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65" windowHeight="8235" tabRatio="447" activeTab="6"/>
  </bookViews>
  <sheets>
    <sheet name="Cover" sheetId="1" r:id="rId1"/>
    <sheet name="PL" sheetId="2" r:id="rId2"/>
    <sheet name="BS" sheetId="3" r:id="rId3"/>
    <sheet name="Equity" sheetId="4" r:id="rId4"/>
    <sheet name="CF" sheetId="5" r:id="rId5"/>
    <sheet name="NOTES-Part A" sheetId="6" r:id="rId6"/>
    <sheet name="Notes-Part B" sheetId="7" r:id="rId7"/>
  </sheets>
  <externalReferences>
    <externalReference r:id="rId10"/>
    <externalReference r:id="rId11"/>
  </externalReferences>
  <definedNames>
    <definedName name="_xlnm.Print_Area" localSheetId="2">'BS'!$A$1:$E$58</definedName>
    <definedName name="_xlnm.Print_Area" localSheetId="4">'CF'!$A$1:$D$54</definedName>
    <definedName name="_xlnm.Print_Area" localSheetId="5">'NOTES-Part A'!$A$1:$I$117</definedName>
    <definedName name="_xlnm.Print_Area" localSheetId="6">'Notes-Part B'!$A$1:$G$109</definedName>
    <definedName name="_xlnm.Print_Area" localSheetId="1">'PL'!$A$1:$E$57</definedName>
    <definedName name="_xlnm.Print_Titles" localSheetId="5">'NOTES-Part A'!$1:$5</definedName>
    <definedName name="_xlnm.Print_Titles" localSheetId="6">'Notes-Part B'!$1:$5</definedName>
  </definedNames>
  <calcPr fullCalcOnLoad="1"/>
</workbook>
</file>

<file path=xl/sharedStrings.xml><?xml version="1.0" encoding="utf-8"?>
<sst xmlns="http://schemas.openxmlformats.org/spreadsheetml/2006/main" count="341" uniqueCount="241">
  <si>
    <t>Valuation of Property, plant and equipment</t>
  </si>
  <si>
    <t>There were no sale of unquoted investments and/or properties for the quarter under review.</t>
  </si>
  <si>
    <t>Quoted Investments</t>
  </si>
  <si>
    <t>Status of Corporate Proposals Announced</t>
  </si>
  <si>
    <t>There were no corporate proposals announced.</t>
  </si>
  <si>
    <t>Current</t>
  </si>
  <si>
    <t>Non-current</t>
  </si>
  <si>
    <t>The currency exposure profile of bank borrowings is as follows:</t>
  </si>
  <si>
    <t>As at the reporting date, the Group does not have any off balance sheet financial instruments.</t>
  </si>
  <si>
    <t>Material Litigation</t>
  </si>
  <si>
    <t>As at the reporting date, there was no material litigation against the Group.</t>
  </si>
  <si>
    <t>Basic earnings per share is calculated by dividing the profit after taxation for the period by the weighted average number of ordinary shares in issue during the period.</t>
  </si>
  <si>
    <t>Profit for the period (RM'000)</t>
  </si>
  <si>
    <t>Profit for the period attributable to shareholders of the Company (RM'000)</t>
  </si>
  <si>
    <t xml:space="preserve">Basic Earnings Per Share </t>
  </si>
  <si>
    <t>Diluted Earnings Per Share</t>
  </si>
  <si>
    <t>For the purpose of calculating diluted earnings per share, the weighted average number of ordinary shares in issue during the period have been adjusted for the dilutive effects of all potential ordinary shares, i.e share options granted to employees.</t>
  </si>
  <si>
    <t>Effect of dilution</t>
  </si>
  <si>
    <t>RM</t>
  </si>
  <si>
    <t>RM'000</t>
  </si>
  <si>
    <t xml:space="preserve">Revenue </t>
  </si>
  <si>
    <t>Cost of sales</t>
  </si>
  <si>
    <t>Gross profit</t>
  </si>
  <si>
    <t xml:space="preserve">As at </t>
  </si>
  <si>
    <t>Property, plant and equipment</t>
  </si>
  <si>
    <t>Inventories</t>
  </si>
  <si>
    <t>Share Premium</t>
  </si>
  <si>
    <t>Reserve on Consolidation</t>
  </si>
  <si>
    <t>Others</t>
  </si>
  <si>
    <t>Total</t>
  </si>
  <si>
    <t>Debt and Equity Securities</t>
  </si>
  <si>
    <t>Secured</t>
  </si>
  <si>
    <t>Unsecured</t>
  </si>
  <si>
    <t>Off Balance Sheet Financial Instruments</t>
  </si>
  <si>
    <t>Basic earnings per share (sen)</t>
  </si>
  <si>
    <t>Earnings per share (sen)</t>
  </si>
  <si>
    <t xml:space="preserve">     Basic</t>
  </si>
  <si>
    <t xml:space="preserve">     Diluted</t>
  </si>
  <si>
    <t>Administration expenses</t>
  </si>
  <si>
    <t>Other operating expenses</t>
  </si>
  <si>
    <t>Unquoted investments, at cost</t>
  </si>
  <si>
    <t>Quoted investments</t>
  </si>
  <si>
    <t>Non-distributable</t>
  </si>
  <si>
    <t>Currency translation differences</t>
  </si>
  <si>
    <t>Basis of Preparation</t>
  </si>
  <si>
    <t>Auditors' Report on Preceding Annual Financial Statements</t>
  </si>
  <si>
    <t>Comments About Seasonal or Cyclical Factors</t>
  </si>
  <si>
    <t>Unusual Items Due to their Nature, Size or Incidence</t>
  </si>
  <si>
    <t>Changes in Estimates</t>
  </si>
  <si>
    <t>Segment Revenue</t>
  </si>
  <si>
    <t>Segment Results</t>
  </si>
  <si>
    <t>Changes in Composition of the Group</t>
  </si>
  <si>
    <t>Changes in Contingent Liabilities and Contingent Assets</t>
  </si>
  <si>
    <t>Capital Commitments</t>
  </si>
  <si>
    <t>Foreign tax</t>
  </si>
  <si>
    <t>Borrowings and Debt Securities</t>
  </si>
  <si>
    <t>Earnings Per Share</t>
  </si>
  <si>
    <t>Authorisation for Issue</t>
  </si>
  <si>
    <t>USD</t>
  </si>
  <si>
    <t>RMB</t>
  </si>
  <si>
    <t>(Incorporated in Malaysia)</t>
  </si>
  <si>
    <t>Contents</t>
  </si>
  <si>
    <t>Condensed Consolidated Income Statements</t>
  </si>
  <si>
    <t>Condensed Consolidated Statement of Changes in Equity</t>
  </si>
  <si>
    <t>Condensed Consolidated Cash Flow Statement</t>
  </si>
  <si>
    <t>Dividend per share (sen)</t>
  </si>
  <si>
    <t xml:space="preserve">Condensed Consolidated Cash Flow Statement </t>
  </si>
  <si>
    <t>Issued and fully paid ordinary shares of        RM1.00 each</t>
  </si>
  <si>
    <t>Share capital</t>
  </si>
  <si>
    <t>Local currency</t>
  </si>
  <si>
    <t>RM equivalent</t>
  </si>
  <si>
    <t>(in '000)</t>
  </si>
  <si>
    <t>Deferred tax assets</t>
  </si>
  <si>
    <t>Deferred Tax</t>
  </si>
  <si>
    <t>Diluted earnings per share (sen)</t>
  </si>
  <si>
    <t xml:space="preserve">     </t>
  </si>
  <si>
    <t>Weighted average no. of ordinary shares in issue ('000)</t>
  </si>
  <si>
    <t xml:space="preserve">    </t>
  </si>
  <si>
    <t>Adjusted weighted average number of ordinary shares in issue and issuable ('000)</t>
  </si>
  <si>
    <t>Exchange Fluctuation Reserve</t>
  </si>
  <si>
    <t>Retained Earnings</t>
  </si>
  <si>
    <t>Nominal Value</t>
  </si>
  <si>
    <t>Number of Shares</t>
  </si>
  <si>
    <t>Distributable</t>
  </si>
  <si>
    <t>Proposed Dividend Reserve</t>
  </si>
  <si>
    <t>Capital Reserve</t>
  </si>
  <si>
    <t>Healthcare</t>
  </si>
  <si>
    <t>Information technology and communication</t>
  </si>
  <si>
    <t>Paper manufacturing</t>
  </si>
  <si>
    <t>Total Revenue</t>
  </si>
  <si>
    <t>Property investment and development, and hotels</t>
  </si>
  <si>
    <t>Part B - Explanatory Notes Pursuant to Appendix 9B of the Listing Requirements of Bursa Malaysia Securities Berhad</t>
  </si>
  <si>
    <t xml:space="preserve">Others </t>
  </si>
  <si>
    <t>Authorised and contracted</t>
  </si>
  <si>
    <t>Material changes in the Quarterly Results compared to the Preceding Quarter</t>
  </si>
  <si>
    <t>3 months ended</t>
  </si>
  <si>
    <t>As at</t>
  </si>
  <si>
    <t>(i)</t>
  </si>
  <si>
    <t>(ii)</t>
  </si>
  <si>
    <t>Condensed Consolidated Balance Sheet</t>
  </si>
  <si>
    <t>Selling and distribution expenses</t>
  </si>
  <si>
    <t>Part B - Explanatory Notes Pursuant to Appendix 9B of the Listing Requirements</t>
  </si>
  <si>
    <t xml:space="preserve">             of Bursa Malaysia Securities Berhad</t>
  </si>
  <si>
    <t>Barring unforeseen circumstances, the Board is cautiously optimistic that the Group's operational results for the current financial year will be satisfactory.</t>
  </si>
  <si>
    <r>
      <t xml:space="preserve">Goldis Berhad </t>
    </r>
    <r>
      <rPr>
        <b/>
        <sz val="12"/>
        <rFont val="Arial"/>
        <family val="2"/>
      </rPr>
      <t>(515802-U)</t>
    </r>
  </si>
  <si>
    <r>
      <t xml:space="preserve">Goldis Berhad </t>
    </r>
    <r>
      <rPr>
        <b/>
        <sz val="10"/>
        <rFont val="Arial"/>
        <family val="2"/>
      </rPr>
      <t>(515802-U)</t>
    </r>
  </si>
  <si>
    <t>Part A - Explanatory Notes Pursuant to FRS 134</t>
  </si>
  <si>
    <t>Interim Condensed Financial Statements</t>
  </si>
  <si>
    <t>Income Tax Expense</t>
  </si>
  <si>
    <t>Sale of Unquoted Investments and Properties</t>
  </si>
  <si>
    <t>Variation of Results against Preceding Quarter</t>
  </si>
  <si>
    <t>Three Months Period Ended</t>
  </si>
  <si>
    <t>30.4.2006</t>
  </si>
  <si>
    <t>Other income</t>
  </si>
  <si>
    <t>Share of profit after tax and minority interest of associates</t>
  </si>
  <si>
    <t>Share of profit after tax and minority interest of jointly controlled entity</t>
  </si>
  <si>
    <t>Profit before taxation</t>
  </si>
  <si>
    <t>Profit for the period</t>
  </si>
  <si>
    <t>Attributable to:</t>
  </si>
  <si>
    <t>Trade and other receivables</t>
  </si>
  <si>
    <t>Trade and other payables</t>
  </si>
  <si>
    <t>At 1 February 2006</t>
  </si>
  <si>
    <t>Prior year adjustments</t>
  </si>
  <si>
    <t>At 1 February 2006 (restated)</t>
  </si>
  <si>
    <t>As previously stated</t>
  </si>
  <si>
    <t>At 30 April 2006</t>
  </si>
  <si>
    <t>Net cash from operating activities</t>
  </si>
  <si>
    <t>Net cash used in investing activities</t>
  </si>
  <si>
    <t>Net cash used in financing activities</t>
  </si>
  <si>
    <t>Net increase in cash and cash equivalents</t>
  </si>
  <si>
    <t>Cash and cash equivalents at 1 February</t>
  </si>
  <si>
    <t>Effect of foreign exchange rates changes</t>
  </si>
  <si>
    <t>Cash and cash equivalents at 30 April</t>
  </si>
  <si>
    <t>Finance costs</t>
  </si>
  <si>
    <t>Minority interests</t>
  </si>
  <si>
    <t>The interim financial statements are unaudited and have been prepared in accordance with the requirements of Financial Reporting Standard (FRS) 134: Interim Financial Reporting and paragraph 9.22 of the Listing Requirements of Bursa Malaysia Securities Berhad.</t>
  </si>
  <si>
    <t>There were no changes in estimates that have had material effect in the current financial quarter result.</t>
  </si>
  <si>
    <t>Dividends</t>
  </si>
  <si>
    <t>Segment Reporting</t>
  </si>
  <si>
    <t>Post balance sheet events</t>
  </si>
  <si>
    <t>Current Year Prospects</t>
  </si>
  <si>
    <t xml:space="preserve">Review of Performance </t>
  </si>
  <si>
    <t>Review of Performance</t>
  </si>
  <si>
    <t xml:space="preserve">Profit Forecast </t>
  </si>
  <si>
    <t>Not applicable as the Group did not publish any profit forecast.</t>
  </si>
  <si>
    <t>Malaysian tax</t>
  </si>
  <si>
    <t>Current tax:</t>
  </si>
  <si>
    <t>Minority Interest</t>
  </si>
  <si>
    <t>Total Equity</t>
  </si>
  <si>
    <t>Add: Amount attributable to minority interests (RM'000)</t>
  </si>
  <si>
    <t xml:space="preserve">Minority interest arising from acquisition </t>
  </si>
  <si>
    <t xml:space="preserve">Dividends </t>
  </si>
  <si>
    <t>Cash and cash equivalents at end of the financial period comprise of the following:</t>
  </si>
  <si>
    <t>Deposits with licensed banks</t>
  </si>
  <si>
    <t>Cash and bank balances</t>
  </si>
  <si>
    <t>Less: Bank overdrafts</t>
  </si>
  <si>
    <t>Less: Deposits pledged</t>
  </si>
  <si>
    <t>The Group’s operations were not materially affected by seasonal or cyclical factors except for healthcare segment which usually experiences lower sales in the beginning of the year compared to the other segments.</t>
  </si>
  <si>
    <t>Authorised but not contracted</t>
  </si>
  <si>
    <t>For the Three Months Period Ended 30 April 2007</t>
  </si>
  <si>
    <t>30.4.2007</t>
  </si>
  <si>
    <t>31.1.2007</t>
  </si>
  <si>
    <t>Deferred tax liabilities</t>
  </si>
  <si>
    <t>Net assets per share attributable to ordinary equity holders of the Company</t>
  </si>
  <si>
    <t>Intangible assets</t>
  </si>
  <si>
    <t>Associates</t>
  </si>
  <si>
    <t>Jointly-controlled entities</t>
  </si>
  <si>
    <t>Non-current assets</t>
  </si>
  <si>
    <t>Current assets</t>
  </si>
  <si>
    <t>Amount due from an associate</t>
  </si>
  <si>
    <t>Tax recoverable</t>
  </si>
  <si>
    <t>Deposits, cash and bank balances</t>
  </si>
  <si>
    <t>Share of results of associates</t>
  </si>
  <si>
    <t>Share of results of jointly controlled entities</t>
  </si>
  <si>
    <t>Taxation</t>
  </si>
  <si>
    <t>Net profit for the period</t>
  </si>
  <si>
    <t>Equity holders of the Company</t>
  </si>
  <si>
    <t>Less: Current liabilities</t>
  </si>
  <si>
    <t>Deferred revenue</t>
  </si>
  <si>
    <t>Interest-bearing bank borrowings</t>
  </si>
  <si>
    <t>Current tax liabilities</t>
  </si>
  <si>
    <t>Net current assets</t>
  </si>
  <si>
    <t>Less: Non-current liabilities</t>
  </si>
  <si>
    <t>Hire-purchase and finance lease payables</t>
  </si>
  <si>
    <t>Capital and reserves attributable to equity holders of the Company</t>
  </si>
  <si>
    <t>Share premium</t>
  </si>
  <si>
    <t>Exchange fluctuation reserve</t>
  </si>
  <si>
    <t>Capital reserve</t>
  </si>
  <si>
    <t>Share option reserve</t>
  </si>
  <si>
    <t>Retained earnings</t>
  </si>
  <si>
    <t>Total equity</t>
  </si>
  <si>
    <t>The condensed consolidated balance sheet should be read in conjunction with the audited financial statements for the year ended 31 January 2007 and the accompanying explanatory notes attached to the interim financial statements.</t>
  </si>
  <si>
    <t>The condensed consolidated income statements should be read in conjunction with the audited financial statements for the year ended 31 January 2007 and the accompanying explanatory notes attached to the interim financial statements.</t>
  </si>
  <si>
    <t>Condensed Consolidated Statement of Changes in Equity for the three months period ended 30 April 2007</t>
  </si>
  <si>
    <t>The condensed consolidated statement of changes in equity should be read in conjunction with the audited financial statements for the year ended 31 January 2007 and the accompanying explanatory notes attached to the interim financial statements.</t>
  </si>
  <si>
    <t>for the three months period ended 30 April 2007</t>
  </si>
  <si>
    <t>The condensed consolidated cash flow statement should be read in conjunction with the audited financial statements for the year ended 31 January 2007 and the accompanying explanatory notes attached to the interim financial statements.</t>
  </si>
  <si>
    <t>The interim financial statements should be read in conjunction with the audited financial statements for the year ended 31 January 2007. These explanatory notes attached to the interim financial statements provide an explanation of events and transactions that are significant to an understanding of the changes in the financial position and performance of the Group since the year ended 31 January 2007.</t>
  </si>
  <si>
    <t>The interim financial statements were authorised for issue by the Board of Directors in accordance with a resolution of the directors on 27 June 2007.</t>
  </si>
  <si>
    <t>The amount of commitments for the purchase of property, plant and equipment not provided for in the interim financial statements as at 30 April 2007 is as follows:</t>
  </si>
  <si>
    <t xml:space="preserve">There were no changes in other contingent liabilities or contingent assets since the last annual balance sheet as at 31 January 2007. </t>
  </si>
  <si>
    <t>There were no revaluations of property, plant and equipment during the current quarter. As at 31 January 2007, all property, plant and equipment were stated at cost less accumulated depreciation and accumulated impairment losses.</t>
  </si>
  <si>
    <t>Changes in accounting policies</t>
  </si>
  <si>
    <t>(a)</t>
  </si>
  <si>
    <t>FRS 117: Leases</t>
  </si>
  <si>
    <t>Balance sheets</t>
  </si>
  <si>
    <t>Prepaid lease payments</t>
  </si>
  <si>
    <t>As previously</t>
  </si>
  <si>
    <t>reported</t>
  </si>
  <si>
    <t>Effects</t>
  </si>
  <si>
    <t xml:space="preserve">As restated </t>
  </si>
  <si>
    <t>The reclassification of leasehold land as prepaid lease payments has been accounted for retrospectively and has resulted in the following:</t>
  </si>
  <si>
    <t>The auditors have expressed an unqualified opinion on the Company's statutory financial statements for the financial year ended 31 January 2007 in their report dated 8 May 2007.</t>
  </si>
  <si>
    <t>There were no unusual items affecting assets, liabilities, equity, net income, or cash flows during the financial period ended 30 April 2007 except for the changes in accounting policies as disclosed in Note 2.</t>
  </si>
  <si>
    <t>No interim dividend on ordinary shares has been declared for the current financial period ended 30 April 2007.</t>
  </si>
  <si>
    <t>(b)</t>
  </si>
  <si>
    <t>FRS 124:  Related Party Disclosures</t>
  </si>
  <si>
    <t>The adoption of FRS 124 does not have financial impact on the financial statements for the current period.</t>
  </si>
  <si>
    <t>The accounting policies adopted for the interim financial statements are consistent with those adopted for the audited financial statements for the financial year ended 31 January 2007 except for the adoption of the new and revised Financial Reporting Standards ("FRS") and Issues Committee ("IC") Interpretations issued by the Malaysian Accounting Standards Board ("MASB") that are applicable for the Group's financial period beginning on 1 February 2007.</t>
  </si>
  <si>
    <t>The principal effects of the changes in accounting policies resulting from the adoption of the new and revised Financial Reporting Standards ("FRS") issued by the Malaysian Accounting Standards Board ("MASB") that are applicable for the Group's financial period beginning on 1 February 2007 are discussed below:</t>
  </si>
  <si>
    <t>The adoption of the revised FRS 117 has resulted in retrospective adjustment to the classification of the Group's leasehold land to prepaid lease payments. Prior to 1 January 2007, leasehold land was classified as property, plant &amp; equipment and was stated at cost less accumulated depreciation and impairment losses.</t>
  </si>
  <si>
    <t>Upon the adoption of the revised FRS 117, the unamortised amount of leasehold land is retained as the surrogate carrying amount of prepaid lease payments as allowed by the transitional provisions of FRS 117. The prepaid lease payments are amortised on a straight line basis over the lease terms. There is no significant impact on the consolidated income statements for this adoptions.</t>
  </si>
  <si>
    <t>At the forthcoming Annual General Meeting on 27 June 2007, the first and final dividends in respect of the financial year ended 31 January 2007 of 0.5 sen per share less income tax of 26% and 1.5 sen per share tax exempt, amounting to RM6,003,613 will be proposed for shareholders' approval.</t>
  </si>
  <si>
    <t>At 30 April 2007</t>
  </si>
  <si>
    <t>Employee share option scheme</t>
  </si>
  <si>
    <t>- share issued</t>
  </si>
  <si>
    <t>- options granted</t>
  </si>
  <si>
    <t xml:space="preserve">At 1 February 2007 </t>
  </si>
  <si>
    <t>Share Option Reserve</t>
  </si>
  <si>
    <t>Profit from operations</t>
  </si>
  <si>
    <t>There were no issuances, cancellations, repurchases, resale and repayments of debt and equity securities except for during the financial period ended 30 April 2007, the Company issued 580,000 and 250,000 ordinary shares of RM1 each for cash pursuant to the Company's ESOS at exercise of RM1.17 and RM1.15 per ordinary share.</t>
  </si>
  <si>
    <t>Changes in Accounting Policies</t>
  </si>
  <si>
    <t>The Group revenue for the quarter decreased by RM12.2 million or 24% as compared to the preceding quarter mainly due to lower revenue contribution from healthcare and information technology and communication segment.</t>
  </si>
  <si>
    <t xml:space="preserve">There were no purchase or disposal of quoted securities for the quarter under review. </t>
  </si>
  <si>
    <t>Water treatment</t>
  </si>
  <si>
    <t>The Group profit before taxation of RM6.4 million was RM2.4 million lower as compared to the preceding quarter due to lower profit contribution from all segments except for paper manufacturing and information technology and communication segment.</t>
  </si>
  <si>
    <t>The Group revenue and profit before taxation for the current quarter decreased by RM17.5 million and RM14.1 million respectively as compared to the corresponding quarter in the previous year. The higher revenue and profit before taxation in the corresponding quarter in the previous year is due to gain on disposal of ordinary shares held in KrisAssets Holdings Berhad of RM20.5 million.</t>
  </si>
  <si>
    <t>There were no major changes in the composition of the Group during the current quarter.</t>
  </si>
  <si>
    <t xml:space="preserve">There were no material events subsequent to the end of the interim period up to the date of this report except for: </t>
  </si>
  <si>
    <t>On 30 May 2007, the Company announced that GoldChina Sdn Bhd, a 90% owned subsidiary of Goldis, has disposed the entire issued and paid up capital of HKD2.00 comprising 2 ordinary shares of HKD1.00 each in Rowille Investment Co. Ltd together with the shareholders' advance to Standard Technology Pte Ltd for an agreed settlement sum by way of cash amounting to USD1,802,417 (equivalent to RM6,164,266) resulting in Rowille Investment Co. Ltd ceasing to be a subsidiary of Goldis.</t>
  </si>
  <si>
    <t>On 22 June 2007, the Company announced that Goldis Tower Sdn Bhd, a wholly-owned subsidiary of the Company had entered into a Subscription Agreement with Pakar Koperat Sdn Bhd in relation to the subscription of Eighty (80) million Irredeemable Convertible Non-Cumulative Preference Shares ("ICPS") of par value RM0.05 each issued at a Share Premium of RM0.95 each by Goldis Tower for a total cash subscription of RM80 million subject to the Shareholders' Agreement.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</si>
</sst>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RM&quot;* #,##0.00_-;\-&quot;RM&quot;* #,##0.00_-;_-&quot;RM&quot;* &quot;-&quot;??_-;_-@_-"/>
    <numFmt numFmtId="173" formatCode="_-&quot;RM&quot;* #,##0_-;\-&quot;RM&quot;* #,##0_-;_-&quot;RM&quot;* &quot;-&quot;_-;_-@_-"/>
    <numFmt numFmtId="174" formatCode="_-* #,##0_-;\-* #,##0_-;_-* &quot;-&quot;??_-;_-@_-"/>
    <numFmt numFmtId="175" formatCode="_(* #,##0.00_);_(* \(#,##0.00\);_(* &quot;-&quot;_);_(@_)"/>
    <numFmt numFmtId="176" formatCode="#,##0.0000;\-#,##0.0000"/>
    <numFmt numFmtId="177" formatCode=";;;"/>
    <numFmt numFmtId="178" formatCode="#,##0.00000000000_);\(#,##0.00000000000\)"/>
    <numFmt numFmtId="179" formatCode="_(* #,##0_);_(* \(#,##0\);_(* &quot;-&quot;??_);_(@_)"/>
    <numFmt numFmtId="180" formatCode="#,##0;\(#,##0\)"/>
    <numFmt numFmtId="181" formatCode="0_);\(0\)"/>
    <numFmt numFmtId="182" formatCode="_(* #,##0.0000_);_(* \(#,##0.0000\);_(* &quot;-&quot;????_);_(@_)"/>
    <numFmt numFmtId="183" formatCode="0.0"/>
    <numFmt numFmtId="184" formatCode="_(* #,##0.0_);_(* \(#,##0.0\);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00_);_(* \(#,##0.000\);_(* &quot;-&quot;??_);_(@_)"/>
    <numFmt numFmtId="190" formatCode="_(* #,##0.0000_);_(* \(#,##0.0000\);_(* &quot;-&quot;??_);_(@_)"/>
    <numFmt numFmtId="191" formatCode="_(* #,##0.00000_);_(* \(#,##0.00000\);_(* &quot;-&quot;??_);_(@_)"/>
    <numFmt numFmtId="192" formatCode="_(* #,##0.000_);_(* \(#,##0.000\);_(* &quot;-&quot;???_);_(@_)"/>
    <numFmt numFmtId="193" formatCode="0.00000000"/>
    <numFmt numFmtId="194" formatCode="0.0000000"/>
    <numFmt numFmtId="195" formatCode="0.000000"/>
    <numFmt numFmtId="196" formatCode="0.00000"/>
    <numFmt numFmtId="197" formatCode="0.0000"/>
    <numFmt numFmtId="198" formatCode="0.000"/>
    <numFmt numFmtId="199" formatCode="_(* #,##0.0_);_(* \(#,##0.0\);_(* &quot;-&quot;_);_(@_)"/>
    <numFmt numFmtId="200" formatCode="#,##0.00000_);[Red]\(#,##0.00000\)"/>
    <numFmt numFmtId="201" formatCode="#,##0.0_);[Red]\(#,##0.0\)"/>
    <numFmt numFmtId="202" formatCode="0.0_);\(0.0\)"/>
    <numFmt numFmtId="203" formatCode="0.00_);\(0.00\)"/>
    <numFmt numFmtId="204" formatCode="_-* #,##0.0_-;\-* #,##0.0_-;_-* &quot;-&quot;??_-;_-@_-"/>
  </numFmts>
  <fonts count="23">
    <font>
      <sz val="10"/>
      <name val="Arial"/>
      <family val="0"/>
    </font>
    <font>
      <u val="single"/>
      <sz val="10"/>
      <color indexed="36"/>
      <name val="Arial"/>
      <family val="0"/>
    </font>
    <font>
      <u val="single"/>
      <sz val="10"/>
      <color indexed="12"/>
      <name val="Arial"/>
      <family val="0"/>
    </font>
    <font>
      <b/>
      <sz val="10"/>
      <name val="Arial"/>
      <family val="2"/>
    </font>
    <font>
      <b/>
      <sz val="14"/>
      <name val="Arial"/>
      <family val="2"/>
    </font>
    <font>
      <b/>
      <sz val="9"/>
      <name val="Arial"/>
      <family val="2"/>
    </font>
    <font>
      <sz val="9"/>
      <name val="Arial"/>
      <family val="2"/>
    </font>
    <font>
      <b/>
      <sz val="12"/>
      <name val="Arial"/>
      <family val="2"/>
    </font>
    <font>
      <i/>
      <sz val="10"/>
      <name val="Arial"/>
      <family val="2"/>
    </font>
    <font>
      <b/>
      <i/>
      <sz val="10"/>
      <name val="Arial"/>
      <family val="2"/>
    </font>
    <font>
      <b/>
      <sz val="10"/>
      <color indexed="10"/>
      <name val="Arial"/>
      <family val="2"/>
    </font>
    <font>
      <sz val="10"/>
      <color indexed="10"/>
      <name val="Arial"/>
      <family val="2"/>
    </font>
    <font>
      <b/>
      <i/>
      <sz val="8"/>
      <name val="Arial"/>
      <family val="2"/>
    </font>
    <font>
      <b/>
      <sz val="16"/>
      <name val="Arial"/>
      <family val="2"/>
    </font>
    <font>
      <sz val="12"/>
      <name val="Arial"/>
      <family val="2"/>
    </font>
    <font>
      <sz val="10"/>
      <name val="CG Omega"/>
      <family val="0"/>
    </font>
    <font>
      <b/>
      <sz val="10"/>
      <name val="CG Omega"/>
      <family val="0"/>
    </font>
    <font>
      <sz val="14"/>
      <name val="Arial"/>
      <family val="2"/>
    </font>
    <font>
      <sz val="13.5"/>
      <name val="Arial"/>
      <family val="0"/>
    </font>
    <font>
      <sz val="11"/>
      <name val="Arial"/>
      <family val="2"/>
    </font>
    <font>
      <b/>
      <u val="single"/>
      <sz val="10"/>
      <name val="Arial"/>
      <family val="2"/>
    </font>
    <font>
      <sz val="13.5"/>
      <name val="Times New Roman TUR"/>
      <family val="0"/>
    </font>
    <font>
      <sz val="10"/>
      <name val="Times New Roman CE"/>
      <family val="0"/>
    </font>
  </fonts>
  <fills count="3">
    <fill>
      <patternFill/>
    </fill>
    <fill>
      <patternFill patternType="gray125"/>
    </fill>
    <fill>
      <patternFill patternType="solid">
        <fgColor indexed="42"/>
        <bgColor indexed="64"/>
      </patternFill>
    </fill>
  </fills>
  <borders count="8">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1">
    <xf numFmtId="0" fontId="0" fillId="0" borderId="0" xfId="0" applyAlignment="1">
      <alignment/>
    </xf>
    <xf numFmtId="169" fontId="3" fillId="0" borderId="0" xfId="0" applyNumberFormat="1" applyFont="1" applyFill="1" applyBorder="1" applyAlignment="1">
      <alignment horizontal="center" vertical="center" wrapText="1"/>
    </xf>
    <xf numFmtId="0" fontId="4" fillId="0" borderId="0" xfId="0" applyFont="1" applyFill="1" applyBorder="1" applyAlignment="1">
      <alignment/>
    </xf>
    <xf numFmtId="0" fontId="5" fillId="0" borderId="0" xfId="0" applyFont="1" applyFill="1" applyBorder="1" applyAlignment="1">
      <alignment/>
    </xf>
    <xf numFmtId="169" fontId="6" fillId="0" borderId="0" xfId="0" applyNumberFormat="1" applyFont="1" applyFill="1" applyBorder="1" applyAlignment="1">
      <alignment/>
    </xf>
    <xf numFmtId="37" fontId="6" fillId="0" borderId="0" xfId="0" applyNumberFormat="1" applyFont="1" applyFill="1" applyBorder="1" applyAlignment="1">
      <alignment/>
    </xf>
    <xf numFmtId="177" fontId="6" fillId="0" borderId="0" xfId="0" applyNumberFormat="1"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xf>
    <xf numFmtId="0" fontId="7" fillId="0" borderId="0" xfId="0" applyFont="1" applyFill="1" applyBorder="1" applyAlignment="1">
      <alignment horizontal="left"/>
    </xf>
    <xf numFmtId="0" fontId="0" fillId="0" borderId="0" xfId="0" applyFont="1" applyFill="1" applyBorder="1" applyAlignment="1">
      <alignment vertical="center"/>
    </xf>
    <xf numFmtId="0" fontId="3" fillId="0" borderId="0" xfId="0" applyFont="1" applyFill="1" applyBorder="1" applyAlignment="1">
      <alignment horizontal="center" vertical="center" wrapText="1"/>
    </xf>
    <xf numFmtId="169" fontId="0" fillId="0" borderId="0" xfId="0" applyNumberFormat="1" applyFont="1" applyFill="1" applyBorder="1" applyAlignment="1">
      <alignment vertical="center"/>
    </xf>
    <xf numFmtId="37" fontId="0" fillId="0" borderId="0" xfId="0" applyNumberFormat="1" applyFont="1" applyFill="1" applyBorder="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wrapText="1"/>
    </xf>
    <xf numFmtId="169" fontId="8" fillId="0" borderId="0" xfId="0" applyNumberFormat="1" applyFont="1" applyFill="1" applyBorder="1" applyAlignment="1">
      <alignment horizontal="center" vertical="center" wrapText="1"/>
    </xf>
    <xf numFmtId="0" fontId="3" fillId="0" borderId="0" xfId="0" applyFont="1" applyFill="1" applyBorder="1" applyAlignment="1">
      <alignment horizontal="center" wrapText="1"/>
    </xf>
    <xf numFmtId="169" fontId="3" fillId="0" borderId="0" xfId="0" applyNumberFormat="1" applyFont="1" applyFill="1" applyBorder="1" applyAlignment="1">
      <alignment horizontal="center" wrapText="1"/>
    </xf>
    <xf numFmtId="169" fontId="8" fillId="0" borderId="0" xfId="0" applyNumberFormat="1" applyFont="1" applyFill="1" applyBorder="1" applyAlignment="1">
      <alignment horizontal="center" wrapText="1"/>
    </xf>
    <xf numFmtId="169" fontId="0" fillId="0" borderId="0" xfId="0" applyNumberFormat="1" applyFont="1" applyFill="1" applyBorder="1" applyAlignment="1">
      <alignment/>
    </xf>
    <xf numFmtId="0" fontId="0" fillId="0" borderId="0" xfId="0" applyFont="1" applyBorder="1" applyAlignment="1">
      <alignment/>
    </xf>
    <xf numFmtId="169" fontId="9" fillId="0" borderId="0" xfId="0" applyNumberFormat="1" applyFont="1" applyFill="1" applyBorder="1" applyAlignment="1">
      <alignment horizontal="center" wrapText="1"/>
    </xf>
    <xf numFmtId="0" fontId="3" fillId="0" borderId="0" xfId="0" applyFont="1" applyFill="1" applyBorder="1" applyAlignment="1">
      <alignment/>
    </xf>
    <xf numFmtId="171" fontId="0" fillId="0" borderId="0" xfId="0" applyNumberFormat="1" applyFont="1" applyFill="1" applyBorder="1" applyAlignment="1">
      <alignment/>
    </xf>
    <xf numFmtId="179" fontId="0" fillId="0" borderId="0" xfId="0" applyNumberFormat="1" applyFont="1" applyFill="1" applyBorder="1" applyAlignment="1">
      <alignment/>
    </xf>
    <xf numFmtId="179" fontId="0" fillId="0" borderId="0" xfId="15" applyNumberFormat="1" applyFont="1" applyFill="1" applyBorder="1" applyAlignment="1">
      <alignment/>
    </xf>
    <xf numFmtId="179" fontId="0" fillId="0" borderId="1" xfId="15" applyNumberFormat="1" applyFont="1" applyFill="1" applyBorder="1" applyAlignment="1">
      <alignment/>
    </xf>
    <xf numFmtId="169" fontId="0" fillId="0" borderId="0" xfId="0" applyNumberFormat="1" applyFont="1" applyAlignment="1">
      <alignment/>
    </xf>
    <xf numFmtId="169" fontId="0" fillId="0" borderId="0" xfId="0" applyNumberFormat="1" applyFont="1" applyFill="1" applyAlignment="1">
      <alignment/>
    </xf>
    <xf numFmtId="0" fontId="7" fillId="0" borderId="0" xfId="0" applyFont="1" applyBorder="1" applyAlignment="1">
      <alignment/>
    </xf>
    <xf numFmtId="179" fontId="0" fillId="0" borderId="0" xfId="15" applyNumberFormat="1" applyFont="1" applyFill="1" applyBorder="1" applyAlignment="1">
      <alignment horizontal="right"/>
    </xf>
    <xf numFmtId="0" fontId="10" fillId="0" borderId="0" xfId="0" applyFont="1" applyFill="1" applyBorder="1" applyAlignment="1">
      <alignment/>
    </xf>
    <xf numFmtId="0" fontId="11" fillId="0" borderId="0" xfId="0" applyFont="1" applyBorder="1" applyAlignment="1">
      <alignment/>
    </xf>
    <xf numFmtId="0" fontId="11" fillId="0" borderId="0" xfId="0" applyFont="1" applyFill="1" applyBorder="1" applyAlignment="1">
      <alignment/>
    </xf>
    <xf numFmtId="0" fontId="0" fillId="0" borderId="0" xfId="0" applyFont="1" applyFill="1" applyBorder="1" applyAlignment="1">
      <alignment horizontal="justify" vertical="center"/>
    </xf>
    <xf numFmtId="0" fontId="12" fillId="0" borderId="0" xfId="0" applyFont="1" applyFill="1" applyBorder="1" applyAlignment="1">
      <alignment/>
    </xf>
    <xf numFmtId="0" fontId="7"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xf>
    <xf numFmtId="0" fontId="3" fillId="0" borderId="0" xfId="0" applyFont="1" applyFill="1" applyBorder="1" applyAlignment="1">
      <alignment horizontal="center"/>
    </xf>
    <xf numFmtId="37" fontId="0" fillId="0" borderId="0" xfId="0" applyNumberFormat="1" applyFont="1" applyFill="1" applyBorder="1" applyAlignment="1">
      <alignment/>
    </xf>
    <xf numFmtId="9" fontId="0" fillId="0" borderId="0" xfId="22" applyFont="1" applyFill="1" applyBorder="1" applyAlignment="1">
      <alignment/>
    </xf>
    <xf numFmtId="171" fontId="0" fillId="0" borderId="0" xfId="15" applyFont="1" applyFill="1" applyBorder="1" applyAlignment="1">
      <alignment/>
    </xf>
    <xf numFmtId="38" fontId="0" fillId="0" borderId="0" xfId="0" applyNumberFormat="1" applyFont="1" applyFill="1" applyBorder="1" applyAlignment="1">
      <alignment/>
    </xf>
    <xf numFmtId="37" fontId="0" fillId="0" borderId="0" xfId="0" applyNumberFormat="1" applyFont="1" applyFill="1" applyBorder="1" applyAlignment="1">
      <alignment horizontal="center"/>
    </xf>
    <xf numFmtId="169" fontId="0" fillId="0" borderId="2" xfId="0" applyNumberFormat="1" applyFont="1" applyFill="1" applyBorder="1" applyAlignment="1">
      <alignment/>
    </xf>
    <xf numFmtId="169" fontId="0" fillId="0" borderId="3" xfId="0" applyNumberFormat="1" applyFont="1" applyFill="1" applyBorder="1" applyAlignment="1">
      <alignment/>
    </xf>
    <xf numFmtId="174" fontId="0" fillId="0" borderId="0" xfId="17" applyNumberFormat="1" applyFont="1" applyFill="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7" fillId="0" borderId="0" xfId="0" applyFont="1" applyBorder="1" applyAlignment="1">
      <alignment horizontal="center"/>
    </xf>
    <xf numFmtId="0" fontId="14" fillId="0" borderId="0" xfId="0" applyFont="1" applyBorder="1" applyAlignment="1">
      <alignment/>
    </xf>
    <xf numFmtId="0" fontId="14"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37" fontId="6" fillId="0" borderId="0" xfId="0" applyNumberFormat="1" applyFont="1" applyFill="1" applyBorder="1" applyAlignment="1">
      <alignment horizontal="right"/>
    </xf>
    <xf numFmtId="37" fontId="14" fillId="0" borderId="0" xfId="0" applyNumberFormat="1" applyFont="1" applyFill="1" applyBorder="1" applyAlignment="1">
      <alignment horizontal="right"/>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top"/>
    </xf>
    <xf numFmtId="0" fontId="0" fillId="0" borderId="0" xfId="0" applyFont="1" applyBorder="1" applyAlignment="1">
      <alignment horizontal="left" vertical="center"/>
    </xf>
    <xf numFmtId="0" fontId="7" fillId="0" borderId="0" xfId="0" applyFont="1" applyBorder="1" applyAlignment="1">
      <alignment horizontal="left" vertical="top" wrapText="1"/>
    </xf>
    <xf numFmtId="0" fontId="3" fillId="0" borderId="0" xfId="0" applyFont="1" applyBorder="1" applyAlignment="1">
      <alignment horizontal="center"/>
    </xf>
    <xf numFmtId="0" fontId="3" fillId="0" borderId="0" xfId="0" applyFont="1" applyBorder="1" applyAlignment="1">
      <alignment vertical="top"/>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0" xfId="0" applyFont="1" applyFill="1" applyBorder="1" applyAlignment="1">
      <alignment vertical="top"/>
    </xf>
    <xf numFmtId="179" fontId="0" fillId="0" borderId="0" xfId="15"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left"/>
    </xf>
    <xf numFmtId="0" fontId="0" fillId="0" borderId="0" xfId="0" applyFont="1" applyAlignment="1">
      <alignment horizontal="left" wrapText="1"/>
    </xf>
    <xf numFmtId="0" fontId="0" fillId="0" borderId="0" xfId="0" applyFont="1" applyFill="1" applyBorder="1" applyAlignment="1">
      <alignment horizontal="justify" vertical="top" wrapText="1"/>
    </xf>
    <xf numFmtId="179" fontId="0" fillId="0" borderId="0" xfId="15" applyNumberFormat="1" applyFont="1" applyFill="1" applyBorder="1" applyAlignment="1">
      <alignment horizontal="center"/>
    </xf>
    <xf numFmtId="0" fontId="4" fillId="0" borderId="0" xfId="0" applyFont="1" applyFill="1" applyBorder="1" applyAlignment="1">
      <alignment vertical="top"/>
    </xf>
    <xf numFmtId="0" fontId="0" fillId="0" borderId="0" xfId="0" applyFont="1" applyFill="1" applyBorder="1" applyAlignment="1">
      <alignment horizontal="center" vertical="top"/>
    </xf>
    <xf numFmtId="0" fontId="3" fillId="0" borderId="0" xfId="0" applyFont="1" applyFill="1" applyBorder="1" applyAlignment="1">
      <alignment horizontal="center" vertical="top"/>
    </xf>
    <xf numFmtId="37" fontId="0" fillId="0" borderId="0" xfId="0" applyNumberFormat="1" applyFont="1" applyFill="1" applyBorder="1" applyAlignment="1">
      <alignment vertical="top"/>
    </xf>
    <xf numFmtId="0" fontId="11" fillId="0" borderId="0" xfId="0" applyFont="1" applyBorder="1" applyAlignment="1">
      <alignment vertical="top"/>
    </xf>
    <xf numFmtId="0" fontId="10" fillId="0" borderId="0" xfId="0" applyFont="1" applyFill="1" applyBorder="1" applyAlignment="1">
      <alignment horizontal="center" vertical="top"/>
    </xf>
    <xf numFmtId="0" fontId="11" fillId="0" borderId="0" xfId="0" applyFont="1" applyFill="1" applyBorder="1" applyAlignment="1">
      <alignment vertical="top"/>
    </xf>
    <xf numFmtId="37" fontId="11" fillId="0" borderId="0" xfId="0" applyNumberFormat="1" applyFont="1" applyFill="1" applyBorder="1" applyAlignment="1">
      <alignment vertical="top"/>
    </xf>
    <xf numFmtId="0" fontId="0" fillId="0" borderId="0" xfId="0" applyFont="1" applyFill="1" applyBorder="1" applyAlignment="1">
      <alignment horizontal="center" vertical="top" wrapText="1"/>
    </xf>
    <xf numFmtId="169" fontId="0" fillId="0" borderId="0" xfId="0" applyNumberFormat="1" applyFont="1" applyFill="1" applyBorder="1" applyAlignment="1">
      <alignment vertical="top"/>
    </xf>
    <xf numFmtId="179" fontId="0" fillId="0" borderId="0" xfId="0" applyNumberFormat="1" applyFont="1" applyFill="1" applyBorder="1" applyAlignment="1">
      <alignment vertical="top"/>
    </xf>
    <xf numFmtId="179" fontId="0" fillId="0" borderId="0" xfId="15" applyNumberFormat="1" applyFont="1" applyBorder="1" applyAlignment="1">
      <alignment vertical="top"/>
    </xf>
    <xf numFmtId="0" fontId="0" fillId="0" borderId="0" xfId="0" applyFont="1" applyBorder="1" applyAlignment="1" quotePrefix="1">
      <alignment horizontal="center" vertical="top"/>
    </xf>
    <xf numFmtId="0" fontId="3" fillId="0" borderId="0" xfId="0" applyFont="1" applyBorder="1" applyAlignment="1">
      <alignment horizontal="left" vertical="top"/>
    </xf>
    <xf numFmtId="179" fontId="0" fillId="0" borderId="0" xfId="15" applyNumberFormat="1" applyFont="1" applyBorder="1" applyAlignment="1">
      <alignment horizontal="right" vertical="top"/>
    </xf>
    <xf numFmtId="0" fontId="0" fillId="0" borderId="0" xfId="0" applyFont="1" applyFill="1" applyBorder="1" applyAlignment="1">
      <alignment horizontal="right" vertical="top"/>
    </xf>
    <xf numFmtId="0" fontId="11" fillId="0" borderId="0" xfId="0" applyFont="1" applyBorder="1" applyAlignment="1">
      <alignment horizontal="left" vertical="top"/>
    </xf>
    <xf numFmtId="0" fontId="15" fillId="0" borderId="0" xfId="0" applyFont="1" applyAlignment="1">
      <alignment horizontal="justify"/>
    </xf>
    <xf numFmtId="0" fontId="0" fillId="0" borderId="0" xfId="0" applyFont="1" applyBorder="1" applyAlignment="1">
      <alignment horizontal="justify" vertical="top" wrapText="1"/>
    </xf>
    <xf numFmtId="37" fontId="0" fillId="0" borderId="0" xfId="0" applyNumberFormat="1" applyFont="1" applyFill="1" applyBorder="1" applyAlignment="1">
      <alignment horizontal="right"/>
    </xf>
    <xf numFmtId="0" fontId="3" fillId="0" borderId="0" xfId="0" applyFont="1" applyFill="1" applyBorder="1" applyAlignment="1" quotePrefix="1">
      <alignment horizontal="center" wrapText="1"/>
    </xf>
    <xf numFmtId="0" fontId="0" fillId="0" borderId="0" xfId="0" applyNumberFormat="1" applyFont="1" applyBorder="1" applyAlignment="1">
      <alignment horizontal="justify" vertical="top" wrapText="1"/>
    </xf>
    <xf numFmtId="0" fontId="0" fillId="0" borderId="0" xfId="0" applyNumberFormat="1" applyFont="1" applyBorder="1" applyAlignment="1">
      <alignment horizontal="center"/>
    </xf>
    <xf numFmtId="0" fontId="17" fillId="0" borderId="0" xfId="0" applyFont="1" applyBorder="1" applyAlignment="1">
      <alignment/>
    </xf>
    <xf numFmtId="0" fontId="0" fillId="0" borderId="0" xfId="0" applyFont="1" applyBorder="1" applyAlignment="1">
      <alignment horizontal="left" vertical="top"/>
    </xf>
    <xf numFmtId="0" fontId="0" fillId="0" borderId="0" xfId="0" applyAlignment="1">
      <alignment horizontal="justify" wrapText="1"/>
    </xf>
    <xf numFmtId="38" fontId="3" fillId="0" borderId="0" xfId="0" applyNumberFormat="1" applyFont="1" applyFill="1" applyBorder="1" applyAlignment="1">
      <alignment/>
    </xf>
    <xf numFmtId="37" fontId="5" fillId="0" borderId="0" xfId="0" applyNumberFormat="1" applyFont="1" applyFill="1" applyBorder="1" applyAlignment="1">
      <alignment/>
    </xf>
    <xf numFmtId="2" fontId="0" fillId="0" borderId="0" xfId="0" applyNumberFormat="1" applyFont="1" applyFill="1" applyBorder="1" applyAlignment="1">
      <alignment/>
    </xf>
    <xf numFmtId="0" fontId="0" fillId="0" borderId="0" xfId="0" applyFont="1" applyAlignment="1">
      <alignment/>
    </xf>
    <xf numFmtId="179" fontId="3" fillId="0" borderId="0" xfId="15" applyNumberFormat="1" applyFont="1" applyFill="1" applyBorder="1" applyAlignment="1">
      <alignment horizontal="right"/>
    </xf>
    <xf numFmtId="0" fontId="17" fillId="0" borderId="0" xfId="0" applyFont="1" applyFill="1" applyBorder="1" applyAlignment="1">
      <alignment/>
    </xf>
    <xf numFmtId="0" fontId="14"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top"/>
    </xf>
    <xf numFmtId="0" fontId="0" fillId="0" borderId="0" xfId="0" applyFont="1" applyBorder="1" applyAlignment="1">
      <alignment horizontal="left" vertical="top" wrapText="1"/>
    </xf>
    <xf numFmtId="179" fontId="3" fillId="0" borderId="0" xfId="15" applyNumberFormat="1" applyFont="1" applyFill="1" applyBorder="1" applyAlignment="1">
      <alignment vertical="top"/>
    </xf>
    <xf numFmtId="0" fontId="0" fillId="0" borderId="0" xfId="0" applyFont="1" applyFill="1" applyBorder="1" applyAlignment="1">
      <alignment horizontal="center" wrapText="1"/>
    </xf>
    <xf numFmtId="0" fontId="0" fillId="0" borderId="0" xfId="0" applyFont="1" applyAlignment="1">
      <alignment horizontal="left" vertical="top" wrapText="1"/>
    </xf>
    <xf numFmtId="0" fontId="7" fillId="0" borderId="0" xfId="0" applyFont="1" applyBorder="1" applyAlignment="1">
      <alignment vertical="top"/>
    </xf>
    <xf numFmtId="179" fontId="0" fillId="0" borderId="0" xfId="0" applyNumberFormat="1" applyFont="1" applyBorder="1" applyAlignment="1">
      <alignment vertical="top"/>
    </xf>
    <xf numFmtId="0" fontId="0" fillId="0" borderId="0" xfId="0" applyFont="1" applyFill="1" applyBorder="1" applyAlignment="1">
      <alignment vertical="center" wrapText="1"/>
    </xf>
    <xf numFmtId="179" fontId="0" fillId="0" borderId="0" xfId="15" applyNumberFormat="1" applyFont="1" applyFill="1" applyBorder="1" applyAlignment="1">
      <alignment vertical="center" wrapText="1"/>
    </xf>
    <xf numFmtId="0" fontId="0" fillId="0" borderId="0" xfId="0" applyFont="1" applyBorder="1" applyAlignment="1">
      <alignment vertical="center" wrapText="1"/>
    </xf>
    <xf numFmtId="179" fontId="0" fillId="0" borderId="0" xfId="15" applyNumberFormat="1" applyFont="1" applyFill="1" applyBorder="1" applyAlignment="1">
      <alignment vertical="center"/>
    </xf>
    <xf numFmtId="0" fontId="0" fillId="0" borderId="0" xfId="0" applyFont="1" applyFill="1" applyBorder="1" applyAlignment="1">
      <alignment horizontal="left" vertical="top" wrapText="1"/>
    </xf>
    <xf numFmtId="0" fontId="18" fillId="0" borderId="0" xfId="0" applyFont="1" applyAlignment="1">
      <alignment/>
    </xf>
    <xf numFmtId="0" fontId="0" fillId="0" borderId="0" xfId="0" applyFont="1" applyAlignment="1">
      <alignment horizontal="justify"/>
    </xf>
    <xf numFmtId="0" fontId="0" fillId="0" borderId="0" xfId="0" applyFont="1" applyFill="1" applyBorder="1" applyAlignment="1">
      <alignment vertical="top" wrapText="1"/>
    </xf>
    <xf numFmtId="169" fontId="0" fillId="0" borderId="4" xfId="0" applyNumberFormat="1" applyFont="1" applyFill="1" applyBorder="1" applyAlignment="1">
      <alignment/>
    </xf>
    <xf numFmtId="0" fontId="3" fillId="0" borderId="0" xfId="0" applyFont="1" applyFill="1" applyBorder="1" applyAlignment="1">
      <alignment wrapText="1"/>
    </xf>
    <xf numFmtId="179" fontId="0" fillId="0" borderId="3" xfId="15" applyNumberFormat="1" applyFont="1" applyFill="1" applyBorder="1" applyAlignment="1">
      <alignment/>
    </xf>
    <xf numFmtId="179" fontId="3" fillId="0" borderId="0" xfId="0" applyNumberFormat="1" applyFont="1" applyFill="1" applyBorder="1" applyAlignment="1">
      <alignment/>
    </xf>
    <xf numFmtId="179" fontId="3" fillId="0" borderId="0" xfId="15" applyNumberFormat="1" applyFont="1" applyFill="1" applyBorder="1" applyAlignment="1">
      <alignment horizontal="right" vertical="top"/>
    </xf>
    <xf numFmtId="2" fontId="3" fillId="0" borderId="0" xfId="0" applyNumberFormat="1" applyFont="1" applyFill="1" applyBorder="1" applyAlignment="1">
      <alignment vertical="top"/>
    </xf>
    <xf numFmtId="179" fontId="3" fillId="0" borderId="0" xfId="0" applyNumberFormat="1" applyFont="1" applyFill="1" applyBorder="1" applyAlignment="1">
      <alignment horizontal="center"/>
    </xf>
    <xf numFmtId="179" fontId="3" fillId="0" borderId="0" xfId="0" applyNumberFormat="1" applyFont="1" applyFill="1" applyBorder="1" applyAlignment="1">
      <alignment horizontal="center" vertical="top"/>
    </xf>
    <xf numFmtId="1" fontId="0" fillId="0" borderId="0" xfId="0" applyNumberFormat="1" applyFont="1" applyFill="1" applyBorder="1" applyAlignment="1">
      <alignment/>
    </xf>
    <xf numFmtId="179" fontId="0" fillId="0" borderId="0" xfId="15" applyNumberFormat="1" applyFont="1" applyBorder="1" applyAlignment="1">
      <alignment/>
    </xf>
    <xf numFmtId="179" fontId="0" fillId="0" borderId="0" xfId="15" applyNumberFormat="1" applyFont="1" applyBorder="1" applyAlignment="1">
      <alignment vertical="center" wrapText="1"/>
    </xf>
    <xf numFmtId="179" fontId="0" fillId="0" borderId="0" xfId="15" applyNumberFormat="1" applyFont="1" applyBorder="1" applyAlignment="1">
      <alignment vertical="center"/>
    </xf>
    <xf numFmtId="37" fontId="0" fillId="0" borderId="0" xfId="0" applyNumberFormat="1" applyFont="1" applyFill="1" applyAlignment="1">
      <alignment/>
    </xf>
    <xf numFmtId="37" fontId="0" fillId="0" borderId="0" xfId="0" applyNumberFormat="1" applyFont="1" applyBorder="1" applyAlignment="1">
      <alignment/>
    </xf>
    <xf numFmtId="37" fontId="0" fillId="0" borderId="0" xfId="15" applyNumberFormat="1" applyFont="1" applyBorder="1" applyAlignment="1">
      <alignment/>
    </xf>
    <xf numFmtId="37" fontId="0" fillId="0" borderId="0" xfId="15" applyNumberFormat="1" applyFont="1" applyBorder="1" applyAlignment="1">
      <alignment vertical="center" wrapText="1"/>
    </xf>
    <xf numFmtId="37" fontId="0" fillId="0" borderId="0" xfId="15" applyNumberFormat="1" applyFont="1" applyBorder="1" applyAlignment="1">
      <alignment vertical="center"/>
    </xf>
    <xf numFmtId="37" fontId="0" fillId="0" borderId="0" xfId="15" applyNumberFormat="1" applyFont="1" applyFill="1" applyBorder="1" applyAlignment="1">
      <alignment/>
    </xf>
    <xf numFmtId="0" fontId="0" fillId="0" borderId="0" xfId="0" applyFont="1" applyFill="1" applyBorder="1" applyAlignment="1">
      <alignment horizontal="left"/>
    </xf>
    <xf numFmtId="0" fontId="3" fillId="0" borderId="0" xfId="0" applyFont="1" applyFill="1" applyBorder="1" applyAlignment="1">
      <alignment vertical="top" wrapText="1"/>
    </xf>
    <xf numFmtId="0" fontId="3" fillId="0" borderId="0" xfId="0" applyFont="1" applyAlignment="1">
      <alignment horizontal="left" vertical="top" wrapText="1"/>
    </xf>
    <xf numFmtId="169" fontId="0" fillId="0" borderId="1" xfId="0" applyNumberFormat="1" applyFont="1" applyFill="1" applyBorder="1" applyAlignment="1">
      <alignment/>
    </xf>
    <xf numFmtId="179" fontId="3" fillId="0" borderId="2" xfId="15" applyNumberFormat="1" applyFont="1" applyFill="1" applyBorder="1" applyAlignment="1">
      <alignment horizontal="right"/>
    </xf>
    <xf numFmtId="179" fontId="3" fillId="0" borderId="1" xfId="15" applyNumberFormat="1" applyFont="1" applyFill="1" applyBorder="1" applyAlignment="1">
      <alignment horizontal="right"/>
    </xf>
    <xf numFmtId="0" fontId="0" fillId="0" borderId="0" xfId="0" applyAlignment="1">
      <alignment horizontal="justify" vertical="top" wrapText="1"/>
    </xf>
    <xf numFmtId="0" fontId="20" fillId="0" borderId="0" xfId="0" applyFont="1" applyBorder="1" applyAlignment="1">
      <alignment horizontal="left" vertical="top"/>
    </xf>
    <xf numFmtId="179" fontId="0" fillId="0" borderId="0" xfId="15" applyNumberFormat="1" applyFont="1" applyFill="1" applyBorder="1" applyAlignment="1">
      <alignment/>
    </xf>
    <xf numFmtId="37" fontId="0" fillId="0" borderId="0" xfId="15" applyNumberFormat="1" applyFont="1" applyBorder="1" applyAlignment="1">
      <alignment/>
    </xf>
    <xf numFmtId="0" fontId="3" fillId="2" borderId="0" xfId="0" applyFont="1" applyFill="1" applyBorder="1" applyAlignment="1">
      <alignment vertical="top"/>
    </xf>
    <xf numFmtId="0" fontId="3" fillId="0" borderId="0" xfId="0" applyFont="1" applyFill="1" applyAlignment="1">
      <alignment/>
    </xf>
    <xf numFmtId="0" fontId="3" fillId="0" borderId="0" xfId="0" applyFont="1" applyAlignment="1">
      <alignment/>
    </xf>
    <xf numFmtId="0" fontId="0" fillId="0" borderId="0" xfId="0" applyFont="1" applyFill="1" applyBorder="1" applyAlignment="1">
      <alignment horizontal="justify"/>
    </xf>
    <xf numFmtId="0" fontId="0" fillId="0" borderId="0" xfId="0" applyFont="1" applyBorder="1" applyAlignment="1">
      <alignment horizontal="center" vertical="center"/>
    </xf>
    <xf numFmtId="0" fontId="0" fillId="0" borderId="0" xfId="0" applyFont="1" applyBorder="1" applyAlignment="1">
      <alignment horizontal="justify" vertical="center"/>
    </xf>
    <xf numFmtId="0" fontId="3" fillId="2" borderId="0" xfId="0" applyFont="1" applyFill="1" applyBorder="1" applyAlignment="1">
      <alignment horizontal="center"/>
    </xf>
    <xf numFmtId="0" fontId="3" fillId="2" borderId="0" xfId="0" applyFont="1" applyFill="1" applyBorder="1" applyAlignment="1">
      <alignment/>
    </xf>
    <xf numFmtId="37" fontId="3" fillId="2" borderId="0" xfId="0" applyNumberFormat="1" applyFont="1" applyFill="1" applyBorder="1" applyAlignment="1">
      <alignment/>
    </xf>
    <xf numFmtId="37" fontId="3" fillId="2" borderId="2" xfId="0" applyNumberFormat="1" applyFont="1" applyFill="1" applyBorder="1" applyAlignment="1">
      <alignment/>
    </xf>
    <xf numFmtId="179" fontId="3" fillId="2" borderId="1" xfId="15" applyNumberFormat="1" applyFont="1" applyFill="1" applyBorder="1" applyAlignment="1">
      <alignment/>
    </xf>
    <xf numFmtId="179" fontId="3" fillId="2" borderId="0" xfId="15" applyNumberFormat="1" applyFont="1" applyFill="1" applyBorder="1" applyAlignment="1">
      <alignment/>
    </xf>
    <xf numFmtId="39" fontId="3" fillId="2" borderId="0" xfId="0" applyNumberFormat="1" applyFont="1" applyFill="1" applyBorder="1" applyAlignment="1">
      <alignment/>
    </xf>
    <xf numFmtId="39" fontId="3" fillId="2" borderId="0" xfId="15" applyNumberFormat="1" applyFont="1" applyFill="1" applyBorder="1" applyAlignment="1">
      <alignment/>
    </xf>
    <xf numFmtId="1" fontId="3" fillId="2" borderId="0" xfId="0" applyNumberFormat="1" applyFont="1" applyFill="1" applyBorder="1" applyAlignment="1">
      <alignment/>
    </xf>
    <xf numFmtId="38" fontId="3" fillId="2" borderId="0" xfId="0" applyNumberFormat="1" applyFont="1" applyFill="1" applyBorder="1" applyAlignment="1">
      <alignment/>
    </xf>
    <xf numFmtId="37" fontId="3" fillId="2" borderId="0" xfId="0" applyNumberFormat="1" applyFont="1" applyFill="1" applyBorder="1" applyAlignment="1">
      <alignment horizontal="center"/>
    </xf>
    <xf numFmtId="169" fontId="3" fillId="2" borderId="0" xfId="0" applyNumberFormat="1" applyFont="1" applyFill="1" applyBorder="1" applyAlignment="1">
      <alignment/>
    </xf>
    <xf numFmtId="169" fontId="3" fillId="2" borderId="2" xfId="0" applyNumberFormat="1" applyFont="1" applyFill="1" applyBorder="1" applyAlignment="1">
      <alignment/>
    </xf>
    <xf numFmtId="169" fontId="3" fillId="2" borderId="3" xfId="0" applyNumberFormat="1" applyFont="1" applyFill="1" applyBorder="1" applyAlignment="1">
      <alignment/>
    </xf>
    <xf numFmtId="169" fontId="3" fillId="2" borderId="4" xfId="0" applyNumberFormat="1" applyFont="1" applyFill="1" applyBorder="1" applyAlignment="1">
      <alignment/>
    </xf>
    <xf numFmtId="179" fontId="3" fillId="2" borderId="2" xfId="15" applyNumberFormat="1" applyFont="1" applyFill="1" applyBorder="1" applyAlignment="1">
      <alignment/>
    </xf>
    <xf numFmtId="169" fontId="3" fillId="2" borderId="1" xfId="0" applyNumberFormat="1" applyFont="1" applyFill="1" applyBorder="1" applyAlignment="1">
      <alignment/>
    </xf>
    <xf numFmtId="0" fontId="0" fillId="2" borderId="0" xfId="0" applyFont="1" applyFill="1" applyBorder="1" applyAlignment="1">
      <alignment/>
    </xf>
    <xf numFmtId="171" fontId="3" fillId="2" borderId="0" xfId="0" applyNumberFormat="1" applyFont="1" applyFill="1" applyBorder="1" applyAlignment="1">
      <alignment/>
    </xf>
    <xf numFmtId="37" fontId="3" fillId="2" borderId="0" xfId="15" applyNumberFormat="1" applyFont="1" applyFill="1" applyBorder="1" applyAlignment="1">
      <alignment/>
    </xf>
    <xf numFmtId="0" fontId="3" fillId="2" borderId="0" xfId="0" applyFont="1" applyFill="1" applyBorder="1" applyAlignment="1">
      <alignment vertical="center" wrapText="1"/>
    </xf>
    <xf numFmtId="179" fontId="3" fillId="2" borderId="0" xfId="15" applyNumberFormat="1" applyFont="1" applyFill="1" applyBorder="1" applyAlignment="1">
      <alignment vertical="center" wrapText="1"/>
    </xf>
    <xf numFmtId="179" fontId="3" fillId="2" borderId="0" xfId="15" applyNumberFormat="1" applyFont="1" applyFill="1" applyBorder="1" applyAlignment="1">
      <alignment/>
    </xf>
    <xf numFmtId="184" fontId="3" fillId="2" borderId="0" xfId="15" applyNumberFormat="1" applyFont="1" applyFill="1" applyBorder="1" applyAlignment="1">
      <alignment/>
    </xf>
    <xf numFmtId="37" fontId="3" fillId="2" borderId="0" xfId="15" applyNumberFormat="1" applyFont="1" applyFill="1" applyBorder="1" applyAlignment="1">
      <alignment/>
    </xf>
    <xf numFmtId="179" fontId="3" fillId="2" borderId="0" xfId="15" applyNumberFormat="1" applyFont="1" applyFill="1" applyBorder="1" applyAlignment="1">
      <alignment vertical="center"/>
    </xf>
    <xf numFmtId="37" fontId="3" fillId="2" borderId="0" xfId="15" applyNumberFormat="1" applyFont="1" applyFill="1" applyBorder="1" applyAlignment="1">
      <alignment vertical="center" wrapText="1"/>
    </xf>
    <xf numFmtId="0" fontId="3" fillId="2" borderId="0" xfId="0" applyFont="1" applyFill="1" applyBorder="1" applyAlignment="1" quotePrefix="1">
      <alignment vertical="center" wrapText="1"/>
    </xf>
    <xf numFmtId="0" fontId="3" fillId="2" borderId="0" xfId="0" applyFont="1" applyFill="1" applyBorder="1" applyAlignment="1" quotePrefix="1">
      <alignment vertical="center"/>
    </xf>
    <xf numFmtId="171" fontId="3" fillId="2" borderId="0" xfId="15" applyFont="1" applyFill="1" applyBorder="1" applyAlignment="1">
      <alignment vertical="center"/>
    </xf>
    <xf numFmtId="37" fontId="3" fillId="2" borderId="0" xfId="15" applyNumberFormat="1" applyFont="1" applyFill="1" applyBorder="1" applyAlignment="1">
      <alignment vertical="center"/>
    </xf>
    <xf numFmtId="179" fontId="3" fillId="2" borderId="0" xfId="15" applyNumberFormat="1" applyFont="1" applyFill="1" applyBorder="1" applyAlignment="1">
      <alignment horizontal="right"/>
    </xf>
    <xf numFmtId="179" fontId="3" fillId="2" borderId="2" xfId="15" applyNumberFormat="1" applyFont="1" applyFill="1" applyBorder="1" applyAlignment="1">
      <alignment horizontal="right"/>
    </xf>
    <xf numFmtId="179" fontId="3" fillId="2" borderId="1" xfId="15" applyNumberFormat="1" applyFont="1" applyFill="1" applyBorder="1" applyAlignment="1">
      <alignment horizontal="right"/>
    </xf>
    <xf numFmtId="179" fontId="3" fillId="2" borderId="0" xfId="15" applyNumberFormat="1" applyFont="1" applyFill="1" applyBorder="1" applyAlignment="1">
      <alignment horizontal="center"/>
    </xf>
    <xf numFmtId="0" fontId="3" fillId="2" borderId="0" xfId="0" applyFont="1" applyFill="1" applyBorder="1" applyAlignment="1">
      <alignment horizontal="center" vertical="top"/>
    </xf>
    <xf numFmtId="179" fontId="3" fillId="2" borderId="1" xfId="0" applyNumberFormat="1" applyFont="1" applyFill="1" applyBorder="1" applyAlignment="1">
      <alignment/>
    </xf>
    <xf numFmtId="179" fontId="3" fillId="2" borderId="0" xfId="0" applyNumberFormat="1" applyFont="1" applyFill="1" applyBorder="1" applyAlignment="1">
      <alignment/>
    </xf>
    <xf numFmtId="179" fontId="3" fillId="2" borderId="2" xfId="0" applyNumberFormat="1" applyFont="1" applyFill="1" applyBorder="1" applyAlignment="1">
      <alignment/>
    </xf>
    <xf numFmtId="179" fontId="3" fillId="2" borderId="1" xfId="15" applyNumberFormat="1" applyFont="1" applyFill="1" applyBorder="1" applyAlignment="1">
      <alignment vertical="top"/>
    </xf>
    <xf numFmtId="179" fontId="3" fillId="2" borderId="0" xfId="15" applyNumberFormat="1" applyFont="1" applyFill="1" applyBorder="1" applyAlignment="1">
      <alignment vertical="top"/>
    </xf>
    <xf numFmtId="0" fontId="0" fillId="2" borderId="0" xfId="0" applyFont="1" applyFill="1" applyBorder="1" applyAlignment="1">
      <alignment horizontal="center" vertical="top"/>
    </xf>
    <xf numFmtId="179" fontId="3" fillId="2" borderId="0" xfId="15" applyNumberFormat="1" applyFont="1" applyFill="1" applyBorder="1" applyAlignment="1">
      <alignment horizontal="right" vertical="top"/>
    </xf>
    <xf numFmtId="179" fontId="3" fillId="2" borderId="2" xfId="15" applyNumberFormat="1" applyFont="1" applyFill="1" applyBorder="1" applyAlignment="1">
      <alignment vertical="top"/>
    </xf>
    <xf numFmtId="0" fontId="3" fillId="2" borderId="0" xfId="0" applyFont="1" applyFill="1" applyBorder="1" applyAlignment="1">
      <alignment horizontal="justify" vertical="top"/>
    </xf>
    <xf numFmtId="179" fontId="3" fillId="2" borderId="4" xfId="15" applyNumberFormat="1" applyFont="1" applyFill="1" applyBorder="1" applyAlignment="1">
      <alignment vertical="top"/>
    </xf>
    <xf numFmtId="179" fontId="3" fillId="2" borderId="0" xfId="15" applyNumberFormat="1" applyFont="1" applyFill="1" applyBorder="1" applyAlignment="1">
      <alignment horizontal="center" vertical="top"/>
    </xf>
    <xf numFmtId="37" fontId="3" fillId="2" borderId="0" xfId="0" applyNumberFormat="1" applyFont="1" applyFill="1" applyBorder="1" applyAlignment="1">
      <alignment horizontal="right" vertical="top"/>
    </xf>
    <xf numFmtId="37" fontId="3" fillId="2" borderId="0" xfId="0" applyNumberFormat="1" applyFont="1" applyFill="1" applyBorder="1" applyAlignment="1">
      <alignment vertical="top"/>
    </xf>
    <xf numFmtId="179" fontId="3" fillId="2" borderId="1" xfId="0" applyNumberFormat="1" applyFont="1" applyFill="1" applyBorder="1" applyAlignment="1">
      <alignment vertical="top"/>
    </xf>
    <xf numFmtId="179" fontId="3" fillId="2" borderId="2" xfId="15" applyNumberFormat="1" applyFont="1" applyFill="1" applyBorder="1" applyAlignment="1">
      <alignment horizontal="right" vertical="top"/>
    </xf>
    <xf numFmtId="179" fontId="3" fillId="2" borderId="3" xfId="15" applyNumberFormat="1" applyFont="1" applyFill="1" applyBorder="1" applyAlignment="1">
      <alignment horizontal="right" vertical="top"/>
    </xf>
    <xf numFmtId="171" fontId="3" fillId="2" borderId="4" xfId="15" applyFont="1" applyFill="1" applyBorder="1" applyAlignment="1">
      <alignment vertical="top"/>
    </xf>
    <xf numFmtId="179" fontId="3" fillId="2" borderId="0" xfId="0" applyNumberFormat="1" applyFont="1" applyFill="1" applyBorder="1" applyAlignment="1">
      <alignment horizontal="center" vertical="top"/>
    </xf>
    <xf numFmtId="179" fontId="3" fillId="2" borderId="3" xfId="0" applyNumberFormat="1" applyFont="1" applyFill="1" applyBorder="1" applyAlignment="1">
      <alignment horizontal="center" vertical="top"/>
    </xf>
    <xf numFmtId="179" fontId="3" fillId="2" borderId="3" xfId="0" applyNumberFormat="1" applyFont="1" applyFill="1" applyBorder="1" applyAlignment="1">
      <alignment horizontal="center"/>
    </xf>
    <xf numFmtId="0" fontId="15" fillId="0" borderId="0" xfId="0" applyFont="1" applyFill="1" applyAlignment="1">
      <alignment horizontal="justify"/>
    </xf>
    <xf numFmtId="0" fontId="0" fillId="0" borderId="0" xfId="0" applyFill="1" applyAlignment="1">
      <alignment/>
    </xf>
    <xf numFmtId="0" fontId="16" fillId="0" borderId="0" xfId="0" applyFont="1" applyFill="1" applyAlignment="1">
      <alignment horizontal="justify"/>
    </xf>
    <xf numFmtId="0" fontId="0" fillId="0" borderId="0" xfId="0" applyFont="1" applyAlignment="1">
      <alignment horizontal="justify" vertical="top"/>
    </xf>
    <xf numFmtId="0" fontId="3" fillId="0" borderId="0" xfId="0" applyFont="1" applyBorder="1" applyAlignment="1">
      <alignment horizontal="left" vertical="top"/>
    </xf>
    <xf numFmtId="0" fontId="0" fillId="0" borderId="0" xfId="0" applyAlignment="1">
      <alignment vertical="top" wrapText="1"/>
    </xf>
    <xf numFmtId="0" fontId="7" fillId="0" borderId="0" xfId="0" applyFont="1" applyFill="1" applyBorder="1" applyAlignment="1">
      <alignment horizontal="justify" vertical="top"/>
    </xf>
    <xf numFmtId="0" fontId="15" fillId="0" borderId="0" xfId="0" applyFont="1" applyAlignment="1">
      <alignment horizontal="justify" vertical="top"/>
    </xf>
    <xf numFmtId="0" fontId="0" fillId="0" borderId="0" xfId="0" applyFont="1" applyFill="1" applyBorder="1" applyAlignment="1">
      <alignment horizontal="center" vertical="top"/>
    </xf>
    <xf numFmtId="179" fontId="12" fillId="0" borderId="0" xfId="0" applyNumberFormat="1" applyFont="1" applyFill="1" applyBorder="1" applyAlignment="1">
      <alignment/>
    </xf>
    <xf numFmtId="179" fontId="9" fillId="0" borderId="0" xfId="0" applyNumberFormat="1" applyFont="1" applyFill="1" applyBorder="1" applyAlignment="1">
      <alignment vertical="center"/>
    </xf>
    <xf numFmtId="179" fontId="0" fillId="0" borderId="0" xfId="0" applyNumberFormat="1" applyFont="1" applyFill="1" applyBorder="1" applyAlignment="1">
      <alignment horizontal="center"/>
    </xf>
    <xf numFmtId="179" fontId="0" fillId="0" borderId="2" xfId="0" applyNumberFormat="1" applyFont="1" applyFill="1" applyBorder="1" applyAlignment="1">
      <alignment/>
    </xf>
    <xf numFmtId="179" fontId="6" fillId="0" borderId="0" xfId="0" applyNumberFormat="1" applyFont="1" applyFill="1" applyBorder="1" applyAlignment="1">
      <alignment/>
    </xf>
    <xf numFmtId="179" fontId="0" fillId="0" borderId="0" xfId="0" applyNumberFormat="1" applyFont="1" applyBorder="1" applyAlignment="1">
      <alignment/>
    </xf>
    <xf numFmtId="179" fontId="3" fillId="0" borderId="0" xfId="0" applyNumberFormat="1" applyFont="1" applyFill="1" applyBorder="1" applyAlignment="1">
      <alignment horizontal="center"/>
    </xf>
    <xf numFmtId="0" fontId="13"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0" fontId="19" fillId="0" borderId="0" xfId="0" applyFont="1" applyAlignment="1">
      <alignment horizontal="center"/>
    </xf>
    <xf numFmtId="0" fontId="7" fillId="0" borderId="0" xfId="0" applyFont="1" applyBorder="1" applyAlignment="1">
      <alignment horizontal="left" vertical="top" wrapText="1"/>
    </xf>
    <xf numFmtId="0" fontId="7" fillId="0" borderId="0" xfId="0" applyFont="1" applyBorder="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7" fillId="0" borderId="0" xfId="0" applyFont="1" applyBorder="1" applyAlignment="1">
      <alignment vertical="top" wrapText="1"/>
    </xf>
    <xf numFmtId="0" fontId="0" fillId="0" borderId="0" xfId="0" applyFont="1" applyFill="1" applyBorder="1" applyAlignment="1">
      <alignment horizontal="justify" vertical="top" wrapText="1"/>
    </xf>
    <xf numFmtId="0" fontId="3" fillId="0" borderId="0" xfId="0" applyFont="1" applyFill="1" applyBorder="1" applyAlignment="1">
      <alignment horizontal="center"/>
    </xf>
    <xf numFmtId="0" fontId="0" fillId="0" borderId="0" xfId="0" applyFont="1" applyFill="1" applyBorder="1" applyAlignment="1">
      <alignment horizontal="justify" wrapText="1"/>
    </xf>
    <xf numFmtId="0" fontId="3" fillId="0" borderId="0" xfId="0"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0" fontId="0" fillId="0" borderId="0" xfId="0" applyFont="1" applyFill="1" applyBorder="1" applyAlignment="1">
      <alignment horizontal="justify"/>
    </xf>
    <xf numFmtId="0" fontId="0" fillId="0" borderId="0" xfId="0" applyNumberFormat="1"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Border="1" applyAlignment="1">
      <alignment horizontal="justify" vertical="top"/>
    </xf>
    <xf numFmtId="0" fontId="0" fillId="0" borderId="0" xfId="0" applyAlignment="1">
      <alignment horizontal="justify" vertical="top" wrapText="1"/>
    </xf>
    <xf numFmtId="0" fontId="0" fillId="0" borderId="0" xfId="0" applyFont="1" applyBorder="1" applyAlignment="1">
      <alignment horizontal="left" vertical="top" wrapText="1"/>
    </xf>
    <xf numFmtId="0" fontId="0" fillId="0" borderId="0" xfId="0" applyNumberFormat="1" applyFont="1" applyBorder="1" applyAlignment="1">
      <alignment horizontal="justify" vertical="top"/>
    </xf>
    <xf numFmtId="0" fontId="0" fillId="0" borderId="0" xfId="0" applyFont="1" applyBorder="1" applyAlignment="1">
      <alignment horizontal="center" vertical="top"/>
    </xf>
    <xf numFmtId="0" fontId="0" fillId="0" borderId="0" xfId="0" applyFont="1" applyFill="1" applyBorder="1" applyAlignment="1">
      <alignment horizontal="justify" vertical="top"/>
    </xf>
    <xf numFmtId="0" fontId="3" fillId="0" borderId="0" xfId="0" applyFont="1" applyBorder="1" applyAlignment="1">
      <alignment horizontal="center" vertical="top"/>
    </xf>
    <xf numFmtId="0" fontId="0" fillId="0" borderId="0" xfId="0" applyFont="1" applyFill="1" applyBorder="1" applyAlignment="1">
      <alignment horizontal="left" vertical="top" wrapText="1"/>
    </xf>
    <xf numFmtId="0" fontId="0" fillId="0" borderId="0" xfId="0" applyFont="1" applyAlignment="1">
      <alignment horizontal="justify" vertical="top"/>
    </xf>
    <xf numFmtId="0" fontId="9" fillId="0" borderId="0" xfId="0" applyFont="1" applyFill="1" applyBorder="1" applyAlignment="1">
      <alignment horizontal="center"/>
    </xf>
    <xf numFmtId="0" fontId="0" fillId="0" borderId="0" xfId="0" applyNumberFormat="1" applyFont="1" applyAlignment="1">
      <alignment horizontal="justify" vertical="top"/>
    </xf>
    <xf numFmtId="0" fontId="0" fillId="0" borderId="0" xfId="0" applyFont="1" applyAlignment="1">
      <alignment horizontal="justify"/>
    </xf>
    <xf numFmtId="0" fontId="21" fillId="0" borderId="0" xfId="0" applyFont="1" applyAlignment="1">
      <alignment horizontal="justify"/>
    </xf>
    <xf numFmtId="0" fontId="22" fillId="0" borderId="0" xfId="0" applyFont="1" applyAlignment="1">
      <alignment horizontal="justify"/>
    </xf>
    <xf numFmtId="179" fontId="3" fillId="2" borderId="0" xfId="0" applyNumberFormat="1" applyFont="1" applyFill="1" applyBorder="1" applyAlignment="1">
      <alignment horizontal="center"/>
    </xf>
    <xf numFmtId="179" fontId="3" fillId="2" borderId="0" xfId="0" applyNumberFormat="1" applyFont="1" applyFill="1" applyBorder="1" applyAlignment="1">
      <alignment horizontal="right"/>
    </xf>
    <xf numFmtId="179" fontId="0" fillId="0" borderId="0" xfId="0" applyNumberFormat="1" applyFont="1" applyFill="1" applyBorder="1" applyAlignment="1">
      <alignment horizontal="right"/>
    </xf>
    <xf numFmtId="179" fontId="3" fillId="0" borderId="0" xfId="0" applyNumberFormat="1" applyFont="1" applyFill="1" applyBorder="1" applyAlignment="1">
      <alignment horizontal="right"/>
    </xf>
    <xf numFmtId="179" fontId="3" fillId="2" borderId="2" xfId="0" applyNumberFormat="1" applyFont="1" applyFill="1" applyBorder="1" applyAlignment="1">
      <alignment horizontal="right"/>
    </xf>
    <xf numFmtId="179" fontId="3" fillId="0" borderId="2" xfId="0" applyNumberFormat="1" applyFont="1" applyFill="1" applyBorder="1" applyAlignment="1">
      <alignment horizontal="right"/>
    </xf>
  </cellXfs>
  <cellStyles count="9">
    <cellStyle name="Normal" xfId="0"/>
    <cellStyle name="Comma" xfId="15"/>
    <cellStyle name="Comma [0]" xfId="16"/>
    <cellStyle name="Comma_Sheet2"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ik_har\KLSE\Documents%20and%20Settings\Pik%20Har\My%20Documents\GOLD%20IS%20Conso\GOLD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ik_har\Conso\2008\GOLDIS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uity"/>
      <sheetName val="Apr 06"/>
      <sheetName val="Apr 06 Adj"/>
      <sheetName val="CFJan06"/>
      <sheetName val="Oct 05"/>
      <sheetName val="Oct 05 Adj"/>
      <sheetName val="CFOct05"/>
      <sheetName val="Jul 05"/>
      <sheetName val="Jul 05 Adj"/>
      <sheetName val="CFJul05"/>
      <sheetName val="Apr05"/>
      <sheetName val="Apr 05 Adj"/>
      <sheetName val="CFApr05"/>
    </sheetNames>
    <sheetDataSet>
      <sheetData sheetId="1">
        <row r="101">
          <cell r="S101">
            <v>23763958.12921</v>
          </cell>
        </row>
        <row r="102">
          <cell r="S102">
            <v>37766143.45629503</v>
          </cell>
        </row>
        <row r="118">
          <cell r="S118">
            <v>912490.538104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NotesApr07"/>
      <sheetName val="CFApr07(new) "/>
      <sheetName val="Apr 07"/>
      <sheetName val="OPadj"/>
      <sheetName val="Apr 07 Adj "/>
      <sheetName val="Equity Apr07"/>
      <sheetName val="Equity Jan"/>
      <sheetName val="Jan 07"/>
      <sheetName val="Jan 07 Adj "/>
      <sheetName val="CFJan07"/>
      <sheetName val="Oct 06 Adj "/>
      <sheetName val="Oct 06"/>
      <sheetName val="CFOct06"/>
      <sheetName val="Equity Oct"/>
      <sheetName val="Jul 06"/>
      <sheetName val="Equity Jul"/>
      <sheetName val="Jul 06 Adj "/>
      <sheetName val="CFJul06"/>
      <sheetName val="Equity Apr"/>
      <sheetName val="Apr 06"/>
      <sheetName val="Apr 06 Adj"/>
      <sheetName val="CFApr06"/>
    </sheetNames>
    <sheetDataSet>
      <sheetData sheetId="2">
        <row r="259">
          <cell r="C259">
            <v>10720040.580817001</v>
          </cell>
          <cell r="D259">
            <v>0</v>
          </cell>
          <cell r="E259">
            <v>9840561.65811743</v>
          </cell>
          <cell r="F259">
            <v>16681252</v>
          </cell>
        </row>
        <row r="281">
          <cell r="C281">
            <v>137897.88557000083</v>
          </cell>
          <cell r="D281">
            <v>-1355395.1300000004</v>
          </cell>
          <cell r="E281">
            <v>-728383.268238668</v>
          </cell>
          <cell r="F281">
            <v>2110695</v>
          </cell>
        </row>
        <row r="310">
          <cell r="Q310">
            <v>120673278.35802999</v>
          </cell>
        </row>
        <row r="311">
          <cell r="Q311">
            <v>13120068.16</v>
          </cell>
        </row>
        <row r="314">
          <cell r="Q314">
            <v>0</v>
          </cell>
        </row>
        <row r="319">
          <cell r="Q319">
            <v>68397458.65</v>
          </cell>
        </row>
        <row r="320">
          <cell r="Q320">
            <v>29874108.83744</v>
          </cell>
          <cell r="R320">
            <v>8000000</v>
          </cell>
        </row>
        <row r="321">
          <cell r="Q321">
            <v>35521779.03059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17"/>
  <sheetViews>
    <sheetView workbookViewId="0" topLeftCell="A25">
      <selection activeCell="N9" sqref="N9"/>
    </sheetView>
  </sheetViews>
  <sheetFormatPr defaultColWidth="9.140625" defaultRowHeight="12.75"/>
  <cols>
    <col min="1" max="1" width="1.57421875" style="10" customWidth="1"/>
    <col min="2" max="2" width="4.28125" style="52" customWidth="1"/>
    <col min="3" max="3" width="78.28125" style="10" customWidth="1"/>
    <col min="4" max="4" width="3.421875" style="10" customWidth="1"/>
    <col min="5" max="16384" width="9.140625" style="10" customWidth="1"/>
  </cols>
  <sheetData>
    <row r="1" spans="1:4" ht="20.25">
      <c r="A1" s="233" t="s">
        <v>104</v>
      </c>
      <c r="B1" s="233"/>
      <c r="C1" s="233"/>
      <c r="D1" s="233"/>
    </row>
    <row r="2" spans="1:4" ht="12.75">
      <c r="A2" s="234" t="s">
        <v>60</v>
      </c>
      <c r="B2" s="234"/>
      <c r="C2" s="234"/>
      <c r="D2" s="234"/>
    </row>
    <row r="3" spans="1:3" ht="12.75">
      <c r="A3" s="107"/>
      <c r="B3" s="107"/>
      <c r="C3" s="107"/>
    </row>
    <row r="4" spans="1:4" ht="18">
      <c r="A4" s="235" t="s">
        <v>107</v>
      </c>
      <c r="B4" s="235"/>
      <c r="C4" s="235"/>
      <c r="D4" s="235"/>
    </row>
    <row r="5" spans="1:4" ht="14.25">
      <c r="A5" s="236" t="s">
        <v>159</v>
      </c>
      <c r="B5" s="236"/>
      <c r="C5" s="236"/>
      <c r="D5" s="236"/>
    </row>
    <row r="6" s="24" customFormat="1" ht="18" customHeight="1" thickBot="1">
      <c r="B6" s="53"/>
    </row>
    <row r="7" spans="1:4" s="24" customFormat="1" ht="18.75" thickBot="1">
      <c r="A7" s="239" t="s">
        <v>61</v>
      </c>
      <c r="B7" s="240"/>
      <c r="C7" s="240"/>
      <c r="D7" s="241"/>
    </row>
    <row r="8" s="24" customFormat="1" ht="12.75">
      <c r="B8" s="53"/>
    </row>
    <row r="9" spans="1:4" s="33" customFormat="1" ht="15.75">
      <c r="A9" s="238" t="s">
        <v>62</v>
      </c>
      <c r="B9" s="238"/>
      <c r="C9" s="238"/>
      <c r="D9" s="238"/>
    </row>
    <row r="10" s="33" customFormat="1" ht="15.75">
      <c r="B10" s="54"/>
    </row>
    <row r="11" spans="1:2" s="33" customFormat="1" ht="15.75">
      <c r="A11" s="33" t="s">
        <v>99</v>
      </c>
      <c r="B11" s="54"/>
    </row>
    <row r="12" s="33" customFormat="1" ht="15.75">
      <c r="B12" s="54"/>
    </row>
    <row r="13" spans="1:2" s="33" customFormat="1" ht="15.75">
      <c r="A13" s="33" t="s">
        <v>63</v>
      </c>
      <c r="B13" s="54"/>
    </row>
    <row r="14" s="33" customFormat="1" ht="15.75">
      <c r="B14" s="54"/>
    </row>
    <row r="15" spans="1:2" s="33" customFormat="1" ht="15.75">
      <c r="A15" s="33" t="s">
        <v>64</v>
      </c>
      <c r="B15" s="54"/>
    </row>
    <row r="16" s="55" customFormat="1" ht="15">
      <c r="B16" s="56"/>
    </row>
    <row r="17" spans="1:2" s="55" customFormat="1" ht="22.5" customHeight="1">
      <c r="A17" s="117" t="s">
        <v>106</v>
      </c>
      <c r="B17" s="56"/>
    </row>
    <row r="18" spans="2:3" s="24" customFormat="1" ht="12.75" customHeight="1">
      <c r="B18" s="53">
        <v>1</v>
      </c>
      <c r="C18" s="58" t="s">
        <v>44</v>
      </c>
    </row>
    <row r="19" spans="2:3" s="24" customFormat="1" ht="12.75" customHeight="1">
      <c r="B19" s="53">
        <v>2</v>
      </c>
      <c r="C19" s="58" t="s">
        <v>231</v>
      </c>
    </row>
    <row r="20" spans="2:9" s="24" customFormat="1" ht="12.75" customHeight="1">
      <c r="B20" s="59">
        <v>3</v>
      </c>
      <c r="C20" s="60" t="s">
        <v>45</v>
      </c>
      <c r="D20" s="60"/>
      <c r="E20" s="60"/>
      <c r="F20" s="60"/>
      <c r="G20" s="60"/>
      <c r="H20" s="60"/>
      <c r="I20" s="60"/>
    </row>
    <row r="21" spans="2:9" s="24" customFormat="1" ht="12.75" customHeight="1">
      <c r="B21" s="59">
        <v>4</v>
      </c>
      <c r="C21" s="60" t="s">
        <v>46</v>
      </c>
      <c r="D21" s="60"/>
      <c r="E21" s="60"/>
      <c r="F21" s="60"/>
      <c r="G21" s="60"/>
      <c r="H21" s="60"/>
      <c r="I21" s="60"/>
    </row>
    <row r="22" spans="2:9" s="24" customFormat="1" ht="12.75" customHeight="1">
      <c r="B22" s="59">
        <v>5</v>
      </c>
      <c r="C22" s="60" t="s">
        <v>47</v>
      </c>
      <c r="D22" s="60"/>
      <c r="E22" s="60"/>
      <c r="F22" s="60"/>
      <c r="G22" s="60"/>
      <c r="H22" s="60"/>
      <c r="I22" s="60"/>
    </row>
    <row r="23" spans="2:9" s="24" customFormat="1" ht="12.75" customHeight="1">
      <c r="B23" s="59">
        <v>6</v>
      </c>
      <c r="C23" s="60" t="s">
        <v>48</v>
      </c>
      <c r="D23" s="60"/>
      <c r="E23" s="60"/>
      <c r="F23" s="60"/>
      <c r="G23" s="60"/>
      <c r="H23" s="60"/>
      <c r="I23" s="60"/>
    </row>
    <row r="24" spans="2:9" s="24" customFormat="1" ht="12.75" customHeight="1">
      <c r="B24" s="59">
        <v>7</v>
      </c>
      <c r="C24" s="60" t="s">
        <v>30</v>
      </c>
      <c r="D24" s="60"/>
      <c r="E24" s="60"/>
      <c r="F24" s="60"/>
      <c r="G24" s="60"/>
      <c r="H24" s="60"/>
      <c r="I24" s="60"/>
    </row>
    <row r="25" spans="2:9" s="24" customFormat="1" ht="12.75" customHeight="1">
      <c r="B25" s="59">
        <v>8</v>
      </c>
      <c r="C25" s="60" t="s">
        <v>151</v>
      </c>
      <c r="D25" s="60"/>
      <c r="E25" s="60"/>
      <c r="F25" s="60"/>
      <c r="G25" s="60"/>
      <c r="H25" s="60"/>
      <c r="I25" s="60"/>
    </row>
    <row r="26" spans="2:9" s="24" customFormat="1" ht="12.75" customHeight="1">
      <c r="B26" s="59">
        <v>9</v>
      </c>
      <c r="C26" s="60" t="s">
        <v>138</v>
      </c>
      <c r="D26" s="60"/>
      <c r="E26" s="60"/>
      <c r="F26" s="60"/>
      <c r="G26" s="60"/>
      <c r="H26" s="60"/>
      <c r="I26" s="60"/>
    </row>
    <row r="27" spans="2:3" s="8" customFormat="1" ht="12.75" customHeight="1">
      <c r="B27" s="11">
        <v>10</v>
      </c>
      <c r="C27" s="8" t="s">
        <v>0</v>
      </c>
    </row>
    <row r="28" spans="2:8" s="8" customFormat="1" ht="12.75" customHeight="1">
      <c r="B28" s="11">
        <v>11</v>
      </c>
      <c r="C28" s="145" t="s">
        <v>139</v>
      </c>
      <c r="D28" s="11"/>
      <c r="E28" s="11"/>
      <c r="F28" s="11"/>
      <c r="G28" s="11"/>
      <c r="H28" s="11"/>
    </row>
    <row r="29" spans="2:8" s="8" customFormat="1" ht="12.75" customHeight="1">
      <c r="B29" s="11">
        <v>12</v>
      </c>
      <c r="C29" s="8" t="s">
        <v>51</v>
      </c>
      <c r="D29" s="11"/>
      <c r="E29" s="11"/>
      <c r="F29" s="11"/>
      <c r="G29" s="11"/>
      <c r="H29" s="11"/>
    </row>
    <row r="30" spans="2:8" s="8" customFormat="1" ht="12.75" customHeight="1">
      <c r="B30" s="11">
        <v>13</v>
      </c>
      <c r="C30" s="8" t="s">
        <v>52</v>
      </c>
      <c r="D30" s="11"/>
      <c r="E30" s="11"/>
      <c r="F30" s="11"/>
      <c r="G30" s="11"/>
      <c r="H30" s="11"/>
    </row>
    <row r="31" spans="2:8" s="8" customFormat="1" ht="12.75" customHeight="1">
      <c r="B31" s="11">
        <v>14</v>
      </c>
      <c r="C31" s="8" t="s">
        <v>53</v>
      </c>
      <c r="D31" s="29"/>
      <c r="E31" s="29"/>
      <c r="F31" s="29"/>
      <c r="G31" s="29"/>
      <c r="H31" s="29"/>
    </row>
    <row r="32" spans="2:8" s="8" customFormat="1" ht="12.75" customHeight="1">
      <c r="B32" s="11"/>
      <c r="D32" s="29"/>
      <c r="E32" s="29"/>
      <c r="F32" s="29"/>
      <c r="G32" s="29"/>
      <c r="H32" s="29"/>
    </row>
    <row r="33" spans="2:6" s="24" customFormat="1" ht="15.75" customHeight="1">
      <c r="B33" s="53"/>
      <c r="F33" s="61"/>
    </row>
    <row r="34" spans="1:6" s="55" customFormat="1" ht="15.75" customHeight="1">
      <c r="A34" s="242" t="s">
        <v>101</v>
      </c>
      <c r="B34" s="242"/>
      <c r="C34" s="242"/>
      <c r="D34" s="242"/>
      <c r="F34" s="62"/>
    </row>
    <row r="35" spans="1:6" s="55" customFormat="1" ht="22.5" customHeight="1">
      <c r="A35" s="237" t="s">
        <v>102</v>
      </c>
      <c r="B35" s="237"/>
      <c r="C35" s="237"/>
      <c r="D35" s="66"/>
      <c r="F35" s="62"/>
    </row>
    <row r="36" spans="2:9" s="24" customFormat="1" ht="12.75" customHeight="1">
      <c r="B36" s="11">
        <v>15</v>
      </c>
      <c r="C36" s="8" t="s">
        <v>141</v>
      </c>
      <c r="D36" s="44"/>
      <c r="E36" s="44"/>
      <c r="F36" s="44"/>
      <c r="G36" s="44"/>
      <c r="H36" s="44"/>
      <c r="I36" s="8"/>
    </row>
    <row r="37" spans="2:9" s="24" customFormat="1" ht="12.75" customHeight="1">
      <c r="B37" s="11">
        <f>+B36+1</f>
        <v>16</v>
      </c>
      <c r="C37" s="8" t="s">
        <v>110</v>
      </c>
      <c r="D37" s="44"/>
      <c r="E37" s="44"/>
      <c r="F37" s="44"/>
      <c r="G37" s="44"/>
      <c r="H37" s="44"/>
      <c r="I37" s="8"/>
    </row>
    <row r="38" spans="2:9" s="24" customFormat="1" ht="12.75" customHeight="1">
      <c r="B38" s="11">
        <f aca="true" t="shared" si="0" ref="B38:B47">+B37+1</f>
        <v>17</v>
      </c>
      <c r="C38" s="71" t="s">
        <v>140</v>
      </c>
      <c r="D38" s="44"/>
      <c r="E38" s="44"/>
      <c r="F38" s="44"/>
      <c r="G38" s="44"/>
      <c r="H38" s="44"/>
      <c r="I38" s="8"/>
    </row>
    <row r="39" spans="2:9" s="24" customFormat="1" ht="12.75" customHeight="1">
      <c r="B39" s="11">
        <f t="shared" si="0"/>
        <v>18</v>
      </c>
      <c r="C39" s="71" t="s">
        <v>143</v>
      </c>
      <c r="D39" s="44"/>
      <c r="E39" s="44"/>
      <c r="F39" s="23"/>
      <c r="G39" s="23"/>
      <c r="H39" s="23"/>
      <c r="I39" s="8"/>
    </row>
    <row r="40" spans="2:9" s="24" customFormat="1" ht="12.75" customHeight="1">
      <c r="B40" s="11">
        <f t="shared" si="0"/>
        <v>19</v>
      </c>
      <c r="C40" s="8" t="s">
        <v>108</v>
      </c>
      <c r="D40" s="44"/>
      <c r="E40" s="44"/>
      <c r="F40" s="23"/>
      <c r="G40" s="23"/>
      <c r="H40" s="23"/>
      <c r="I40" s="8"/>
    </row>
    <row r="41" spans="2:9" s="24" customFormat="1" ht="12.75" customHeight="1">
      <c r="B41" s="11">
        <f t="shared" si="0"/>
        <v>20</v>
      </c>
      <c r="C41" s="8" t="s">
        <v>109</v>
      </c>
      <c r="D41" s="8"/>
      <c r="E41" s="28"/>
      <c r="F41" s="28"/>
      <c r="G41" s="63"/>
      <c r="H41" s="63"/>
      <c r="I41" s="8"/>
    </row>
    <row r="42" spans="2:9" s="24" customFormat="1" ht="12.75" customHeight="1">
      <c r="B42" s="11">
        <f t="shared" si="0"/>
        <v>21</v>
      </c>
      <c r="C42" s="8" t="s">
        <v>2</v>
      </c>
      <c r="D42" s="8"/>
      <c r="E42" s="29"/>
      <c r="F42" s="29"/>
      <c r="G42" s="63"/>
      <c r="H42" s="63"/>
      <c r="I42" s="8"/>
    </row>
    <row r="43" spans="2:9" s="24" customFormat="1" ht="12.75" customHeight="1">
      <c r="B43" s="11">
        <f t="shared" si="0"/>
        <v>22</v>
      </c>
      <c r="C43" s="60" t="s">
        <v>3</v>
      </c>
      <c r="G43" s="64"/>
      <c r="H43" s="64"/>
      <c r="I43" s="8"/>
    </row>
    <row r="44" spans="2:9" s="24" customFormat="1" ht="12.75" customHeight="1">
      <c r="B44" s="11">
        <f t="shared" si="0"/>
        <v>23</v>
      </c>
      <c r="C44" s="24" t="s">
        <v>55</v>
      </c>
      <c r="G44" s="64"/>
      <c r="H44" s="64"/>
      <c r="I44" s="8"/>
    </row>
    <row r="45" spans="2:9" s="24" customFormat="1" ht="12.75" customHeight="1">
      <c r="B45" s="11">
        <f t="shared" si="0"/>
        <v>24</v>
      </c>
      <c r="C45" s="24" t="s">
        <v>33</v>
      </c>
      <c r="G45" s="64"/>
      <c r="H45" s="64"/>
      <c r="I45" s="8"/>
    </row>
    <row r="46" spans="2:9" s="24" customFormat="1" ht="12.75" customHeight="1">
      <c r="B46" s="11">
        <f t="shared" si="0"/>
        <v>25</v>
      </c>
      <c r="C46" s="60" t="s">
        <v>9</v>
      </c>
      <c r="G46" s="64"/>
      <c r="H46" s="64"/>
      <c r="I46" s="8"/>
    </row>
    <row r="47" spans="2:9" s="24" customFormat="1" ht="12.75" customHeight="1">
      <c r="B47" s="11">
        <f t="shared" si="0"/>
        <v>26</v>
      </c>
      <c r="C47" s="60" t="s">
        <v>56</v>
      </c>
      <c r="G47" s="64"/>
      <c r="H47" s="64"/>
      <c r="I47" s="8"/>
    </row>
    <row r="48" spans="2:9" s="24" customFormat="1" ht="12.75" customHeight="1">
      <c r="B48" s="11">
        <v>27</v>
      </c>
      <c r="C48" s="65" t="s">
        <v>57</v>
      </c>
      <c r="D48" s="65"/>
      <c r="E48" s="65"/>
      <c r="F48" s="65"/>
      <c r="G48" s="65"/>
      <c r="H48" s="65"/>
      <c r="I48" s="8"/>
    </row>
    <row r="49" spans="2:9" s="24" customFormat="1" ht="12.75" customHeight="1">
      <c r="B49" s="159"/>
      <c r="C49" s="160"/>
      <c r="D49" s="160"/>
      <c r="E49" s="160"/>
      <c r="F49" s="160"/>
      <c r="G49" s="160"/>
      <c r="H49" s="160"/>
      <c r="I49" s="8"/>
    </row>
    <row r="50" spans="2:9" s="24" customFormat="1" ht="12.75" customHeight="1">
      <c r="B50" s="11"/>
      <c r="G50" s="64"/>
      <c r="H50" s="64"/>
      <c r="I50" s="8"/>
    </row>
    <row r="51" spans="2:9" s="24" customFormat="1" ht="12.75" customHeight="1">
      <c r="B51" s="11"/>
      <c r="C51" s="65"/>
      <c r="D51" s="65"/>
      <c r="E51" s="65"/>
      <c r="F51" s="65"/>
      <c r="G51" s="65"/>
      <c r="H51" s="65"/>
      <c r="I51" s="8"/>
    </row>
    <row r="52" spans="2:9" s="24" customFormat="1" ht="12.75" customHeight="1">
      <c r="B52" s="159"/>
      <c r="C52" s="160"/>
      <c r="D52" s="160"/>
      <c r="E52" s="160"/>
      <c r="F52" s="160"/>
      <c r="G52" s="160"/>
      <c r="H52" s="160"/>
      <c r="I52" s="8"/>
    </row>
    <row r="53" spans="2:9" s="24" customFormat="1" ht="12.75" customHeight="1">
      <c r="B53" s="11"/>
      <c r="C53" s="8"/>
      <c r="D53" s="44"/>
      <c r="E53" s="44"/>
      <c r="F53" s="23"/>
      <c r="G53" s="23"/>
      <c r="H53" s="23"/>
      <c r="I53" s="8"/>
    </row>
    <row r="54" s="24" customFormat="1" ht="12.75" customHeight="1">
      <c r="B54" s="53"/>
    </row>
    <row r="55" s="24" customFormat="1" ht="12.75" customHeight="1">
      <c r="B55" s="53"/>
    </row>
    <row r="56" s="24" customFormat="1" ht="12.75" customHeight="1">
      <c r="B56" s="53"/>
    </row>
    <row r="57" s="24" customFormat="1" ht="12.75" customHeight="1">
      <c r="B57" s="53"/>
    </row>
    <row r="58" s="24" customFormat="1" ht="12.75">
      <c r="B58" s="53"/>
    </row>
    <row r="59" s="24" customFormat="1" ht="12.75">
      <c r="B59" s="53"/>
    </row>
    <row r="60" s="24" customFormat="1" ht="12.75">
      <c r="B60" s="53"/>
    </row>
    <row r="61" s="24" customFormat="1" ht="12.75">
      <c r="B61" s="53"/>
    </row>
    <row r="62" s="24" customFormat="1" ht="12.75">
      <c r="B62" s="53"/>
    </row>
    <row r="63" s="24" customFormat="1" ht="12.75">
      <c r="B63" s="53"/>
    </row>
    <row r="64" s="24" customFormat="1" ht="12.75">
      <c r="B64" s="53"/>
    </row>
    <row r="65" s="24" customFormat="1" ht="12.75">
      <c r="B65" s="53"/>
    </row>
    <row r="66" s="24" customFormat="1" ht="12.75">
      <c r="B66" s="53"/>
    </row>
    <row r="67" s="24" customFormat="1" ht="12.75">
      <c r="B67" s="53"/>
    </row>
    <row r="68" s="24" customFormat="1" ht="12.75">
      <c r="B68" s="53"/>
    </row>
    <row r="69" s="24" customFormat="1" ht="12.75">
      <c r="B69" s="53"/>
    </row>
    <row r="70" s="24" customFormat="1" ht="12.75">
      <c r="B70" s="53"/>
    </row>
    <row r="71" s="24" customFormat="1" ht="12.75">
      <c r="B71" s="53"/>
    </row>
    <row r="72" s="24" customFormat="1" ht="12.75">
      <c r="B72" s="53"/>
    </row>
    <row r="73" s="24" customFormat="1" ht="12.75">
      <c r="B73" s="53"/>
    </row>
    <row r="74" s="24" customFormat="1" ht="12.75">
      <c r="B74" s="53"/>
    </row>
    <row r="75" s="24" customFormat="1" ht="12.75">
      <c r="B75" s="53"/>
    </row>
    <row r="76" s="24" customFormat="1" ht="12.75">
      <c r="B76" s="53"/>
    </row>
    <row r="77" s="24" customFormat="1" ht="12.75">
      <c r="B77" s="53"/>
    </row>
    <row r="78" s="24" customFormat="1" ht="12.75">
      <c r="B78" s="53"/>
    </row>
    <row r="79" s="24" customFormat="1" ht="12.75">
      <c r="B79" s="53"/>
    </row>
    <row r="80" s="24" customFormat="1" ht="12.75">
      <c r="B80" s="53"/>
    </row>
    <row r="81" s="24" customFormat="1" ht="12.75">
      <c r="B81" s="53"/>
    </row>
    <row r="82" s="24" customFormat="1" ht="12.75">
      <c r="B82" s="53"/>
    </row>
    <row r="83" s="24" customFormat="1" ht="12.75">
      <c r="B83" s="53"/>
    </row>
    <row r="84" s="24" customFormat="1" ht="12.75">
      <c r="B84" s="53"/>
    </row>
    <row r="85" s="24" customFormat="1" ht="12.75">
      <c r="B85" s="53"/>
    </row>
    <row r="86" s="24" customFormat="1" ht="12.75">
      <c r="B86" s="53"/>
    </row>
    <row r="87" s="24" customFormat="1" ht="12.75">
      <c r="B87" s="53"/>
    </row>
    <row r="88" s="24" customFormat="1" ht="12.75">
      <c r="B88" s="53"/>
    </row>
    <row r="89" s="24" customFormat="1" ht="12.75">
      <c r="B89" s="53"/>
    </row>
    <row r="90" s="24" customFormat="1" ht="12.75">
      <c r="B90" s="53"/>
    </row>
    <row r="91" s="24" customFormat="1" ht="12.75">
      <c r="B91" s="53"/>
    </row>
    <row r="92" s="24" customFormat="1" ht="12.75">
      <c r="B92" s="53"/>
    </row>
    <row r="93" s="24" customFormat="1" ht="12.75">
      <c r="B93" s="53"/>
    </row>
    <row r="94" s="24" customFormat="1" ht="12.75">
      <c r="B94" s="53"/>
    </row>
    <row r="95" s="24" customFormat="1" ht="12.75">
      <c r="B95" s="53"/>
    </row>
    <row r="96" s="24" customFormat="1" ht="12.75">
      <c r="B96" s="53"/>
    </row>
    <row r="97" s="24" customFormat="1" ht="12.75">
      <c r="B97" s="53"/>
    </row>
    <row r="98" s="24" customFormat="1" ht="12.75">
      <c r="B98" s="53"/>
    </row>
    <row r="99" s="24" customFormat="1" ht="12.75">
      <c r="B99" s="53"/>
    </row>
    <row r="100" s="24" customFormat="1" ht="12.75">
      <c r="B100" s="53"/>
    </row>
    <row r="101" s="24" customFormat="1" ht="12.75">
      <c r="B101" s="53"/>
    </row>
    <row r="102" s="24" customFormat="1" ht="12.75">
      <c r="B102" s="53"/>
    </row>
    <row r="103" s="24" customFormat="1" ht="12.75">
      <c r="B103" s="53"/>
    </row>
    <row r="104" s="24" customFormat="1" ht="12.75">
      <c r="B104" s="53"/>
    </row>
    <row r="105" s="24" customFormat="1" ht="12.75">
      <c r="B105" s="53"/>
    </row>
    <row r="106" s="24" customFormat="1" ht="12.75">
      <c r="B106" s="53"/>
    </row>
    <row r="107" s="24" customFormat="1" ht="12.75">
      <c r="B107" s="53"/>
    </row>
    <row r="108" s="24" customFormat="1" ht="12.75">
      <c r="B108" s="53"/>
    </row>
    <row r="109" s="24" customFormat="1" ht="12.75">
      <c r="B109" s="53"/>
    </row>
    <row r="110" s="24" customFormat="1" ht="12.75">
      <c r="B110" s="53"/>
    </row>
    <row r="111" s="24" customFormat="1" ht="12.75">
      <c r="B111" s="53"/>
    </row>
    <row r="112" s="24" customFormat="1" ht="12.75">
      <c r="B112" s="53"/>
    </row>
    <row r="113" s="24" customFormat="1" ht="12.75">
      <c r="B113" s="53"/>
    </row>
    <row r="114" s="24" customFormat="1" ht="12.75">
      <c r="B114" s="53"/>
    </row>
    <row r="115" s="24" customFormat="1" ht="12.75">
      <c r="B115" s="53"/>
    </row>
    <row r="116" s="24" customFormat="1" ht="12.75">
      <c r="B116" s="53"/>
    </row>
    <row r="117" s="24" customFormat="1" ht="12.75">
      <c r="B117" s="53"/>
    </row>
  </sheetData>
  <mergeCells count="8">
    <mergeCell ref="A35:C35"/>
    <mergeCell ref="A9:D9"/>
    <mergeCell ref="A7:D7"/>
    <mergeCell ref="A34:D34"/>
    <mergeCell ref="A1:D1"/>
    <mergeCell ref="A2:D2"/>
    <mergeCell ref="A4:D4"/>
    <mergeCell ref="A5:D5"/>
  </mergeCells>
  <printOptions horizontalCentered="1"/>
  <pageMargins left="0.63" right="0.53" top="0.75" bottom="0.62"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4">
      <selection activeCell="G26" sqref="G26"/>
    </sheetView>
  </sheetViews>
  <sheetFormatPr defaultColWidth="9.140625" defaultRowHeight="12.75"/>
  <cols>
    <col min="1" max="1" width="50.7109375" style="8" customWidth="1"/>
    <col min="2" max="2" width="1.28515625" style="8" customWidth="1"/>
    <col min="3" max="3" width="15.7109375" style="26" customWidth="1"/>
    <col min="4" max="4" width="2.7109375" style="8" customWidth="1"/>
    <col min="5" max="5" width="15.7109375" style="28" customWidth="1"/>
    <col min="6" max="6" width="10.421875" style="8" bestFit="1" customWidth="1"/>
    <col min="7" max="16384" width="9.140625" style="8" customWidth="1"/>
  </cols>
  <sheetData>
    <row r="1" spans="1:5" ht="18">
      <c r="A1" s="2" t="s">
        <v>105</v>
      </c>
      <c r="B1" s="39"/>
      <c r="C1" s="39"/>
      <c r="D1" s="39"/>
      <c r="E1" s="226"/>
    </row>
    <row r="2" spans="1:5" ht="12.75">
      <c r="A2" s="8" t="s">
        <v>60</v>
      </c>
      <c r="B2" s="39"/>
      <c r="C2" s="39"/>
      <c r="D2" s="39"/>
      <c r="E2" s="226"/>
    </row>
    <row r="3" spans="1:5" ht="12.75">
      <c r="A3" s="11"/>
      <c r="B3" s="39"/>
      <c r="C3" s="39"/>
      <c r="D3" s="39"/>
      <c r="E3" s="226"/>
    </row>
    <row r="4" spans="1:5" s="13" customFormat="1" ht="15" customHeight="1">
      <c r="A4" s="40" t="s">
        <v>62</v>
      </c>
      <c r="B4" s="41"/>
      <c r="C4" s="41"/>
      <c r="D4" s="41"/>
      <c r="E4" s="227"/>
    </row>
    <row r="5" spans="1:5" ht="12.75">
      <c r="A5" s="38"/>
      <c r="B5" s="42"/>
      <c r="C5" s="244" t="s">
        <v>111</v>
      </c>
      <c r="D5" s="244"/>
      <c r="E5" s="244"/>
    </row>
    <row r="6" spans="3:5" ht="12.75">
      <c r="C6" s="161" t="s">
        <v>160</v>
      </c>
      <c r="D6" s="43"/>
      <c r="E6" s="228" t="s">
        <v>112</v>
      </c>
    </row>
    <row r="7" spans="3:5" ht="12.75">
      <c r="C7" s="161" t="s">
        <v>19</v>
      </c>
      <c r="D7" s="43"/>
      <c r="E7" s="228" t="s">
        <v>19</v>
      </c>
    </row>
    <row r="8" ht="12.75">
      <c r="C8" s="162"/>
    </row>
    <row r="9" spans="1:7" ht="12.75">
      <c r="A9" s="8" t="s">
        <v>20</v>
      </c>
      <c r="C9" s="163">
        <v>37776</v>
      </c>
      <c r="D9" s="44"/>
      <c r="E9" s="28">
        <v>55308.824013727004</v>
      </c>
      <c r="F9" s="46"/>
      <c r="G9" s="45"/>
    </row>
    <row r="10" spans="1:5" ht="12.75">
      <c r="A10" s="8" t="s">
        <v>21</v>
      </c>
      <c r="C10" s="199">
        <v>-24249</v>
      </c>
      <c r="D10" s="44"/>
      <c r="E10" s="229">
        <v>-25796.8369306</v>
      </c>
    </row>
    <row r="11" spans="1:5" ht="12.75">
      <c r="A11" s="26" t="s">
        <v>22</v>
      </c>
      <c r="C11" s="163">
        <f>SUM(C9:C10)</f>
        <v>13527</v>
      </c>
      <c r="D11" s="44"/>
      <c r="E11" s="28">
        <v>29511.987083127005</v>
      </c>
    </row>
    <row r="12" spans="1:4" ht="12.75">
      <c r="A12" s="26"/>
      <c r="C12" s="163"/>
      <c r="D12" s="44"/>
    </row>
    <row r="13" spans="1:5" ht="12.75">
      <c r="A13" s="8" t="s">
        <v>113</v>
      </c>
      <c r="C13" s="163">
        <v>340</v>
      </c>
      <c r="D13" s="44"/>
      <c r="E13" s="28">
        <v>402.53259185999997</v>
      </c>
    </row>
    <row r="14" spans="1:5" ht="12.75">
      <c r="A14" s="8" t="s">
        <v>100</v>
      </c>
      <c r="C14" s="198">
        <v>-6530</v>
      </c>
      <c r="D14" s="44"/>
      <c r="E14" s="130">
        <v>-6467.503045450999</v>
      </c>
    </row>
    <row r="15" spans="1:5" ht="12.75">
      <c r="A15" s="8" t="s">
        <v>38</v>
      </c>
      <c r="C15" s="198">
        <f>-9058+80</f>
        <v>-8978</v>
      </c>
      <c r="D15" s="44"/>
      <c r="E15" s="130">
        <v>-9144.969866732416</v>
      </c>
    </row>
    <row r="16" spans="1:5" ht="12.75">
      <c r="A16" s="8" t="s">
        <v>39</v>
      </c>
      <c r="C16" s="164">
        <v>-23</v>
      </c>
      <c r="D16" s="44"/>
      <c r="E16" s="229">
        <v>-78.94522164</v>
      </c>
    </row>
    <row r="17" spans="1:5" ht="12.75">
      <c r="A17" s="8" t="s">
        <v>229</v>
      </c>
      <c r="C17" s="198">
        <f>SUM(C11:C16)</f>
        <v>-1664</v>
      </c>
      <c r="D17" s="44"/>
      <c r="E17" s="28">
        <f>SUM(E11:E16)</f>
        <v>14223.10154116359</v>
      </c>
    </row>
    <row r="18" spans="1:5" ht="12.75">
      <c r="A18" s="8" t="s">
        <v>133</v>
      </c>
      <c r="C18" s="198">
        <v>-1637</v>
      </c>
      <c r="D18" s="44"/>
      <c r="E18" s="28">
        <v>-2911.6768402892803</v>
      </c>
    </row>
    <row r="19" spans="1:5" ht="12.75" customHeight="1">
      <c r="A19" s="123" t="s">
        <v>172</v>
      </c>
      <c r="C19" s="163">
        <v>9764</v>
      </c>
      <c r="D19" s="44"/>
      <c r="E19" s="28">
        <v>8164.417</v>
      </c>
    </row>
    <row r="20" spans="1:5" ht="12.75" customHeight="1">
      <c r="A20" s="123" t="s">
        <v>173</v>
      </c>
      <c r="C20" s="164">
        <v>-95</v>
      </c>
      <c r="D20" s="44"/>
      <c r="E20" s="229">
        <v>-670.1405296185001</v>
      </c>
    </row>
    <row r="21" spans="1:7" ht="12.75">
      <c r="A21" s="26" t="s">
        <v>116</v>
      </c>
      <c r="C21" s="163">
        <f>SUM(C17:C20)</f>
        <v>6368</v>
      </c>
      <c r="D21" s="44"/>
      <c r="E21" s="28">
        <v>18804.701171255812</v>
      </c>
      <c r="F21" s="46"/>
      <c r="G21" s="45"/>
    </row>
    <row r="22" spans="1:6" ht="12.75">
      <c r="A22" s="8" t="s">
        <v>174</v>
      </c>
      <c r="C22" s="164">
        <v>99</v>
      </c>
      <c r="D22" s="44"/>
      <c r="E22" s="229">
        <v>595.9632069999997</v>
      </c>
      <c r="F22" s="46"/>
    </row>
    <row r="23" spans="1:5" ht="13.5" thickBot="1">
      <c r="A23" s="26" t="s">
        <v>175</v>
      </c>
      <c r="C23" s="165">
        <f>SUM(C21:C22)</f>
        <v>6467</v>
      </c>
      <c r="D23" s="44"/>
      <c r="E23" s="30">
        <v>19400.664378255813</v>
      </c>
    </row>
    <row r="24" spans="1:5" ht="12.75">
      <c r="A24" s="26"/>
      <c r="C24" s="166"/>
      <c r="D24" s="44"/>
      <c r="E24" s="29"/>
    </row>
    <row r="25" spans="1:5" ht="12.75">
      <c r="A25" s="26" t="s">
        <v>118</v>
      </c>
      <c r="C25" s="166"/>
      <c r="D25" s="44"/>
      <c r="E25" s="29"/>
    </row>
    <row r="26" spans="1:5" ht="12.75">
      <c r="A26" s="8" t="s">
        <v>176</v>
      </c>
      <c r="C26" s="166">
        <f>+C23-C27</f>
        <v>6424</v>
      </c>
      <c r="D26" s="44"/>
      <c r="E26" s="29">
        <v>20603.664378255813</v>
      </c>
    </row>
    <row r="27" spans="1:5" ht="12.75">
      <c r="A27" s="8" t="s">
        <v>134</v>
      </c>
      <c r="C27" s="166">
        <v>43</v>
      </c>
      <c r="D27" s="44"/>
      <c r="E27" s="29">
        <v>-1203</v>
      </c>
    </row>
    <row r="28" spans="1:5" ht="13.5" thickBot="1">
      <c r="A28" s="26" t="s">
        <v>175</v>
      </c>
      <c r="C28" s="165">
        <f>SUM(C26:C27)</f>
        <v>6467</v>
      </c>
      <c r="D28" s="44"/>
      <c r="E28" s="30">
        <v>19400.664378255813</v>
      </c>
    </row>
    <row r="29" spans="1:4" ht="12.75">
      <c r="A29" s="26"/>
      <c r="C29" s="166"/>
      <c r="D29" s="29"/>
    </row>
    <row r="30" spans="1:4" ht="12.75">
      <c r="A30" s="26" t="s">
        <v>35</v>
      </c>
      <c r="C30" s="166"/>
      <c r="D30" s="29"/>
    </row>
    <row r="31" spans="1:5" ht="12.75">
      <c r="A31" s="8" t="s">
        <v>36</v>
      </c>
      <c r="C31" s="167">
        <f>+'Notes-Part B'!G90</f>
        <v>1.9962213493760255</v>
      </c>
      <c r="E31" s="29">
        <v>6.42</v>
      </c>
    </row>
    <row r="32" spans="1:5" ht="12.75">
      <c r="A32" s="8" t="s">
        <v>37</v>
      </c>
      <c r="B32" s="47"/>
      <c r="C32" s="168">
        <f>+'Notes-Part B'!G105</f>
        <v>1.9923395413028984</v>
      </c>
      <c r="D32" s="47"/>
      <c r="E32" s="28">
        <v>6.41</v>
      </c>
    </row>
    <row r="33" spans="2:4" ht="12.75">
      <c r="B33" s="106"/>
      <c r="C33" s="169"/>
      <c r="D33" s="135"/>
    </row>
    <row r="34" spans="1:5" ht="12.75">
      <c r="A34" s="26" t="s">
        <v>65</v>
      </c>
      <c r="B34" s="47"/>
      <c r="C34" s="170">
        <v>0</v>
      </c>
      <c r="D34" s="47"/>
      <c r="E34" s="28">
        <v>0</v>
      </c>
    </row>
    <row r="35" spans="1:4" ht="12.75">
      <c r="A35" s="26"/>
      <c r="B35" s="47"/>
      <c r="C35" s="104"/>
      <c r="D35" s="47"/>
    </row>
    <row r="36" spans="1:4" ht="12.75">
      <c r="A36" s="26"/>
      <c r="B36" s="47"/>
      <c r="C36" s="104"/>
      <c r="D36" s="47"/>
    </row>
    <row r="37" spans="1:4" ht="12.75">
      <c r="A37" s="26"/>
      <c r="B37" s="47"/>
      <c r="C37" s="104"/>
      <c r="D37" s="47"/>
    </row>
    <row r="38" spans="1:4" ht="12.75">
      <c r="A38" s="26"/>
      <c r="B38" s="47"/>
      <c r="C38" s="104"/>
      <c r="D38" s="47"/>
    </row>
    <row r="39" spans="1:4" ht="12.75">
      <c r="A39" s="26"/>
      <c r="B39" s="47"/>
      <c r="C39" s="104"/>
      <c r="D39" s="47"/>
    </row>
    <row r="40" spans="1:4" ht="12.75">
      <c r="A40" s="26"/>
      <c r="B40" s="47"/>
      <c r="C40" s="104"/>
      <c r="D40" s="47"/>
    </row>
    <row r="41" spans="1:4" ht="12.75">
      <c r="A41" s="26"/>
      <c r="B41" s="47"/>
      <c r="C41" s="104"/>
      <c r="D41" s="47"/>
    </row>
    <row r="42" spans="1:4" ht="12.75">
      <c r="A42" s="26"/>
      <c r="B42" s="47"/>
      <c r="C42" s="104"/>
      <c r="D42" s="47"/>
    </row>
    <row r="43" spans="1:4" ht="12.75">
      <c r="A43" s="26"/>
      <c r="B43" s="47"/>
      <c r="C43" s="104"/>
      <c r="D43" s="47"/>
    </row>
    <row r="44" spans="1:4" ht="12.75">
      <c r="A44" s="26"/>
      <c r="B44" s="47"/>
      <c r="C44" s="104"/>
      <c r="D44" s="47"/>
    </row>
    <row r="45" spans="1:4" ht="12.75">
      <c r="A45" s="26"/>
      <c r="B45" s="47"/>
      <c r="C45" s="104"/>
      <c r="D45" s="47"/>
    </row>
    <row r="46" spans="1:4" ht="12.75">
      <c r="A46" s="26"/>
      <c r="B46" s="47"/>
      <c r="C46" s="104"/>
      <c r="D46" s="47"/>
    </row>
    <row r="47" spans="1:4" ht="12.75">
      <c r="A47" s="26"/>
      <c r="B47" s="47"/>
      <c r="C47" s="104"/>
      <c r="D47" s="47"/>
    </row>
    <row r="48" spans="1:4" ht="12.75">
      <c r="A48" s="26"/>
      <c r="B48" s="47"/>
      <c r="C48" s="104"/>
      <c r="D48" s="47"/>
    </row>
    <row r="49" spans="1:4" ht="12.75">
      <c r="A49" s="26"/>
      <c r="B49" s="47"/>
      <c r="C49" s="104"/>
      <c r="D49" s="47"/>
    </row>
    <row r="50" spans="1:4" ht="12.75">
      <c r="A50" s="26"/>
      <c r="B50" s="47"/>
      <c r="C50" s="104"/>
      <c r="D50" s="47"/>
    </row>
    <row r="51" s="26" customFormat="1" ht="12.75">
      <c r="E51" s="130"/>
    </row>
    <row r="52" s="26" customFormat="1" ht="12.75">
      <c r="E52" s="130"/>
    </row>
    <row r="53" s="26" customFormat="1" ht="12.75">
      <c r="E53" s="130"/>
    </row>
    <row r="54" s="26" customFormat="1" ht="12.75">
      <c r="E54" s="130"/>
    </row>
    <row r="55" s="26" customFormat="1" ht="12.75">
      <c r="E55" s="130"/>
    </row>
    <row r="56" s="26" customFormat="1" ht="12.75">
      <c r="E56" s="130"/>
    </row>
    <row r="57" spans="1:8" ht="41.25" customHeight="1">
      <c r="A57" s="243" t="s">
        <v>192</v>
      </c>
      <c r="B57" s="243"/>
      <c r="C57" s="243"/>
      <c r="D57" s="243"/>
      <c r="E57" s="243"/>
      <c r="F57" s="103"/>
      <c r="G57" s="103"/>
      <c r="H57" s="103"/>
    </row>
    <row r="97" spans="1:5" ht="12.75">
      <c r="A97" s="7"/>
      <c r="B97" s="4"/>
      <c r="C97" s="105"/>
      <c r="D97" s="5"/>
      <c r="E97" s="230"/>
    </row>
  </sheetData>
  <mergeCells count="2">
    <mergeCell ref="A57:E57"/>
    <mergeCell ref="C5:E5"/>
  </mergeCells>
  <printOptions horizontalCentered="1"/>
  <pageMargins left="0.57" right="0.58" top="0.66" bottom="0.5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60"/>
  <sheetViews>
    <sheetView zoomScale="90" zoomScaleNormal="90" workbookViewId="0" topLeftCell="A28">
      <selection activeCell="N9" sqref="N9"/>
    </sheetView>
  </sheetViews>
  <sheetFormatPr defaultColWidth="9.140625" defaultRowHeight="12.75"/>
  <cols>
    <col min="1" max="1" width="46.57421875" style="10" customWidth="1"/>
    <col min="2" max="2" width="1.28515625" style="10" customWidth="1"/>
    <col min="3" max="3" width="15.7109375" style="8" customWidth="1"/>
    <col min="4" max="4" width="2.7109375" style="8" customWidth="1"/>
    <col min="5" max="5" width="15.7109375" style="8" customWidth="1"/>
    <col min="6" max="16384" width="9.140625" style="10" customWidth="1"/>
  </cols>
  <sheetData>
    <row r="1" spans="1:2" ht="18">
      <c r="A1" s="2" t="s">
        <v>105</v>
      </c>
      <c r="B1" s="2"/>
    </row>
    <row r="2" spans="1:2" ht="12.75">
      <c r="A2" s="8" t="s">
        <v>60</v>
      </c>
      <c r="B2" s="8"/>
    </row>
    <row r="3" spans="1:2" ht="12.75">
      <c r="A3" s="11"/>
      <c r="B3" s="11"/>
    </row>
    <row r="4" spans="1:2" ht="15.75">
      <c r="A4" s="12" t="s">
        <v>99</v>
      </c>
      <c r="B4" s="12"/>
    </row>
    <row r="5" spans="1:5" ht="12.75">
      <c r="A5" s="8"/>
      <c r="B5" s="8"/>
      <c r="C5" s="171" t="s">
        <v>23</v>
      </c>
      <c r="D5" s="44"/>
      <c r="E5" s="48" t="s">
        <v>23</v>
      </c>
    </row>
    <row r="6" spans="1:5" ht="12.75">
      <c r="A6" s="8"/>
      <c r="B6" s="8"/>
      <c r="C6" s="171" t="s">
        <v>160</v>
      </c>
      <c r="D6" s="44"/>
      <c r="E6" s="48" t="s">
        <v>161</v>
      </c>
    </row>
    <row r="7" spans="1:5" ht="12.75">
      <c r="A7" s="8"/>
      <c r="B7" s="8"/>
      <c r="C7" s="171" t="s">
        <v>19</v>
      </c>
      <c r="D7" s="44"/>
      <c r="E7" s="48" t="s">
        <v>19</v>
      </c>
    </row>
    <row r="8" spans="1:5" ht="12.75">
      <c r="A8" s="26" t="s">
        <v>167</v>
      </c>
      <c r="B8" s="8"/>
      <c r="C8" s="171"/>
      <c r="D8" s="44"/>
      <c r="E8" s="48"/>
    </row>
    <row r="9" spans="1:5" ht="12.75">
      <c r="A9" s="8" t="s">
        <v>24</v>
      </c>
      <c r="B9" s="8"/>
      <c r="C9" s="172">
        <f>92010+70694</f>
        <v>162704</v>
      </c>
      <c r="D9" s="44"/>
      <c r="E9" s="23">
        <f>160713-4216</f>
        <v>156497</v>
      </c>
    </row>
    <row r="10" spans="1:5" ht="12.75">
      <c r="A10" s="8" t="s">
        <v>206</v>
      </c>
      <c r="B10" s="8"/>
      <c r="C10" s="172">
        <v>4216</v>
      </c>
      <c r="D10" s="44"/>
      <c r="E10" s="23">
        <v>4216</v>
      </c>
    </row>
    <row r="11" spans="1:5" ht="12.75">
      <c r="A11" s="8" t="s">
        <v>164</v>
      </c>
      <c r="B11" s="8"/>
      <c r="C11" s="172">
        <f>1783+208</f>
        <v>1991</v>
      </c>
      <c r="D11" s="44"/>
      <c r="E11" s="23">
        <v>2028</v>
      </c>
    </row>
    <row r="12" spans="1:5" ht="12.75">
      <c r="A12" s="8" t="s">
        <v>165</v>
      </c>
      <c r="B12" s="8"/>
      <c r="C12" s="172">
        <v>811959</v>
      </c>
      <c r="D12" s="44"/>
      <c r="E12" s="23">
        <v>802196</v>
      </c>
    </row>
    <row r="13" spans="1:5" ht="12.75">
      <c r="A13" s="8" t="s">
        <v>166</v>
      </c>
      <c r="B13" s="8"/>
      <c r="C13" s="172">
        <v>-704</v>
      </c>
      <c r="D13" s="44"/>
      <c r="E13" s="23">
        <v>-609</v>
      </c>
    </row>
    <row r="14" spans="1:5" ht="12.75">
      <c r="A14" s="8" t="s">
        <v>40</v>
      </c>
      <c r="B14" s="8"/>
      <c r="C14" s="172">
        <v>1877</v>
      </c>
      <c r="D14" s="44"/>
      <c r="E14" s="23">
        <v>1900</v>
      </c>
    </row>
    <row r="15" spans="1:5" ht="12.75">
      <c r="A15" s="8" t="s">
        <v>72</v>
      </c>
      <c r="B15" s="8"/>
      <c r="C15" s="173">
        <v>3176</v>
      </c>
      <c r="D15" s="44"/>
      <c r="E15" s="49">
        <v>3629</v>
      </c>
    </row>
    <row r="16" spans="1:5" ht="12.75">
      <c r="A16" s="26"/>
      <c r="B16" s="8"/>
      <c r="C16" s="174">
        <f>SUM(C9:C15)</f>
        <v>985219</v>
      </c>
      <c r="D16" s="44"/>
      <c r="E16" s="50">
        <f>SUM(E9:E15)</f>
        <v>969857</v>
      </c>
    </row>
    <row r="17" spans="1:5" ht="12.75">
      <c r="A17" s="8"/>
      <c r="B17" s="8"/>
      <c r="C17" s="172"/>
      <c r="D17" s="44"/>
      <c r="E17" s="23"/>
    </row>
    <row r="18" spans="1:5" ht="12.75">
      <c r="A18" s="26" t="s">
        <v>168</v>
      </c>
      <c r="B18" s="8"/>
      <c r="C18" s="172"/>
      <c r="D18" s="44"/>
      <c r="E18" s="23"/>
    </row>
    <row r="19" spans="1:5" ht="12.75">
      <c r="A19" s="8" t="s">
        <v>25</v>
      </c>
      <c r="B19" s="8"/>
      <c r="C19" s="172">
        <v>15164</v>
      </c>
      <c r="D19" s="44"/>
      <c r="E19" s="23">
        <v>14026</v>
      </c>
    </row>
    <row r="20" spans="1:5" ht="12.75">
      <c r="A20" s="8" t="s">
        <v>41</v>
      </c>
      <c r="B20" s="8"/>
      <c r="C20" s="166">
        <v>61</v>
      </c>
      <c r="D20" s="44"/>
      <c r="E20" s="29">
        <v>61</v>
      </c>
    </row>
    <row r="21" spans="1:5" ht="12.75">
      <c r="A21" s="8" t="s">
        <v>169</v>
      </c>
      <c r="B21" s="8"/>
      <c r="C21" s="166">
        <v>37</v>
      </c>
      <c r="D21" s="44"/>
      <c r="E21" s="29">
        <v>39</v>
      </c>
    </row>
    <row r="22" spans="1:5" ht="12.75">
      <c r="A22" s="8" t="s">
        <v>119</v>
      </c>
      <c r="B22" s="8"/>
      <c r="C22" s="172">
        <f>74718+66258+1086+6282-4216-44702</f>
        <v>99426</v>
      </c>
      <c r="D22" s="44"/>
      <c r="E22" s="23">
        <v>172078</v>
      </c>
    </row>
    <row r="23" spans="1:5" ht="12.75">
      <c r="A23" s="8" t="s">
        <v>170</v>
      </c>
      <c r="B23" s="8"/>
      <c r="C23" s="172">
        <v>5098</v>
      </c>
      <c r="D23" s="44"/>
      <c r="E23" s="23">
        <v>4914</v>
      </c>
    </row>
    <row r="24" spans="1:6" ht="12.75">
      <c r="A24" s="8" t="s">
        <v>171</v>
      </c>
      <c r="B24" s="8"/>
      <c r="C24" s="173">
        <f>26850+44702</f>
        <v>71552</v>
      </c>
      <c r="D24" s="44"/>
      <c r="E24" s="49">
        <v>26520</v>
      </c>
      <c r="F24" s="31"/>
    </row>
    <row r="25" spans="1:5" ht="12.75">
      <c r="A25" s="26"/>
      <c r="B25" s="26"/>
      <c r="C25" s="174">
        <f>SUM(C19:C24)</f>
        <v>191338</v>
      </c>
      <c r="D25" s="44"/>
      <c r="E25" s="50">
        <f>SUM(E19:E24)</f>
        <v>217638</v>
      </c>
    </row>
    <row r="26" spans="1:5" ht="12.75">
      <c r="A26" s="26"/>
      <c r="B26" s="26"/>
      <c r="C26" s="172"/>
      <c r="D26" s="44"/>
      <c r="E26" s="23"/>
    </row>
    <row r="27" spans="1:5" ht="12.75">
      <c r="A27" s="26" t="s">
        <v>177</v>
      </c>
      <c r="B27" s="26"/>
      <c r="C27" s="172"/>
      <c r="D27" s="44"/>
      <c r="E27" s="23"/>
    </row>
    <row r="28" spans="1:5" ht="12.75">
      <c r="A28" s="8" t="s">
        <v>120</v>
      </c>
      <c r="B28" s="26"/>
      <c r="C28" s="172">
        <f>12370+15664+10540+296+1318</f>
        <v>40188</v>
      </c>
      <c r="D28" s="44"/>
      <c r="E28" s="23">
        <v>45898</v>
      </c>
    </row>
    <row r="29" spans="1:5" ht="12.75">
      <c r="A29" s="8" t="s">
        <v>178</v>
      </c>
      <c r="B29" s="26"/>
      <c r="C29" s="172">
        <v>644</v>
      </c>
      <c r="D29" s="44"/>
      <c r="E29" s="23">
        <v>670</v>
      </c>
    </row>
    <row r="30" spans="1:5" ht="12.75">
      <c r="A30" s="8" t="s">
        <v>179</v>
      </c>
      <c r="B30" s="26"/>
      <c r="C30" s="172">
        <f>133793+145</f>
        <v>133938</v>
      </c>
      <c r="D30" s="44"/>
      <c r="E30" s="23">
        <v>146127</v>
      </c>
    </row>
    <row r="31" spans="1:5" ht="12.75">
      <c r="A31" s="8" t="s">
        <v>180</v>
      </c>
      <c r="B31" s="26"/>
      <c r="C31" s="172">
        <v>190</v>
      </c>
      <c r="D31" s="44"/>
      <c r="E31" s="23">
        <v>461</v>
      </c>
    </row>
    <row r="32" spans="1:5" ht="12.75">
      <c r="A32" s="26"/>
      <c r="B32" s="26"/>
      <c r="C32" s="174">
        <f>SUM(C28:C31)</f>
        <v>174960</v>
      </c>
      <c r="D32" s="44"/>
      <c r="E32" s="50">
        <f>SUM(E28:E31)</f>
        <v>193156</v>
      </c>
    </row>
    <row r="33" spans="1:5" ht="12.75">
      <c r="A33" s="26"/>
      <c r="B33" s="26"/>
      <c r="C33" s="172"/>
      <c r="D33" s="44"/>
      <c r="E33" s="23"/>
    </row>
    <row r="34" spans="1:5" ht="12.75">
      <c r="A34" s="26" t="s">
        <v>181</v>
      </c>
      <c r="B34" s="26"/>
      <c r="C34" s="173">
        <f>+C25-C32</f>
        <v>16378</v>
      </c>
      <c r="D34" s="44"/>
      <c r="E34" s="49">
        <f>+E25-E32</f>
        <v>24482</v>
      </c>
    </row>
    <row r="35" spans="1:5" ht="12.75">
      <c r="A35" s="26"/>
      <c r="B35" s="26"/>
      <c r="C35" s="172"/>
      <c r="D35" s="44"/>
      <c r="E35" s="23"/>
    </row>
    <row r="36" spans="1:5" ht="12.75">
      <c r="A36" s="26" t="s">
        <v>182</v>
      </c>
      <c r="B36" s="26"/>
      <c r="C36" s="172"/>
      <c r="D36" s="44"/>
      <c r="E36" s="23"/>
    </row>
    <row r="37" spans="1:5" ht="12.75">
      <c r="A37" s="8" t="s">
        <v>162</v>
      </c>
      <c r="B37" s="8"/>
      <c r="C37" s="172">
        <v>87</v>
      </c>
      <c r="D37" s="44"/>
      <c r="E37" s="23">
        <v>87</v>
      </c>
    </row>
    <row r="38" spans="1:5" ht="12.75">
      <c r="A38" s="8" t="s">
        <v>178</v>
      </c>
      <c r="B38" s="8"/>
      <c r="C38" s="172">
        <f>2526-90</f>
        <v>2436</v>
      </c>
      <c r="D38" s="44"/>
      <c r="E38" s="23">
        <v>2526</v>
      </c>
    </row>
    <row r="39" spans="1:5" ht="12.75">
      <c r="A39" s="8" t="s">
        <v>183</v>
      </c>
      <c r="B39" s="8"/>
      <c r="C39" s="172">
        <v>167</v>
      </c>
      <c r="D39" s="44"/>
      <c r="E39" s="23">
        <v>253</v>
      </c>
    </row>
    <row r="40" spans="1:5" ht="12.75">
      <c r="A40" s="26"/>
      <c r="B40" s="8"/>
      <c r="C40" s="174">
        <f>SUM(C37:C39)</f>
        <v>2690</v>
      </c>
      <c r="D40" s="44"/>
      <c r="E40" s="50">
        <f>SUM(E37:E39)</f>
        <v>2866</v>
      </c>
    </row>
    <row r="41" spans="1:5" ht="12.75">
      <c r="A41" s="26"/>
      <c r="B41" s="26"/>
      <c r="C41" s="172"/>
      <c r="D41" s="44"/>
      <c r="E41" s="23"/>
    </row>
    <row r="42" spans="1:5" ht="13.5" thickBot="1">
      <c r="A42" s="8"/>
      <c r="B42" s="8"/>
      <c r="C42" s="175">
        <f>+C16+C34-C40</f>
        <v>998907</v>
      </c>
      <c r="D42" s="44"/>
      <c r="E42" s="127">
        <f>+E34-E40+E16</f>
        <v>991473</v>
      </c>
    </row>
    <row r="43" spans="1:5" ht="12.75">
      <c r="A43" s="8"/>
      <c r="B43" s="8"/>
      <c r="C43" s="172"/>
      <c r="D43" s="44"/>
      <c r="E43" s="23"/>
    </row>
    <row r="44" spans="1:5" ht="27" customHeight="1">
      <c r="A44" s="146" t="s">
        <v>184</v>
      </c>
      <c r="B44" s="26"/>
      <c r="C44" s="172"/>
      <c r="D44" s="44"/>
      <c r="E44" s="23"/>
    </row>
    <row r="45" spans="1:5" ht="12.75">
      <c r="A45" s="8" t="s">
        <v>68</v>
      </c>
      <c r="B45" s="8"/>
      <c r="C45" s="172">
        <f>+Equity!C23</f>
        <v>321879</v>
      </c>
      <c r="D45" s="44"/>
      <c r="E45" s="23">
        <v>321049</v>
      </c>
    </row>
    <row r="46" spans="1:5" ht="12.75">
      <c r="A46" s="8" t="s">
        <v>185</v>
      </c>
      <c r="B46" s="8"/>
      <c r="C46" s="172">
        <f>+Equity!E23</f>
        <v>385523</v>
      </c>
      <c r="D46" s="44"/>
      <c r="E46" s="23">
        <v>385387</v>
      </c>
    </row>
    <row r="47" spans="1:5" ht="12.75" customHeight="1">
      <c r="A47" s="126" t="s">
        <v>186</v>
      </c>
      <c r="B47" s="8"/>
      <c r="C47" s="172">
        <f>+Equity!F23</f>
        <v>-1134</v>
      </c>
      <c r="D47" s="44"/>
      <c r="E47" s="23">
        <v>-1287</v>
      </c>
    </row>
    <row r="48" spans="1:5" ht="12.75">
      <c r="A48" s="8" t="s">
        <v>187</v>
      </c>
      <c r="B48" s="8"/>
      <c r="C48" s="172">
        <f>+Equity!H23</f>
        <v>2343</v>
      </c>
      <c r="D48" s="44"/>
      <c r="E48" s="23">
        <v>2343</v>
      </c>
    </row>
    <row r="49" spans="1:5" ht="12.75">
      <c r="A49" s="8" t="s">
        <v>188</v>
      </c>
      <c r="B49" s="8"/>
      <c r="C49" s="172">
        <f>+Equity!I23</f>
        <v>1204</v>
      </c>
      <c r="D49" s="44"/>
      <c r="E49" s="23">
        <v>1204</v>
      </c>
    </row>
    <row r="50" spans="1:5" ht="12.75">
      <c r="A50" s="8" t="s">
        <v>189</v>
      </c>
      <c r="B50" s="24"/>
      <c r="C50" s="176">
        <f>+Equity!L23</f>
        <v>268000</v>
      </c>
      <c r="E50" s="49">
        <v>261576</v>
      </c>
    </row>
    <row r="51" spans="3:5" ht="12.75">
      <c r="C51" s="172">
        <f>SUM(C45:C50)</f>
        <v>977815</v>
      </c>
      <c r="E51" s="23">
        <f>SUM(E45:E50)</f>
        <v>970272</v>
      </c>
    </row>
    <row r="52" spans="1:5" ht="12.75">
      <c r="A52" s="8" t="s">
        <v>134</v>
      </c>
      <c r="C52" s="166">
        <f>+Equity!P23</f>
        <v>21092</v>
      </c>
      <c r="E52" s="23">
        <v>21201</v>
      </c>
    </row>
    <row r="53" spans="1:5" ht="13.5" thickBot="1">
      <c r="A53" s="8" t="s">
        <v>190</v>
      </c>
      <c r="C53" s="177">
        <f>+C51+C52</f>
        <v>998907</v>
      </c>
      <c r="E53" s="148">
        <f>SUM(E51:E52)</f>
        <v>991473</v>
      </c>
    </row>
    <row r="54" ht="12.75">
      <c r="C54" s="178"/>
    </row>
    <row r="55" spans="1:5" ht="25.5">
      <c r="A55" s="147" t="s">
        <v>163</v>
      </c>
      <c r="C55" s="179">
        <f>+C51/C45</f>
        <v>3.0378340929355443</v>
      </c>
      <c r="D55" s="51"/>
      <c r="E55" s="27">
        <f>+E51/E45</f>
        <v>3.022192873984968</v>
      </c>
    </row>
    <row r="56" spans="3:4" ht="12.75">
      <c r="C56" s="51"/>
      <c r="D56" s="51"/>
    </row>
    <row r="57" spans="3:4" ht="12.75">
      <c r="C57" s="51"/>
      <c r="D57" s="51"/>
    </row>
    <row r="58" spans="1:6" ht="42" customHeight="1">
      <c r="A58" s="245" t="s">
        <v>191</v>
      </c>
      <c r="B58" s="245"/>
      <c r="C58" s="245"/>
      <c r="D58" s="245"/>
      <c r="E58" s="245"/>
      <c r="F58" s="103"/>
    </row>
    <row r="59" spans="1:4" ht="12.75">
      <c r="A59" s="8"/>
      <c r="C59" s="51"/>
      <c r="D59" s="51"/>
    </row>
    <row r="60" spans="3:4" ht="12.75">
      <c r="C60" s="51"/>
      <c r="D60" s="51"/>
    </row>
  </sheetData>
  <mergeCells count="1">
    <mergeCell ref="A58:E58"/>
  </mergeCells>
  <printOptions horizontalCentered="1" verticalCentered="1"/>
  <pageMargins left="0.57" right="0.58" top="0.5" bottom="0.34" header="0.5" footer="0.5"/>
  <pageSetup horizontalDpi="180" verticalDpi="180" orientation="portrait" paperSize="9" scale="98" r:id="rId1"/>
</worksheet>
</file>

<file path=xl/worksheets/sheet4.xml><?xml version="1.0" encoding="utf-8"?>
<worksheet xmlns="http://schemas.openxmlformats.org/spreadsheetml/2006/main" xmlns:r="http://schemas.openxmlformats.org/officeDocument/2006/relationships">
  <dimension ref="A1:W45"/>
  <sheetViews>
    <sheetView zoomScale="85" zoomScaleNormal="85" workbookViewId="0" topLeftCell="A1">
      <pane xSplit="1" ySplit="9" topLeftCell="E10" activePane="bottomRight" state="frozen"/>
      <selection pane="topLeft" activeCell="N9" sqref="N9"/>
      <selection pane="topRight" activeCell="N9" sqref="N9"/>
      <selection pane="bottomLeft" activeCell="N9" sqref="N9"/>
      <selection pane="bottomRight" activeCell="N9" sqref="N9"/>
    </sheetView>
  </sheetViews>
  <sheetFormatPr defaultColWidth="9.140625" defaultRowHeight="12.75"/>
  <cols>
    <col min="1" max="1" width="29.7109375" style="10" customWidth="1"/>
    <col min="2" max="2" width="12.7109375" style="9" customWidth="1"/>
    <col min="3" max="3" width="10.7109375" style="9" customWidth="1"/>
    <col min="4" max="4" width="1.28515625" style="8" customWidth="1"/>
    <col min="5" max="5" width="10.7109375" style="9" customWidth="1"/>
    <col min="6" max="6" width="11.7109375" style="9" customWidth="1"/>
    <col min="7" max="7" width="14.28125" style="9" customWidth="1"/>
    <col min="8" max="9" width="10.7109375" style="9" customWidth="1"/>
    <col min="10" max="10" width="1.28515625" style="8" customWidth="1"/>
    <col min="11" max="11" width="10.7109375" style="8" customWidth="1"/>
    <col min="12" max="12" width="10.7109375" style="9" customWidth="1"/>
    <col min="13" max="13" width="1.28515625" style="8" customWidth="1"/>
    <col min="14" max="14" width="10.7109375" style="9" customWidth="1"/>
    <col min="15" max="15" width="1.7109375" style="9" customWidth="1"/>
    <col min="16" max="16" width="11.8515625" style="8" bestFit="1" customWidth="1"/>
    <col min="17" max="17" width="1.7109375" style="8" customWidth="1"/>
    <col min="18" max="18" width="11.7109375" style="9" customWidth="1"/>
    <col min="19" max="23" width="9.140625" style="9" customWidth="1"/>
    <col min="24" max="16384" width="9.140625" style="10" customWidth="1"/>
  </cols>
  <sheetData>
    <row r="1" spans="1:15" ht="18">
      <c r="A1" s="2" t="s">
        <v>105</v>
      </c>
      <c r="B1" s="3"/>
      <c r="C1" s="3"/>
      <c r="D1" s="3"/>
      <c r="E1" s="4"/>
      <c r="F1" s="4"/>
      <c r="G1" s="4"/>
      <c r="H1" s="4"/>
      <c r="I1" s="4"/>
      <c r="J1" s="4"/>
      <c r="K1" s="4"/>
      <c r="L1" s="4"/>
      <c r="M1" s="5"/>
      <c r="N1" s="6"/>
      <c r="O1" s="7"/>
    </row>
    <row r="2" spans="1:15" ht="12.75">
      <c r="A2" s="8" t="s">
        <v>60</v>
      </c>
      <c r="B2" s="3"/>
      <c r="C2" s="3"/>
      <c r="D2" s="3"/>
      <c r="E2" s="4"/>
      <c r="F2" s="4"/>
      <c r="G2" s="4"/>
      <c r="H2" s="4"/>
      <c r="I2" s="4"/>
      <c r="J2" s="4"/>
      <c r="K2" s="4"/>
      <c r="L2" s="4"/>
      <c r="M2" s="5"/>
      <c r="N2" s="6"/>
      <c r="O2" s="7"/>
    </row>
    <row r="3" spans="1:15" ht="8.25" customHeight="1">
      <c r="A3" s="11"/>
      <c r="B3" s="3"/>
      <c r="C3" s="3"/>
      <c r="D3" s="3"/>
      <c r="E3" s="4"/>
      <c r="F3" s="4"/>
      <c r="G3" s="4"/>
      <c r="H3" s="4"/>
      <c r="I3" s="4"/>
      <c r="J3" s="4"/>
      <c r="K3" s="4"/>
      <c r="L3" s="4"/>
      <c r="M3" s="5"/>
      <c r="N3" s="6"/>
      <c r="O3" s="7"/>
    </row>
    <row r="4" spans="1:15" ht="8.25" customHeight="1">
      <c r="A4" s="11"/>
      <c r="B4" s="3"/>
      <c r="C4" s="3"/>
      <c r="D4" s="3"/>
      <c r="E4" s="4"/>
      <c r="F4" s="4"/>
      <c r="G4" s="4"/>
      <c r="H4" s="4"/>
      <c r="I4" s="4"/>
      <c r="J4" s="4"/>
      <c r="K4" s="4"/>
      <c r="L4" s="4"/>
      <c r="M4" s="5"/>
      <c r="N4" s="6"/>
      <c r="O4" s="7"/>
    </row>
    <row r="5" spans="1:15" ht="15.75">
      <c r="A5" s="12" t="s">
        <v>193</v>
      </c>
      <c r="B5" s="3"/>
      <c r="C5" s="3"/>
      <c r="D5" s="3"/>
      <c r="E5" s="4"/>
      <c r="F5" s="4"/>
      <c r="G5" s="4"/>
      <c r="H5" s="4"/>
      <c r="I5" s="4"/>
      <c r="J5" s="4"/>
      <c r="K5" s="4"/>
      <c r="L5" s="4"/>
      <c r="M5" s="5"/>
      <c r="N5" s="6"/>
      <c r="O5" s="7"/>
    </row>
    <row r="6" spans="1:15" ht="12.75">
      <c r="A6" s="3"/>
      <c r="B6" s="3"/>
      <c r="C6" s="3"/>
      <c r="D6" s="3"/>
      <c r="E6" s="4"/>
      <c r="F6" s="4"/>
      <c r="G6" s="4"/>
      <c r="H6" s="4"/>
      <c r="I6" s="4"/>
      <c r="J6" s="4"/>
      <c r="K6" s="4"/>
      <c r="L6" s="4"/>
      <c r="M6" s="5"/>
      <c r="N6" s="6"/>
      <c r="O6" s="7"/>
    </row>
    <row r="7" spans="1:23" s="17" customFormat="1" ht="40.5" customHeight="1">
      <c r="A7" s="13"/>
      <c r="B7" s="246" t="s">
        <v>67</v>
      </c>
      <c r="C7" s="246"/>
      <c r="D7" s="13"/>
      <c r="E7" s="247" t="s">
        <v>42</v>
      </c>
      <c r="F7" s="247"/>
      <c r="G7" s="247"/>
      <c r="H7" s="247"/>
      <c r="I7" s="1"/>
      <c r="J7" s="15"/>
      <c r="K7" s="247" t="s">
        <v>83</v>
      </c>
      <c r="L7" s="247"/>
      <c r="M7" s="16"/>
      <c r="N7" s="1"/>
      <c r="O7" s="13"/>
      <c r="P7" s="13"/>
      <c r="Q7" s="13"/>
      <c r="R7" s="13"/>
      <c r="S7" s="13"/>
      <c r="T7" s="13"/>
      <c r="U7" s="13"/>
      <c r="V7" s="13"/>
      <c r="W7" s="13"/>
    </row>
    <row r="8" spans="1:23" s="17" customFormat="1" ht="40.5" customHeight="1">
      <c r="A8" s="13"/>
      <c r="B8" s="14" t="s">
        <v>82</v>
      </c>
      <c r="C8" s="14" t="s">
        <v>81</v>
      </c>
      <c r="D8" s="13"/>
      <c r="E8" s="1" t="s">
        <v>26</v>
      </c>
      <c r="F8" s="1" t="s">
        <v>79</v>
      </c>
      <c r="G8" s="1" t="s">
        <v>27</v>
      </c>
      <c r="H8" s="18" t="s">
        <v>85</v>
      </c>
      <c r="I8" s="18" t="s">
        <v>228</v>
      </c>
      <c r="J8" s="19"/>
      <c r="K8" s="1" t="s">
        <v>84</v>
      </c>
      <c r="L8" s="1" t="s">
        <v>80</v>
      </c>
      <c r="M8" s="15"/>
      <c r="N8" s="1" t="s">
        <v>29</v>
      </c>
      <c r="O8" s="13"/>
      <c r="P8" s="14" t="s">
        <v>147</v>
      </c>
      <c r="Q8" s="14"/>
      <c r="R8" s="14" t="s">
        <v>148</v>
      </c>
      <c r="S8" s="13"/>
      <c r="T8" s="13"/>
      <c r="U8" s="13"/>
      <c r="V8" s="13"/>
      <c r="W8" s="13"/>
    </row>
    <row r="9" spans="1:23" s="24" customFormat="1" ht="15.75" customHeight="1">
      <c r="A9" s="8"/>
      <c r="B9" s="98"/>
      <c r="C9" s="21" t="s">
        <v>19</v>
      </c>
      <c r="D9" s="8"/>
      <c r="E9" s="21" t="s">
        <v>19</v>
      </c>
      <c r="F9" s="21" t="s">
        <v>19</v>
      </c>
      <c r="G9" s="21" t="s">
        <v>19</v>
      </c>
      <c r="H9" s="21" t="s">
        <v>19</v>
      </c>
      <c r="I9" s="21" t="s">
        <v>19</v>
      </c>
      <c r="J9" s="22"/>
      <c r="K9" s="21" t="s">
        <v>19</v>
      </c>
      <c r="L9" s="21" t="s">
        <v>19</v>
      </c>
      <c r="M9" s="23"/>
      <c r="N9" s="21" t="s">
        <v>19</v>
      </c>
      <c r="O9" s="8"/>
      <c r="P9" s="21" t="s">
        <v>19</v>
      </c>
      <c r="Q9" s="21"/>
      <c r="R9" s="21" t="s">
        <v>19</v>
      </c>
      <c r="S9" s="8"/>
      <c r="T9" s="8"/>
      <c r="U9" s="8"/>
      <c r="V9" s="8"/>
      <c r="W9" s="8"/>
    </row>
    <row r="10" spans="1:23" s="24" customFormat="1" ht="15.75" customHeight="1">
      <c r="A10" s="8"/>
      <c r="B10" s="98"/>
      <c r="C10" s="21"/>
      <c r="D10" s="8"/>
      <c r="E10" s="21"/>
      <c r="F10" s="21"/>
      <c r="G10" s="21"/>
      <c r="H10" s="21"/>
      <c r="I10" s="21"/>
      <c r="J10" s="22"/>
      <c r="K10" s="21"/>
      <c r="L10" s="21"/>
      <c r="M10" s="23"/>
      <c r="N10" s="21"/>
      <c r="O10" s="8"/>
      <c r="P10" s="21"/>
      <c r="Q10" s="21"/>
      <c r="R10" s="21"/>
      <c r="S10" s="8"/>
      <c r="T10" s="8"/>
      <c r="U10" s="8"/>
      <c r="V10" s="8"/>
      <c r="W10" s="8"/>
    </row>
    <row r="11" spans="1:23" s="157" customFormat="1" ht="12.75">
      <c r="A11" s="162" t="s">
        <v>227</v>
      </c>
      <c r="B11" s="166">
        <v>321048830</v>
      </c>
      <c r="C11" s="166">
        <v>321049</v>
      </c>
      <c r="D11" s="166"/>
      <c r="E11" s="166">
        <v>385387</v>
      </c>
      <c r="F11" s="166">
        <v>-1287</v>
      </c>
      <c r="G11" s="166">
        <v>0</v>
      </c>
      <c r="H11" s="166">
        <v>2343</v>
      </c>
      <c r="I11" s="166">
        <v>1204</v>
      </c>
      <c r="J11" s="166"/>
      <c r="K11" s="166">
        <v>0</v>
      </c>
      <c r="L11" s="166">
        <v>261576</v>
      </c>
      <c r="M11" s="166"/>
      <c r="N11" s="166">
        <f>SUM(C11:L11)</f>
        <v>970272</v>
      </c>
      <c r="O11" s="166"/>
      <c r="P11" s="180">
        <v>21201</v>
      </c>
      <c r="Q11" s="180"/>
      <c r="R11" s="163">
        <f>SUM(N11:P11)</f>
        <v>991473</v>
      </c>
      <c r="S11" s="156"/>
      <c r="T11" s="156"/>
      <c r="U11" s="156"/>
      <c r="V11" s="156"/>
      <c r="W11" s="156"/>
    </row>
    <row r="12" spans="1:23" s="157" customFormat="1" ht="12.75">
      <c r="A12" s="162"/>
      <c r="B12" s="166"/>
      <c r="C12" s="166"/>
      <c r="D12" s="166"/>
      <c r="E12" s="166"/>
      <c r="F12" s="166"/>
      <c r="G12" s="166"/>
      <c r="H12" s="166"/>
      <c r="I12" s="166"/>
      <c r="J12" s="166"/>
      <c r="K12" s="166"/>
      <c r="L12" s="166"/>
      <c r="M12" s="166"/>
      <c r="N12" s="166"/>
      <c r="O12" s="166"/>
      <c r="P12" s="180"/>
      <c r="Q12" s="180"/>
      <c r="R12" s="180"/>
      <c r="S12" s="156"/>
      <c r="T12" s="156"/>
      <c r="U12" s="156"/>
      <c r="V12" s="156"/>
      <c r="W12" s="156"/>
    </row>
    <row r="13" spans="1:23" s="157" customFormat="1" ht="12.75">
      <c r="A13" s="162" t="s">
        <v>43</v>
      </c>
      <c r="B13" s="166">
        <v>0</v>
      </c>
      <c r="C13" s="166">
        <v>0</v>
      </c>
      <c r="D13" s="166"/>
      <c r="E13" s="166">
        <v>0</v>
      </c>
      <c r="F13" s="166">
        <v>153</v>
      </c>
      <c r="G13" s="166">
        <v>0</v>
      </c>
      <c r="H13" s="166">
        <v>0</v>
      </c>
      <c r="I13" s="166">
        <v>0</v>
      </c>
      <c r="J13" s="166"/>
      <c r="K13" s="166">
        <v>0</v>
      </c>
      <c r="L13" s="166">
        <v>0</v>
      </c>
      <c r="M13" s="166"/>
      <c r="N13" s="166">
        <f>SUM(C13:L13)</f>
        <v>153</v>
      </c>
      <c r="O13" s="166"/>
      <c r="P13" s="180">
        <v>-152</v>
      </c>
      <c r="Q13" s="180"/>
      <c r="R13" s="180">
        <f>SUM(N13:P13)</f>
        <v>1</v>
      </c>
      <c r="S13" s="156"/>
      <c r="T13" s="156"/>
      <c r="U13" s="156"/>
      <c r="V13" s="156"/>
      <c r="W13" s="156"/>
    </row>
    <row r="14" spans="1:23" s="157" customFormat="1" ht="12.75">
      <c r="A14" s="162"/>
      <c r="B14" s="166"/>
      <c r="C14" s="166"/>
      <c r="D14" s="166"/>
      <c r="E14" s="166"/>
      <c r="F14" s="166"/>
      <c r="G14" s="166"/>
      <c r="H14" s="166"/>
      <c r="I14" s="166"/>
      <c r="J14" s="166"/>
      <c r="K14" s="166"/>
      <c r="L14" s="166"/>
      <c r="M14" s="166"/>
      <c r="N14" s="166"/>
      <c r="O14" s="166"/>
      <c r="P14" s="180"/>
      <c r="Q14" s="180"/>
      <c r="R14" s="180"/>
      <c r="S14" s="156"/>
      <c r="T14" s="156"/>
      <c r="U14" s="156"/>
      <c r="V14" s="156"/>
      <c r="W14" s="156"/>
    </row>
    <row r="15" spans="1:23" s="157" customFormat="1" ht="25.5">
      <c r="A15" s="181" t="s">
        <v>150</v>
      </c>
      <c r="B15" s="166">
        <v>0</v>
      </c>
      <c r="C15" s="166">
        <v>0</v>
      </c>
      <c r="D15" s="166"/>
      <c r="E15" s="166">
        <v>0</v>
      </c>
      <c r="F15" s="166">
        <v>0</v>
      </c>
      <c r="G15" s="166">
        <v>0</v>
      </c>
      <c r="H15" s="166">
        <v>0</v>
      </c>
      <c r="I15" s="166">
        <v>0</v>
      </c>
      <c r="J15" s="166"/>
      <c r="K15" s="166">
        <v>0</v>
      </c>
      <c r="L15" s="166">
        <v>0</v>
      </c>
      <c r="M15" s="182"/>
      <c r="N15" s="183">
        <f>SUM(C15:L15)</f>
        <v>0</v>
      </c>
      <c r="O15" s="183"/>
      <c r="P15" s="184">
        <v>0</v>
      </c>
      <c r="Q15" s="185"/>
      <c r="R15" s="183">
        <f>SUM(N15:P15)</f>
        <v>0</v>
      </c>
      <c r="S15" s="156"/>
      <c r="T15" s="156"/>
      <c r="U15" s="156"/>
      <c r="V15" s="156"/>
      <c r="W15" s="156"/>
    </row>
    <row r="16" spans="1:23" s="157" customFormat="1" ht="12.75">
      <c r="A16" s="181"/>
      <c r="B16" s="166"/>
      <c r="C16" s="166"/>
      <c r="D16" s="166"/>
      <c r="E16" s="166"/>
      <c r="F16" s="166"/>
      <c r="G16" s="166"/>
      <c r="H16" s="166"/>
      <c r="I16" s="166"/>
      <c r="J16" s="166"/>
      <c r="K16" s="166"/>
      <c r="L16" s="166"/>
      <c r="M16" s="182"/>
      <c r="N16" s="186"/>
      <c r="O16" s="182"/>
      <c r="P16" s="187"/>
      <c r="Q16" s="187"/>
      <c r="R16" s="182"/>
      <c r="S16" s="156"/>
      <c r="T16" s="156"/>
      <c r="U16" s="156"/>
      <c r="V16" s="156"/>
      <c r="W16" s="156"/>
    </row>
    <row r="17" spans="1:23" s="157" customFormat="1" ht="25.5">
      <c r="A17" s="181" t="s">
        <v>224</v>
      </c>
      <c r="B17" s="166"/>
      <c r="C17" s="166"/>
      <c r="D17" s="166"/>
      <c r="E17" s="166"/>
      <c r="F17" s="166"/>
      <c r="G17" s="166"/>
      <c r="H17" s="166"/>
      <c r="I17" s="166"/>
      <c r="J17" s="166"/>
      <c r="K17" s="166"/>
      <c r="L17" s="166"/>
      <c r="M17" s="182"/>
      <c r="N17" s="186"/>
      <c r="O17" s="182"/>
      <c r="P17" s="187"/>
      <c r="Q17" s="187"/>
      <c r="R17" s="182"/>
      <c r="S17" s="156"/>
      <c r="T17" s="156"/>
      <c r="U17" s="156"/>
      <c r="V17" s="156"/>
      <c r="W17" s="156"/>
    </row>
    <row r="18" spans="1:23" s="157" customFormat="1" ht="12.75">
      <c r="A18" s="188" t="s">
        <v>225</v>
      </c>
      <c r="B18" s="184">
        <v>0</v>
      </c>
      <c r="C18" s="184">
        <v>0</v>
      </c>
      <c r="D18" s="184">
        <v>0</v>
      </c>
      <c r="E18" s="184">
        <v>0</v>
      </c>
      <c r="F18" s="184">
        <v>0</v>
      </c>
      <c r="G18" s="184">
        <v>0</v>
      </c>
      <c r="H18" s="184">
        <v>0</v>
      </c>
      <c r="I18" s="184">
        <v>0</v>
      </c>
      <c r="J18" s="166"/>
      <c r="K18" s="184">
        <v>0</v>
      </c>
      <c r="L18" s="184">
        <v>0</v>
      </c>
      <c r="M18" s="182"/>
      <c r="N18" s="186">
        <f>SUM(C18:L18)</f>
        <v>0</v>
      </c>
      <c r="O18" s="182"/>
      <c r="P18" s="184">
        <v>0</v>
      </c>
      <c r="Q18" s="187"/>
      <c r="R18" s="182">
        <f>SUM(N18:P18)</f>
        <v>0</v>
      </c>
      <c r="S18" s="156"/>
      <c r="T18" s="156"/>
      <c r="U18" s="156"/>
      <c r="V18" s="156"/>
      <c r="W18" s="156"/>
    </row>
    <row r="19" spans="1:23" s="157" customFormat="1" ht="12.75">
      <c r="A19" s="189" t="s">
        <v>226</v>
      </c>
      <c r="B19" s="166">
        <v>830000</v>
      </c>
      <c r="C19" s="166">
        <v>830</v>
      </c>
      <c r="D19" s="166"/>
      <c r="E19" s="166">
        <v>136</v>
      </c>
      <c r="F19" s="166">
        <v>0</v>
      </c>
      <c r="G19" s="166">
        <v>0</v>
      </c>
      <c r="H19" s="166">
        <v>0</v>
      </c>
      <c r="I19" s="166">
        <v>0</v>
      </c>
      <c r="J19" s="166"/>
      <c r="K19" s="166">
        <v>0</v>
      </c>
      <c r="L19" s="166">
        <v>0</v>
      </c>
      <c r="M19" s="186"/>
      <c r="N19" s="186">
        <f>SUM(C19:L19)</f>
        <v>966</v>
      </c>
      <c r="O19" s="186"/>
      <c r="P19" s="190">
        <v>0</v>
      </c>
      <c r="Q19" s="191"/>
      <c r="R19" s="187">
        <f>SUM(N19:P19)</f>
        <v>966</v>
      </c>
      <c r="S19" s="156"/>
      <c r="T19" s="156"/>
      <c r="U19" s="156"/>
      <c r="V19" s="156"/>
      <c r="W19" s="156"/>
    </row>
    <row r="20" spans="1:23" s="157" customFormat="1" ht="12.75">
      <c r="A20" s="189"/>
      <c r="B20" s="166"/>
      <c r="C20" s="166"/>
      <c r="D20" s="166"/>
      <c r="E20" s="166"/>
      <c r="F20" s="186"/>
      <c r="G20" s="166"/>
      <c r="H20" s="166"/>
      <c r="I20" s="166"/>
      <c r="J20" s="166"/>
      <c r="K20" s="166"/>
      <c r="L20" s="166"/>
      <c r="M20" s="186"/>
      <c r="N20" s="186"/>
      <c r="O20" s="186"/>
      <c r="P20" s="191"/>
      <c r="Q20" s="191"/>
      <c r="R20" s="187"/>
      <c r="S20" s="156"/>
      <c r="T20" s="156"/>
      <c r="U20" s="156"/>
      <c r="V20" s="156"/>
      <c r="W20" s="156"/>
    </row>
    <row r="21" spans="1:23" s="157" customFormat="1" ht="12.75">
      <c r="A21" s="162" t="s">
        <v>117</v>
      </c>
      <c r="B21" s="166">
        <v>0</v>
      </c>
      <c r="C21" s="166">
        <v>0</v>
      </c>
      <c r="D21" s="166"/>
      <c r="E21" s="166">
        <v>0</v>
      </c>
      <c r="F21" s="166">
        <v>0</v>
      </c>
      <c r="G21" s="166">
        <v>0</v>
      </c>
      <c r="H21" s="166">
        <v>0</v>
      </c>
      <c r="I21" s="166">
        <v>0</v>
      </c>
      <c r="J21" s="166"/>
      <c r="K21" s="166">
        <v>0</v>
      </c>
      <c r="L21" s="166">
        <f>+PL!C26</f>
        <v>6424</v>
      </c>
      <c r="M21" s="166"/>
      <c r="N21" s="166">
        <f>SUM(C21:L21)</f>
        <v>6424</v>
      </c>
      <c r="O21" s="166"/>
      <c r="P21" s="180">
        <f>+PL!C27</f>
        <v>43</v>
      </c>
      <c r="Q21" s="180"/>
      <c r="R21" s="187">
        <f>SUM(N21:P21)</f>
        <v>6467</v>
      </c>
      <c r="S21" s="156"/>
      <c r="T21" s="156"/>
      <c r="U21" s="156"/>
      <c r="V21" s="156"/>
      <c r="W21" s="156"/>
    </row>
    <row r="22" spans="1:23" s="157" customFormat="1" ht="12.75">
      <c r="A22" s="162"/>
      <c r="B22" s="166"/>
      <c r="C22" s="166"/>
      <c r="D22" s="166"/>
      <c r="E22" s="166"/>
      <c r="F22" s="166"/>
      <c r="G22" s="166"/>
      <c r="H22" s="166"/>
      <c r="I22" s="166"/>
      <c r="J22" s="166"/>
      <c r="K22" s="166"/>
      <c r="L22" s="166"/>
      <c r="M22" s="166"/>
      <c r="N22" s="166"/>
      <c r="O22" s="166"/>
      <c r="P22" s="180"/>
      <c r="Q22" s="180"/>
      <c r="R22" s="180"/>
      <c r="S22" s="156"/>
      <c r="T22" s="156"/>
      <c r="U22" s="156"/>
      <c r="V22" s="156"/>
      <c r="W22" s="156"/>
    </row>
    <row r="23" spans="1:23" s="157" customFormat="1" ht="13.5" thickBot="1">
      <c r="A23" s="162" t="s">
        <v>223</v>
      </c>
      <c r="B23" s="165">
        <f aca="true" t="shared" si="0" ref="B23:R23">SUM(B11:B22)</f>
        <v>321878830</v>
      </c>
      <c r="C23" s="165">
        <f t="shared" si="0"/>
        <v>321879</v>
      </c>
      <c r="D23" s="165">
        <f t="shared" si="0"/>
        <v>0</v>
      </c>
      <c r="E23" s="165">
        <f t="shared" si="0"/>
        <v>385523</v>
      </c>
      <c r="F23" s="165">
        <f t="shared" si="0"/>
        <v>-1134</v>
      </c>
      <c r="G23" s="165">
        <f t="shared" si="0"/>
        <v>0</v>
      </c>
      <c r="H23" s="165">
        <f t="shared" si="0"/>
        <v>2343</v>
      </c>
      <c r="I23" s="165">
        <f t="shared" si="0"/>
        <v>1204</v>
      </c>
      <c r="J23" s="165">
        <f t="shared" si="0"/>
        <v>0</v>
      </c>
      <c r="K23" s="165">
        <f t="shared" si="0"/>
        <v>0</v>
      </c>
      <c r="L23" s="165">
        <f t="shared" si="0"/>
        <v>268000</v>
      </c>
      <c r="M23" s="165">
        <f t="shared" si="0"/>
        <v>0</v>
      </c>
      <c r="N23" s="165">
        <f t="shared" si="0"/>
        <v>977815</v>
      </c>
      <c r="O23" s="165">
        <f t="shared" si="0"/>
        <v>0</v>
      </c>
      <c r="P23" s="165">
        <f t="shared" si="0"/>
        <v>21092</v>
      </c>
      <c r="Q23" s="165">
        <f t="shared" si="0"/>
        <v>0</v>
      </c>
      <c r="R23" s="165">
        <f t="shared" si="0"/>
        <v>998907</v>
      </c>
      <c r="S23" s="156"/>
      <c r="T23" s="156"/>
      <c r="U23" s="156"/>
      <c r="V23" s="156"/>
      <c r="W23" s="156"/>
    </row>
    <row r="24" spans="1:23" s="24" customFormat="1" ht="15.75" customHeight="1">
      <c r="A24" s="8"/>
      <c r="B24" s="98"/>
      <c r="C24" s="21"/>
      <c r="D24" s="8"/>
      <c r="E24" s="21"/>
      <c r="F24" s="21"/>
      <c r="G24" s="21"/>
      <c r="H24" s="21"/>
      <c r="I24" s="21"/>
      <c r="J24" s="22"/>
      <c r="K24" s="21"/>
      <c r="L24" s="21"/>
      <c r="M24" s="23"/>
      <c r="N24" s="21"/>
      <c r="O24" s="8"/>
      <c r="P24" s="21"/>
      <c r="Q24" s="21"/>
      <c r="R24" s="21"/>
      <c r="S24" s="8"/>
      <c r="T24" s="8"/>
      <c r="U24" s="8"/>
      <c r="V24" s="8"/>
      <c r="W24" s="8"/>
    </row>
    <row r="25" spans="2:14" s="8" customFormat="1" ht="12.75" customHeight="1">
      <c r="B25" s="20"/>
      <c r="C25" s="25"/>
      <c r="E25" s="21"/>
      <c r="F25" s="21"/>
      <c r="G25" s="21"/>
      <c r="J25" s="22"/>
      <c r="K25" s="22"/>
      <c r="L25" s="21"/>
      <c r="M25" s="23"/>
      <c r="N25" s="21"/>
    </row>
    <row r="26" spans="1:18" s="24" customFormat="1" ht="12.75">
      <c r="A26" s="8" t="s">
        <v>121</v>
      </c>
      <c r="B26" s="29"/>
      <c r="C26" s="29"/>
      <c r="D26" s="29"/>
      <c r="E26" s="29"/>
      <c r="F26" s="29"/>
      <c r="G26" s="29"/>
      <c r="H26" s="29"/>
      <c r="I26" s="29"/>
      <c r="J26" s="29"/>
      <c r="K26" s="29"/>
      <c r="L26" s="29"/>
      <c r="M26" s="29"/>
      <c r="N26" s="29"/>
      <c r="O26" s="8"/>
      <c r="P26" s="140"/>
      <c r="Q26" s="140"/>
      <c r="R26" s="140"/>
    </row>
    <row r="27" spans="1:21" s="24" customFormat="1" ht="12.75">
      <c r="A27" s="8" t="s">
        <v>124</v>
      </c>
      <c r="B27" s="136">
        <v>320942830</v>
      </c>
      <c r="C27" s="136">
        <v>320943</v>
      </c>
      <c r="D27" s="136"/>
      <c r="E27" s="136">
        <v>385369</v>
      </c>
      <c r="F27" s="136">
        <v>-2781</v>
      </c>
      <c r="G27" s="136">
        <v>5763</v>
      </c>
      <c r="H27" s="136">
        <v>2343</v>
      </c>
      <c r="I27" s="136">
        <v>0</v>
      </c>
      <c r="J27" s="136"/>
      <c r="K27" s="136">
        <v>6676</v>
      </c>
      <c r="L27" s="136">
        <v>154143</v>
      </c>
      <c r="M27" s="136"/>
      <c r="N27" s="29">
        <f>SUM(C27:L27)</f>
        <v>872456</v>
      </c>
      <c r="O27" s="136"/>
      <c r="P27" s="141">
        <v>18296</v>
      </c>
      <c r="Q27" s="141"/>
      <c r="R27" s="140">
        <f>SUM(N27:P27)</f>
        <v>890752</v>
      </c>
      <c r="S27" s="136"/>
      <c r="T27" s="136"/>
      <c r="U27" s="136"/>
    </row>
    <row r="28" spans="1:21" s="24" customFormat="1" ht="12.75">
      <c r="A28" s="8" t="s">
        <v>122</v>
      </c>
      <c r="B28" s="29">
        <v>0</v>
      </c>
      <c r="C28" s="29">
        <v>0</v>
      </c>
      <c r="D28" s="29"/>
      <c r="E28" s="29">
        <v>0</v>
      </c>
      <c r="F28" s="29">
        <v>0</v>
      </c>
      <c r="G28" s="29">
        <v>0</v>
      </c>
      <c r="H28" s="29">
        <v>0</v>
      </c>
      <c r="I28" s="29">
        <v>747</v>
      </c>
      <c r="J28" s="29"/>
      <c r="K28" s="29">
        <v>0</v>
      </c>
      <c r="L28" s="29">
        <v>34690</v>
      </c>
      <c r="M28" s="29"/>
      <c r="N28" s="29">
        <f>SUM(C28:L28)</f>
        <v>35437</v>
      </c>
      <c r="O28" s="29"/>
      <c r="P28" s="29">
        <v>0</v>
      </c>
      <c r="Q28" s="141"/>
      <c r="R28" s="140">
        <f>SUM(N28:P28)</f>
        <v>35437</v>
      </c>
      <c r="S28" s="136"/>
      <c r="T28" s="136"/>
      <c r="U28" s="136"/>
    </row>
    <row r="29" spans="1:21" s="24" customFormat="1" ht="12.75">
      <c r="A29" s="8" t="s">
        <v>123</v>
      </c>
      <c r="B29" s="129">
        <f>SUM(B27:B28)</f>
        <v>320942830</v>
      </c>
      <c r="C29" s="129">
        <f aca="true" t="shared" si="1" ref="C29:R29">SUM(C27:C28)</f>
        <v>320943</v>
      </c>
      <c r="D29" s="129">
        <f t="shared" si="1"/>
        <v>0</v>
      </c>
      <c r="E29" s="129">
        <f t="shared" si="1"/>
        <v>385369</v>
      </c>
      <c r="F29" s="129">
        <f t="shared" si="1"/>
        <v>-2781</v>
      </c>
      <c r="G29" s="129">
        <f t="shared" si="1"/>
        <v>5763</v>
      </c>
      <c r="H29" s="129">
        <f t="shared" si="1"/>
        <v>2343</v>
      </c>
      <c r="I29" s="129">
        <f t="shared" si="1"/>
        <v>747</v>
      </c>
      <c r="J29" s="129">
        <f t="shared" si="1"/>
        <v>0</v>
      </c>
      <c r="K29" s="129">
        <f t="shared" si="1"/>
        <v>6676</v>
      </c>
      <c r="L29" s="129">
        <f t="shared" si="1"/>
        <v>188833</v>
      </c>
      <c r="M29" s="129">
        <f t="shared" si="1"/>
        <v>0</v>
      </c>
      <c r="N29" s="129">
        <f t="shared" si="1"/>
        <v>907893</v>
      </c>
      <c r="O29" s="129">
        <f t="shared" si="1"/>
        <v>0</v>
      </c>
      <c r="P29" s="129">
        <f t="shared" si="1"/>
        <v>18296</v>
      </c>
      <c r="Q29" s="129">
        <f t="shared" si="1"/>
        <v>0</v>
      </c>
      <c r="R29" s="129">
        <f t="shared" si="1"/>
        <v>926189</v>
      </c>
      <c r="S29" s="136"/>
      <c r="T29" s="136"/>
      <c r="U29" s="136"/>
    </row>
    <row r="30" spans="1:21" s="24" customFormat="1" ht="12.75">
      <c r="A30" s="8"/>
      <c r="B30" s="29"/>
      <c r="C30" s="29"/>
      <c r="D30" s="29"/>
      <c r="E30" s="29"/>
      <c r="F30" s="29"/>
      <c r="G30" s="29"/>
      <c r="H30" s="29"/>
      <c r="I30" s="29"/>
      <c r="J30" s="29"/>
      <c r="K30" s="29"/>
      <c r="L30" s="29"/>
      <c r="M30" s="29"/>
      <c r="N30" s="29"/>
      <c r="O30" s="29"/>
      <c r="P30" s="141"/>
      <c r="Q30" s="141"/>
      <c r="R30" s="141"/>
      <c r="S30" s="136"/>
      <c r="T30" s="136"/>
      <c r="U30" s="136"/>
    </row>
    <row r="31" spans="1:21" s="24" customFormat="1" ht="12.75">
      <c r="A31" s="8" t="s">
        <v>43</v>
      </c>
      <c r="B31" s="29">
        <v>0</v>
      </c>
      <c r="C31" s="29">
        <v>0</v>
      </c>
      <c r="D31" s="29"/>
      <c r="E31" s="29">
        <v>0</v>
      </c>
      <c r="F31" s="29">
        <v>-898</v>
      </c>
      <c r="G31" s="29">
        <v>0</v>
      </c>
      <c r="H31" s="29">
        <v>0</v>
      </c>
      <c r="I31" s="29"/>
      <c r="J31" s="29"/>
      <c r="K31" s="29">
        <v>0</v>
      </c>
      <c r="L31" s="29">
        <v>0</v>
      </c>
      <c r="M31" s="29"/>
      <c r="N31" s="29">
        <f>SUM(C31:L31)</f>
        <v>-898</v>
      </c>
      <c r="O31" s="29"/>
      <c r="P31" s="141">
        <v>-88</v>
      </c>
      <c r="Q31" s="141"/>
      <c r="R31" s="141">
        <f>SUM(N31:P31)</f>
        <v>-986</v>
      </c>
      <c r="S31" s="136"/>
      <c r="T31" s="136"/>
      <c r="U31" s="136"/>
    </row>
    <row r="32" spans="1:21" s="24" customFormat="1" ht="12.75">
      <c r="A32" s="8"/>
      <c r="B32" s="29"/>
      <c r="C32" s="29"/>
      <c r="D32" s="29"/>
      <c r="E32" s="29"/>
      <c r="F32" s="29"/>
      <c r="G32" s="29"/>
      <c r="H32" s="29"/>
      <c r="I32" s="29"/>
      <c r="J32" s="29"/>
      <c r="K32" s="29"/>
      <c r="L32" s="29"/>
      <c r="M32" s="29"/>
      <c r="N32" s="29"/>
      <c r="O32" s="29"/>
      <c r="P32" s="141"/>
      <c r="Q32" s="141"/>
      <c r="R32" s="141"/>
      <c r="S32" s="136"/>
      <c r="T32" s="136"/>
      <c r="U32" s="136"/>
    </row>
    <row r="33" spans="1:21" s="121" customFormat="1" ht="27" customHeight="1">
      <c r="A33" s="119" t="s">
        <v>150</v>
      </c>
      <c r="B33" s="29">
        <v>0</v>
      </c>
      <c r="C33" s="29">
        <v>0</v>
      </c>
      <c r="D33" s="29"/>
      <c r="E33" s="29">
        <v>0</v>
      </c>
      <c r="F33" s="29">
        <v>0</v>
      </c>
      <c r="G33" s="29">
        <v>0</v>
      </c>
      <c r="H33" s="29">
        <v>0</v>
      </c>
      <c r="I33" s="29"/>
      <c r="J33" s="29"/>
      <c r="K33" s="29">
        <v>0</v>
      </c>
      <c r="L33" s="29">
        <v>0</v>
      </c>
      <c r="M33" s="120"/>
      <c r="N33" s="153">
        <f>SUM(C33:L33)</f>
        <v>0</v>
      </c>
      <c r="O33" s="120"/>
      <c r="P33" s="154">
        <v>348</v>
      </c>
      <c r="Q33" s="154"/>
      <c r="R33" s="154">
        <f>SUM(N33:P33)</f>
        <v>348</v>
      </c>
      <c r="S33" s="137"/>
      <c r="T33" s="137"/>
      <c r="U33" s="137"/>
    </row>
    <row r="34" spans="1:21" s="17" customFormat="1" ht="12.75">
      <c r="A34" s="13"/>
      <c r="B34" s="29"/>
      <c r="C34" s="29"/>
      <c r="D34" s="29"/>
      <c r="E34" s="29"/>
      <c r="F34" s="122"/>
      <c r="G34" s="29"/>
      <c r="H34" s="29"/>
      <c r="I34" s="29"/>
      <c r="J34" s="29"/>
      <c r="K34" s="29"/>
      <c r="L34" s="29"/>
      <c r="M34" s="122"/>
      <c r="N34" s="122"/>
      <c r="O34" s="122"/>
      <c r="P34" s="143"/>
      <c r="Q34" s="143"/>
      <c r="R34" s="142"/>
      <c r="S34" s="138"/>
      <c r="T34" s="138"/>
      <c r="U34" s="138"/>
    </row>
    <row r="35" spans="1:23" s="24" customFormat="1" ht="12" customHeight="1">
      <c r="A35" s="8" t="s">
        <v>117</v>
      </c>
      <c r="B35" s="29">
        <v>0</v>
      </c>
      <c r="C35" s="29">
        <v>0</v>
      </c>
      <c r="D35" s="29"/>
      <c r="E35" s="29">
        <v>0</v>
      </c>
      <c r="F35" s="29">
        <v>0</v>
      </c>
      <c r="G35" s="29">
        <v>0</v>
      </c>
      <c r="H35" s="29">
        <v>0</v>
      </c>
      <c r="I35" s="29"/>
      <c r="J35" s="29"/>
      <c r="K35" s="29">
        <v>0</v>
      </c>
      <c r="L35" s="29">
        <f>+PL!E26</f>
        <v>20603.664378255813</v>
      </c>
      <c r="M35" s="29"/>
      <c r="N35" s="29">
        <f>SUM(C35:L35)</f>
        <v>20603.664378255813</v>
      </c>
      <c r="O35" s="29"/>
      <c r="P35" s="144">
        <f>+PL!E27</f>
        <v>-1203</v>
      </c>
      <c r="Q35" s="144"/>
      <c r="R35" s="142">
        <f>SUM(N35:P35)</f>
        <v>19400.664378255813</v>
      </c>
      <c r="S35" s="29"/>
      <c r="T35" s="29"/>
      <c r="U35" s="29"/>
      <c r="V35" s="8"/>
      <c r="W35" s="8"/>
    </row>
    <row r="36" spans="1:23" s="24" customFormat="1" ht="12.75">
      <c r="A36" s="8"/>
      <c r="B36" s="29"/>
      <c r="C36" s="29"/>
      <c r="D36" s="29"/>
      <c r="E36" s="29"/>
      <c r="F36" s="29"/>
      <c r="G36" s="29"/>
      <c r="H36" s="29"/>
      <c r="I36" s="29"/>
      <c r="J36" s="29"/>
      <c r="K36" s="29"/>
      <c r="L36" s="29"/>
      <c r="M36" s="29"/>
      <c r="N36" s="29"/>
      <c r="O36" s="29"/>
      <c r="P36" s="144"/>
      <c r="Q36" s="144"/>
      <c r="R36" s="144"/>
      <c r="S36" s="29"/>
      <c r="T36" s="29"/>
      <c r="U36" s="29"/>
      <c r="V36" s="8"/>
      <c r="W36" s="8"/>
    </row>
    <row r="37" spans="1:23" s="24" customFormat="1" ht="13.5" thickBot="1">
      <c r="A37" s="8" t="s">
        <v>125</v>
      </c>
      <c r="B37" s="30">
        <f>SUM(B29:B36)</f>
        <v>320942830</v>
      </c>
      <c r="C37" s="30">
        <f aca="true" t="shared" si="2" ref="C37:R37">SUM(C29:C36)</f>
        <v>320943</v>
      </c>
      <c r="D37" s="30">
        <f t="shared" si="2"/>
        <v>0</v>
      </c>
      <c r="E37" s="30">
        <f t="shared" si="2"/>
        <v>385369</v>
      </c>
      <c r="F37" s="30">
        <f t="shared" si="2"/>
        <v>-3679</v>
      </c>
      <c r="G37" s="30">
        <f t="shared" si="2"/>
        <v>5763</v>
      </c>
      <c r="H37" s="30">
        <f t="shared" si="2"/>
        <v>2343</v>
      </c>
      <c r="I37" s="30">
        <f t="shared" si="2"/>
        <v>747</v>
      </c>
      <c r="J37" s="30">
        <f t="shared" si="2"/>
        <v>0</v>
      </c>
      <c r="K37" s="30">
        <f t="shared" si="2"/>
        <v>6676</v>
      </c>
      <c r="L37" s="30">
        <f t="shared" si="2"/>
        <v>209436.6643782558</v>
      </c>
      <c r="M37" s="30">
        <f t="shared" si="2"/>
        <v>0</v>
      </c>
      <c r="N37" s="30">
        <f t="shared" si="2"/>
        <v>927598.6643782558</v>
      </c>
      <c r="O37" s="30">
        <f t="shared" si="2"/>
        <v>0</v>
      </c>
      <c r="P37" s="30">
        <f t="shared" si="2"/>
        <v>17353</v>
      </c>
      <c r="Q37" s="30">
        <f t="shared" si="2"/>
        <v>0</v>
      </c>
      <c r="R37" s="30">
        <f t="shared" si="2"/>
        <v>944951.6643782558</v>
      </c>
      <c r="S37" s="29"/>
      <c r="T37" s="29"/>
      <c r="U37" s="29"/>
      <c r="V37" s="8"/>
      <c r="W37" s="8"/>
    </row>
    <row r="38" spans="1:18" ht="12.75">
      <c r="A38" s="31"/>
      <c r="B38" s="32"/>
      <c r="C38" s="32"/>
      <c r="D38" s="23"/>
      <c r="E38" s="32"/>
      <c r="F38" s="32"/>
      <c r="G38" s="32"/>
      <c r="H38" s="32"/>
      <c r="I38" s="32"/>
      <c r="J38" s="23"/>
      <c r="K38" s="23"/>
      <c r="L38" s="32"/>
      <c r="P38" s="44"/>
      <c r="Q38" s="44"/>
      <c r="R38" s="139"/>
    </row>
    <row r="41" spans="1:12" ht="12.75">
      <c r="A41" s="31"/>
      <c r="B41" s="32"/>
      <c r="C41" s="32"/>
      <c r="D41" s="23"/>
      <c r="E41" s="32"/>
      <c r="F41" s="32"/>
      <c r="G41" s="32"/>
      <c r="H41" s="32"/>
      <c r="I41" s="32"/>
      <c r="J41" s="23"/>
      <c r="K41" s="23"/>
      <c r="L41" s="32"/>
    </row>
    <row r="43" spans="1:18" ht="12.75">
      <c r="A43" s="243" t="s">
        <v>194</v>
      </c>
      <c r="B43" s="243"/>
      <c r="C43" s="243"/>
      <c r="D43" s="243"/>
      <c r="E43" s="243"/>
      <c r="F43" s="243"/>
      <c r="G43" s="243"/>
      <c r="H43" s="243"/>
      <c r="I43" s="243"/>
      <c r="J43" s="243"/>
      <c r="K43" s="243"/>
      <c r="L43" s="243"/>
      <c r="M43" s="243"/>
      <c r="N43" s="243"/>
      <c r="O43" s="243"/>
      <c r="P43" s="243"/>
      <c r="Q43" s="243"/>
      <c r="R43" s="243"/>
    </row>
    <row r="44" spans="1:19" ht="27.75" customHeight="1">
      <c r="A44" s="243"/>
      <c r="B44" s="243"/>
      <c r="C44" s="243"/>
      <c r="D44" s="243"/>
      <c r="E44" s="243"/>
      <c r="F44" s="243"/>
      <c r="G44" s="243"/>
      <c r="H44" s="243"/>
      <c r="I44" s="243"/>
      <c r="J44" s="243"/>
      <c r="K44" s="243"/>
      <c r="L44" s="243"/>
      <c r="M44" s="243"/>
      <c r="N44" s="243"/>
      <c r="O44" s="243"/>
      <c r="P44" s="243"/>
      <c r="Q44" s="243"/>
      <c r="R44" s="243"/>
      <c r="S44" s="158"/>
    </row>
    <row r="45" ht="12.75">
      <c r="A45" s="8"/>
    </row>
  </sheetData>
  <mergeCells count="4">
    <mergeCell ref="A43:R44"/>
    <mergeCell ref="B7:C7"/>
    <mergeCell ref="E7:H7"/>
    <mergeCell ref="K7:L7"/>
  </mergeCells>
  <printOptions/>
  <pageMargins left="0.57" right="0.4" top="0.51" bottom="0.5" header="0.5" footer="0.23"/>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A1:D55"/>
  <sheetViews>
    <sheetView workbookViewId="0" topLeftCell="A16">
      <selection activeCell="E19" sqref="E19"/>
    </sheetView>
  </sheetViews>
  <sheetFormatPr defaultColWidth="9.140625" defaultRowHeight="12.75"/>
  <cols>
    <col min="1" max="1" width="50.7109375" style="36" customWidth="1"/>
    <col min="2" max="2" width="15.7109375" style="130" customWidth="1"/>
    <col min="3" max="3" width="2.7109375" style="231" customWidth="1"/>
    <col min="4" max="4" width="15.7109375" style="231" customWidth="1"/>
    <col min="5" max="16384" width="9.140625" style="36" customWidth="1"/>
  </cols>
  <sheetData>
    <row r="1" spans="1:4" s="24" customFormat="1" ht="18">
      <c r="A1" s="2" t="s">
        <v>105</v>
      </c>
      <c r="B1" s="130"/>
      <c r="C1" s="231"/>
      <c r="D1" s="231"/>
    </row>
    <row r="2" spans="1:4" s="24" customFormat="1" ht="12.75">
      <c r="A2" s="8" t="s">
        <v>60</v>
      </c>
      <c r="B2" s="130"/>
      <c r="C2" s="231"/>
      <c r="D2" s="231"/>
    </row>
    <row r="3" spans="1:4" s="24" customFormat="1" ht="12.75">
      <c r="A3" s="11"/>
      <c r="B3" s="130"/>
      <c r="C3" s="231"/>
      <c r="D3" s="231"/>
    </row>
    <row r="4" spans="1:4" s="24" customFormat="1" ht="15.75">
      <c r="A4" s="12" t="s">
        <v>66</v>
      </c>
      <c r="B4" s="130"/>
      <c r="C4" s="231"/>
      <c r="D4" s="231"/>
    </row>
    <row r="5" spans="1:4" s="24" customFormat="1" ht="15.75">
      <c r="A5" s="33" t="s">
        <v>195</v>
      </c>
      <c r="B5" s="130"/>
      <c r="C5" s="231"/>
      <c r="D5" s="231"/>
    </row>
    <row r="6" spans="1:4" s="24" customFormat="1" ht="15.75">
      <c r="A6" s="33"/>
      <c r="B6" s="232"/>
      <c r="C6" s="232"/>
      <c r="D6" s="232"/>
    </row>
    <row r="7" spans="1:4" ht="12.75">
      <c r="A7" s="35"/>
      <c r="B7" s="265" t="s">
        <v>160</v>
      </c>
      <c r="C7" s="28"/>
      <c r="D7" s="228" t="s">
        <v>112</v>
      </c>
    </row>
    <row r="8" spans="1:4" ht="12.75">
      <c r="A8" s="37"/>
      <c r="B8" s="265" t="s">
        <v>19</v>
      </c>
      <c r="C8" s="28"/>
      <c r="D8" s="228" t="s">
        <v>19</v>
      </c>
    </row>
    <row r="9" spans="1:4" ht="12.75">
      <c r="A9" s="37"/>
      <c r="B9" s="265"/>
      <c r="C9" s="28"/>
      <c r="D9" s="228"/>
    </row>
    <row r="10" spans="1:4" s="24" customFormat="1" ht="12.75">
      <c r="A10" s="26" t="s">
        <v>126</v>
      </c>
      <c r="B10" s="266">
        <v>-7969</v>
      </c>
      <c r="C10" s="267"/>
      <c r="D10" s="268">
        <v>22860</v>
      </c>
    </row>
    <row r="11" spans="1:4" s="24" customFormat="1" ht="12.75">
      <c r="A11" s="26"/>
      <c r="B11" s="266"/>
      <c r="C11" s="267"/>
      <c r="D11" s="268"/>
    </row>
    <row r="12" spans="1:4" s="24" customFormat="1" ht="12.75">
      <c r="A12" s="26" t="s">
        <v>127</v>
      </c>
      <c r="B12" s="266">
        <v>63199</v>
      </c>
      <c r="C12" s="267"/>
      <c r="D12" s="268">
        <v>-835</v>
      </c>
    </row>
    <row r="13" spans="1:4" s="24" customFormat="1" ht="12.75">
      <c r="A13" s="26"/>
      <c r="B13" s="266"/>
      <c r="C13" s="267"/>
      <c r="D13" s="268"/>
    </row>
    <row r="14" spans="1:4" s="24" customFormat="1" ht="12.75">
      <c r="A14" s="26" t="s">
        <v>128</v>
      </c>
      <c r="B14" s="266">
        <v>-7652</v>
      </c>
      <c r="C14" s="267"/>
      <c r="D14" s="268">
        <v>-17460</v>
      </c>
    </row>
    <row r="15" spans="1:4" s="24" customFormat="1" ht="12.75">
      <c r="A15" s="26"/>
      <c r="B15" s="269"/>
      <c r="C15" s="267"/>
      <c r="D15" s="270"/>
    </row>
    <row r="16" spans="1:4" s="24" customFormat="1" ht="12.75">
      <c r="A16" s="26" t="s">
        <v>129</v>
      </c>
      <c r="B16" s="192">
        <f>SUM(B10:B15)</f>
        <v>47578</v>
      </c>
      <c r="C16" s="34"/>
      <c r="D16" s="108">
        <f>SUM(D10:D15)</f>
        <v>4565</v>
      </c>
    </row>
    <row r="17" spans="1:4" s="24" customFormat="1" ht="12.75">
      <c r="A17" s="26"/>
      <c r="B17" s="192"/>
      <c r="C17" s="34"/>
      <c r="D17" s="108"/>
    </row>
    <row r="18" spans="1:4" s="24" customFormat="1" ht="12.75">
      <c r="A18" s="26" t="s">
        <v>130</v>
      </c>
      <c r="B18" s="192">
        <v>18300</v>
      </c>
      <c r="C18" s="34"/>
      <c r="D18" s="108">
        <v>54961</v>
      </c>
    </row>
    <row r="19" spans="1:4" s="24" customFormat="1" ht="12.75">
      <c r="A19" s="26"/>
      <c r="B19" s="192"/>
      <c r="C19" s="34"/>
      <c r="D19" s="108"/>
    </row>
    <row r="20" spans="1:4" s="24" customFormat="1" ht="12.75">
      <c r="A20" s="26" t="s">
        <v>131</v>
      </c>
      <c r="B20" s="192">
        <v>-212</v>
      </c>
      <c r="C20" s="34"/>
      <c r="D20" s="108">
        <v>-322</v>
      </c>
    </row>
    <row r="21" spans="1:4" s="24" customFormat="1" ht="12.75">
      <c r="A21" s="26"/>
      <c r="B21" s="192"/>
      <c r="C21" s="34"/>
      <c r="D21" s="108"/>
    </row>
    <row r="22" spans="1:4" s="24" customFormat="1" ht="13.5" thickBot="1">
      <c r="A22" s="26" t="s">
        <v>132</v>
      </c>
      <c r="B22" s="194">
        <f>SUM(B16:B21)</f>
        <v>65666</v>
      </c>
      <c r="C22" s="34"/>
      <c r="D22" s="150">
        <f>SUM(D16:D21)</f>
        <v>59204</v>
      </c>
    </row>
    <row r="23" spans="1:4" ht="12.75">
      <c r="A23" s="8"/>
      <c r="B23" s="192"/>
      <c r="C23" s="34"/>
      <c r="D23" s="108"/>
    </row>
    <row r="24" spans="1:4" ht="12.75">
      <c r="A24" s="8"/>
      <c r="B24" s="192"/>
      <c r="C24" s="34"/>
      <c r="D24" s="108"/>
    </row>
    <row r="25" spans="1:4" ht="25.5">
      <c r="A25" s="128" t="s">
        <v>152</v>
      </c>
      <c r="B25" s="192"/>
      <c r="C25" s="34"/>
      <c r="D25" s="108"/>
    </row>
    <row r="26" spans="1:4" ht="12.75">
      <c r="A26" s="26" t="s">
        <v>153</v>
      </c>
      <c r="B26" s="192">
        <v>5741</v>
      </c>
      <c r="C26" s="34"/>
      <c r="D26" s="108">
        <f>+'[1]Apr 06'!$S$101/1000</f>
        <v>23763.958129209997</v>
      </c>
    </row>
    <row r="27" spans="1:4" ht="12.75">
      <c r="A27" s="26" t="s">
        <v>154</v>
      </c>
      <c r="B27" s="193">
        <v>65811</v>
      </c>
      <c r="C27" s="34"/>
      <c r="D27" s="149">
        <f>+'[1]Apr 06'!$S$102/1000</f>
        <v>37766.14345629503</v>
      </c>
    </row>
    <row r="28" spans="1:4" ht="12.75">
      <c r="A28" s="26"/>
      <c r="B28" s="192">
        <f>SUM(B26:B27)</f>
        <v>71552</v>
      </c>
      <c r="C28" s="34"/>
      <c r="D28" s="108">
        <f>SUM(D26:D27)</f>
        <v>61530.10158550503</v>
      </c>
    </row>
    <row r="29" spans="1:4" ht="12.75">
      <c r="A29" s="26" t="s">
        <v>155</v>
      </c>
      <c r="B29" s="193">
        <v>-145</v>
      </c>
      <c r="C29" s="34"/>
      <c r="D29" s="149">
        <f>-'[1]Apr 06'!$S$118/1000</f>
        <v>-912.490538104</v>
      </c>
    </row>
    <row r="30" spans="1:4" ht="12.75">
      <c r="A30" s="26"/>
      <c r="B30" s="192">
        <f>SUM(B28:B29)</f>
        <v>71407</v>
      </c>
      <c r="C30" s="34"/>
      <c r="D30" s="108">
        <f>SUM(D28:D29)</f>
        <v>60617.61104740103</v>
      </c>
    </row>
    <row r="31" spans="1:4" ht="12.75">
      <c r="A31" s="26" t="s">
        <v>156</v>
      </c>
      <c r="B31" s="192">
        <v>-5741</v>
      </c>
      <c r="C31" s="34"/>
      <c r="D31" s="108">
        <v>-1414</v>
      </c>
    </row>
    <row r="32" spans="1:4" ht="13.5" thickBot="1">
      <c r="A32" s="8"/>
      <c r="B32" s="194">
        <f>SUM(B30:B31)</f>
        <v>65666</v>
      </c>
      <c r="C32" s="34"/>
      <c r="D32" s="150">
        <f>SUM(D30:D31)</f>
        <v>59203.61104740103</v>
      </c>
    </row>
    <row r="33" spans="1:4" ht="12.75">
      <c r="A33" s="8"/>
      <c r="B33" s="108"/>
      <c r="C33" s="34"/>
      <c r="D33" s="34"/>
    </row>
    <row r="34" spans="1:4" ht="12.75">
      <c r="A34" s="8"/>
      <c r="B34" s="108"/>
      <c r="C34" s="34"/>
      <c r="D34" s="34"/>
    </row>
    <row r="35" spans="1:4" ht="12.75">
      <c r="A35" s="8"/>
      <c r="B35" s="108"/>
      <c r="C35" s="34"/>
      <c r="D35" s="34"/>
    </row>
    <row r="36" spans="1:4" ht="12.75">
      <c r="A36" s="8"/>
      <c r="B36" s="108"/>
      <c r="C36" s="34"/>
      <c r="D36" s="34"/>
    </row>
    <row r="37" spans="1:4" ht="12.75">
      <c r="A37" s="8"/>
      <c r="B37" s="108"/>
      <c r="C37" s="34"/>
      <c r="D37" s="34"/>
    </row>
    <row r="38" spans="1:4" ht="12.75">
      <c r="A38" s="8"/>
      <c r="B38" s="108"/>
      <c r="C38" s="34"/>
      <c r="D38" s="34"/>
    </row>
    <row r="39" spans="1:4" ht="12.75">
      <c r="A39" s="8"/>
      <c r="B39" s="108"/>
      <c r="C39" s="34"/>
      <c r="D39" s="34"/>
    </row>
    <row r="40" spans="1:4" ht="12.75">
      <c r="A40" s="8"/>
      <c r="B40" s="108"/>
      <c r="C40" s="34"/>
      <c r="D40" s="34"/>
    </row>
    <row r="41" spans="1:4" ht="12.75">
      <c r="A41" s="8"/>
      <c r="B41" s="108"/>
      <c r="C41" s="34"/>
      <c r="D41" s="34"/>
    </row>
    <row r="42" spans="1:4" ht="12.75">
      <c r="A42" s="8"/>
      <c r="B42" s="108"/>
      <c r="C42" s="34"/>
      <c r="D42" s="34"/>
    </row>
    <row r="43" spans="1:4" ht="12.75">
      <c r="A43" s="8"/>
      <c r="B43" s="108"/>
      <c r="C43" s="34"/>
      <c r="D43" s="34"/>
    </row>
    <row r="44" spans="1:4" ht="12.75">
      <c r="A44" s="8"/>
      <c r="B44" s="108"/>
      <c r="C44" s="34"/>
      <c r="D44" s="34"/>
    </row>
    <row r="45" spans="1:4" ht="12.75">
      <c r="A45" s="8"/>
      <c r="B45" s="108"/>
      <c r="C45" s="34"/>
      <c r="D45" s="34"/>
    </row>
    <row r="46" spans="1:4" ht="12.75">
      <c r="A46" s="8"/>
      <c r="B46" s="108"/>
      <c r="C46" s="34"/>
      <c r="D46" s="34"/>
    </row>
    <row r="47" spans="1:4" ht="12.75">
      <c r="A47" s="8"/>
      <c r="B47" s="108"/>
      <c r="C47" s="34"/>
      <c r="D47" s="34"/>
    </row>
    <row r="48" spans="1:4" ht="12.75">
      <c r="A48" s="8"/>
      <c r="B48" s="108"/>
      <c r="C48" s="34"/>
      <c r="D48" s="34"/>
    </row>
    <row r="49" spans="1:4" ht="12.75">
      <c r="A49" s="8"/>
      <c r="B49" s="108"/>
      <c r="C49" s="34"/>
      <c r="D49" s="34"/>
    </row>
    <row r="50" spans="1:4" ht="12.75">
      <c r="A50" s="8"/>
      <c r="B50" s="108"/>
      <c r="C50" s="34"/>
      <c r="D50" s="34"/>
    </row>
    <row r="51" spans="1:4" ht="12.75">
      <c r="A51" s="8"/>
      <c r="B51" s="108"/>
      <c r="C51" s="34"/>
      <c r="D51" s="34"/>
    </row>
    <row r="52" spans="1:4" ht="12.75">
      <c r="A52" s="8"/>
      <c r="B52" s="108"/>
      <c r="C52" s="34"/>
      <c r="D52" s="34"/>
    </row>
    <row r="54" spans="1:4" ht="39" customHeight="1">
      <c r="A54" s="248" t="s">
        <v>196</v>
      </c>
      <c r="B54" s="248"/>
      <c r="C54" s="248"/>
      <c r="D54" s="248"/>
    </row>
    <row r="55" ht="12.75">
      <c r="A55" s="37"/>
    </row>
  </sheetData>
  <mergeCells count="2">
    <mergeCell ref="B6:D6"/>
    <mergeCell ref="A54:D54"/>
  </mergeCells>
  <printOptions/>
  <pageMargins left="0.57" right="0.58" top="0.66" bottom="0.59"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125"/>
  <sheetViews>
    <sheetView zoomScaleSheetLayoutView="100" workbookViewId="0" topLeftCell="A88">
      <selection activeCell="L97" sqref="L97"/>
    </sheetView>
  </sheetViews>
  <sheetFormatPr defaultColWidth="9.140625" defaultRowHeight="12.75"/>
  <cols>
    <col min="1" max="1" width="3.28125" style="24" customWidth="1"/>
    <col min="2" max="2" width="4.140625" style="24" customWidth="1"/>
    <col min="3" max="3" width="3.8515625" style="24" customWidth="1"/>
    <col min="4" max="4" width="11.8515625" style="24" customWidth="1"/>
    <col min="5" max="8" width="14.7109375" style="24" customWidth="1"/>
    <col min="9" max="9" width="14.7109375" style="8" customWidth="1"/>
    <col min="10" max="10" width="12.421875" style="24" customWidth="1"/>
    <col min="11" max="16384" width="9.140625" style="24" customWidth="1"/>
  </cols>
  <sheetData>
    <row r="1" spans="1:9" s="101" customFormat="1" ht="18">
      <c r="A1" s="2" t="s">
        <v>105</v>
      </c>
      <c r="I1" s="109"/>
    </row>
    <row r="2" ht="12.75">
      <c r="A2" s="8" t="s">
        <v>60</v>
      </c>
    </row>
    <row r="3" ht="12.75">
      <c r="A3" s="11"/>
    </row>
    <row r="4" ht="12.75">
      <c r="A4" s="11"/>
    </row>
    <row r="5" spans="1:9" s="55" customFormat="1" ht="15.75">
      <c r="A5" s="12" t="s">
        <v>106</v>
      </c>
      <c r="I5" s="110"/>
    </row>
    <row r="8" spans="1:2" ht="12.75">
      <c r="A8" s="67">
        <v>1</v>
      </c>
      <c r="B8" s="57" t="s">
        <v>44</v>
      </c>
    </row>
    <row r="9" spans="2:10" ht="40.5" customHeight="1">
      <c r="B9" s="249" t="s">
        <v>135</v>
      </c>
      <c r="C9" s="249"/>
      <c r="D9" s="249"/>
      <c r="E9" s="249"/>
      <c r="F9" s="249"/>
      <c r="G9" s="249"/>
      <c r="H9" s="249"/>
      <c r="I9" s="249"/>
      <c r="J9" s="99"/>
    </row>
    <row r="10" spans="2:10" ht="12.75" customHeight="1">
      <c r="B10" s="100"/>
      <c r="C10" s="100"/>
      <c r="D10" s="100"/>
      <c r="E10" s="100"/>
      <c r="F10" s="100"/>
      <c r="G10" s="100"/>
      <c r="H10" s="58"/>
      <c r="I10" s="111"/>
      <c r="J10" s="58"/>
    </row>
    <row r="11" spans="2:10" ht="67.5" customHeight="1">
      <c r="B11" s="254" t="s">
        <v>218</v>
      </c>
      <c r="C11" s="254"/>
      <c r="D11" s="254"/>
      <c r="E11" s="254"/>
      <c r="F11" s="254"/>
      <c r="G11" s="254"/>
      <c r="H11" s="254"/>
      <c r="I11" s="254"/>
      <c r="J11" s="58"/>
    </row>
    <row r="12" spans="2:9" ht="12.75" customHeight="1">
      <c r="B12" s="102"/>
      <c r="C12" s="102"/>
      <c r="D12" s="102"/>
      <c r="E12" s="102"/>
      <c r="F12" s="102"/>
      <c r="G12" s="102"/>
      <c r="H12" s="60"/>
      <c r="I12" s="71"/>
    </row>
    <row r="13" spans="2:9" ht="54" customHeight="1">
      <c r="B13" s="250" t="s">
        <v>197</v>
      </c>
      <c r="C13" s="250"/>
      <c r="D13" s="250"/>
      <c r="E13" s="250"/>
      <c r="F13" s="250"/>
      <c r="G13" s="250"/>
      <c r="H13" s="250"/>
      <c r="I13" s="250"/>
    </row>
    <row r="14" spans="2:9" ht="12.75" customHeight="1">
      <c r="B14" s="102"/>
      <c r="C14" s="102"/>
      <c r="D14" s="102"/>
      <c r="E14" s="102"/>
      <c r="F14" s="102"/>
      <c r="G14" s="102"/>
      <c r="H14" s="60"/>
      <c r="I14" s="71"/>
    </row>
    <row r="15" spans="2:9" ht="12.75" customHeight="1">
      <c r="B15" s="102"/>
      <c r="C15" s="102"/>
      <c r="D15" s="102"/>
      <c r="E15" s="102"/>
      <c r="F15" s="102"/>
      <c r="G15" s="102"/>
      <c r="H15" s="60"/>
      <c r="I15" s="71"/>
    </row>
    <row r="16" spans="1:9" ht="12.75" customHeight="1">
      <c r="A16" s="67">
        <v>2</v>
      </c>
      <c r="B16" s="91" t="s">
        <v>202</v>
      </c>
      <c r="C16" s="102"/>
      <c r="D16" s="102"/>
      <c r="E16" s="102"/>
      <c r="F16" s="102"/>
      <c r="G16" s="102"/>
      <c r="H16" s="60"/>
      <c r="I16" s="71"/>
    </row>
    <row r="17" spans="1:9" ht="40.5" customHeight="1">
      <c r="A17" s="67"/>
      <c r="B17" s="251" t="s">
        <v>219</v>
      </c>
      <c r="C17" s="251"/>
      <c r="D17" s="251"/>
      <c r="E17" s="251"/>
      <c r="F17" s="251"/>
      <c r="G17" s="251"/>
      <c r="H17" s="251"/>
      <c r="I17" s="251"/>
    </row>
    <row r="18" spans="2:9" ht="12.75" customHeight="1">
      <c r="B18" s="102"/>
      <c r="C18" s="102"/>
      <c r="D18" s="102"/>
      <c r="E18" s="102"/>
      <c r="F18" s="102"/>
      <c r="G18" s="102"/>
      <c r="H18" s="60"/>
      <c r="I18" s="71"/>
    </row>
    <row r="19" spans="2:9" ht="12.75" customHeight="1">
      <c r="B19" s="102" t="s">
        <v>203</v>
      </c>
      <c r="C19" s="102" t="s">
        <v>204</v>
      </c>
      <c r="D19" s="102"/>
      <c r="E19" s="102"/>
      <c r="F19" s="102"/>
      <c r="G19" s="102"/>
      <c r="H19" s="60"/>
      <c r="I19" s="71"/>
    </row>
    <row r="20" spans="2:9" ht="42" customHeight="1">
      <c r="B20" s="102"/>
      <c r="C20" s="250" t="s">
        <v>220</v>
      </c>
      <c r="D20" s="252"/>
      <c r="E20" s="252"/>
      <c r="F20" s="252"/>
      <c r="G20" s="252"/>
      <c r="H20" s="252"/>
      <c r="I20" s="252"/>
    </row>
    <row r="21" spans="2:9" ht="12.75" customHeight="1">
      <c r="B21" s="102"/>
      <c r="C21" s="96"/>
      <c r="D21" s="151"/>
      <c r="E21" s="151"/>
      <c r="F21" s="151"/>
      <c r="G21" s="151"/>
      <c r="H21" s="151"/>
      <c r="I21" s="151"/>
    </row>
    <row r="22" spans="2:9" ht="53.25" customHeight="1">
      <c r="B22" s="102"/>
      <c r="C22" s="250" t="s">
        <v>221</v>
      </c>
      <c r="D22" s="252"/>
      <c r="E22" s="252"/>
      <c r="F22" s="252"/>
      <c r="G22" s="252"/>
      <c r="H22" s="252"/>
      <c r="I22" s="252"/>
    </row>
    <row r="23" spans="2:9" ht="12.75" customHeight="1">
      <c r="B23" s="102"/>
      <c r="C23" s="96"/>
      <c r="D23" s="151"/>
      <c r="E23" s="151"/>
      <c r="F23" s="151"/>
      <c r="G23" s="151"/>
      <c r="H23" s="151"/>
      <c r="I23" s="151"/>
    </row>
    <row r="24" spans="2:9" ht="27" customHeight="1">
      <c r="B24" s="102"/>
      <c r="C24" s="253" t="s">
        <v>211</v>
      </c>
      <c r="D24" s="253"/>
      <c r="E24" s="253"/>
      <c r="F24" s="253"/>
      <c r="G24" s="253"/>
      <c r="H24" s="253"/>
      <c r="I24" s="253"/>
    </row>
    <row r="25" spans="2:9" ht="12.75" customHeight="1">
      <c r="B25" s="102"/>
      <c r="C25" s="102"/>
      <c r="D25" s="102"/>
      <c r="E25" s="102"/>
      <c r="F25" s="102"/>
      <c r="G25" s="196" t="s">
        <v>207</v>
      </c>
      <c r="H25" s="196"/>
      <c r="I25" s="196"/>
    </row>
    <row r="26" spans="2:9" ht="12.75" customHeight="1">
      <c r="B26" s="102"/>
      <c r="D26" s="102"/>
      <c r="E26" s="102"/>
      <c r="F26" s="102"/>
      <c r="G26" s="196" t="s">
        <v>208</v>
      </c>
      <c r="H26" s="196" t="s">
        <v>209</v>
      </c>
      <c r="I26" s="196" t="s">
        <v>210</v>
      </c>
    </row>
    <row r="27" spans="2:9" ht="12.75" customHeight="1">
      <c r="B27" s="102"/>
      <c r="D27" s="102"/>
      <c r="E27" s="102"/>
      <c r="F27" s="102"/>
      <c r="G27" s="196" t="s">
        <v>19</v>
      </c>
      <c r="H27" s="196" t="s">
        <v>19</v>
      </c>
      <c r="I27" s="196" t="s">
        <v>19</v>
      </c>
    </row>
    <row r="28" spans="2:9" ht="12.75" customHeight="1">
      <c r="B28" s="102"/>
      <c r="C28" s="152" t="s">
        <v>205</v>
      </c>
      <c r="D28" s="102"/>
      <c r="E28" s="102"/>
      <c r="F28" s="102"/>
      <c r="G28" s="202"/>
      <c r="H28" s="202"/>
      <c r="I28" s="202"/>
    </row>
    <row r="29" spans="2:9" ht="12.75" customHeight="1">
      <c r="B29" s="102"/>
      <c r="C29" s="102" t="s">
        <v>24</v>
      </c>
      <c r="D29" s="102"/>
      <c r="E29" s="102"/>
      <c r="F29" s="102"/>
      <c r="G29" s="203">
        <v>160713</v>
      </c>
      <c r="H29" s="203">
        <v>-4216</v>
      </c>
      <c r="I29" s="203">
        <f>+G29+H29</f>
        <v>156497</v>
      </c>
    </row>
    <row r="30" spans="2:9" ht="12.75" customHeight="1">
      <c r="B30" s="102"/>
      <c r="C30" s="102" t="s">
        <v>206</v>
      </c>
      <c r="D30" s="102"/>
      <c r="E30" s="102"/>
      <c r="F30" s="102"/>
      <c r="G30" s="203">
        <v>0</v>
      </c>
      <c r="H30" s="203">
        <v>4216</v>
      </c>
      <c r="I30" s="203">
        <f>+G30+H30</f>
        <v>4216</v>
      </c>
    </row>
    <row r="31" spans="2:9" ht="12.75" customHeight="1">
      <c r="B31" s="102"/>
      <c r="C31" s="102"/>
      <c r="D31" s="102"/>
      <c r="E31" s="102"/>
      <c r="F31" s="102"/>
      <c r="G31" s="102"/>
      <c r="H31" s="60"/>
      <c r="I31" s="71"/>
    </row>
    <row r="32" spans="2:9" ht="12.75" customHeight="1">
      <c r="B32" s="102"/>
      <c r="C32" s="102"/>
      <c r="D32" s="102"/>
      <c r="E32" s="102"/>
      <c r="F32" s="102"/>
      <c r="G32" s="102"/>
      <c r="H32" s="60"/>
      <c r="I32" s="71"/>
    </row>
    <row r="33" spans="2:9" ht="12.75" customHeight="1">
      <c r="B33" s="102" t="s">
        <v>215</v>
      </c>
      <c r="C33" s="102" t="s">
        <v>216</v>
      </c>
      <c r="D33" s="102"/>
      <c r="E33" s="102"/>
      <c r="F33" s="102"/>
      <c r="G33" s="102"/>
      <c r="H33" s="60"/>
      <c r="I33" s="71"/>
    </row>
    <row r="34" spans="2:9" ht="12.75" customHeight="1">
      <c r="B34" s="102"/>
      <c r="C34" s="253" t="s">
        <v>217</v>
      </c>
      <c r="D34" s="253"/>
      <c r="E34" s="253"/>
      <c r="F34" s="253"/>
      <c r="G34" s="253"/>
      <c r="H34" s="253"/>
      <c r="I34" s="253"/>
    </row>
    <row r="35" spans="2:9" ht="12.75" customHeight="1">
      <c r="B35" s="102"/>
      <c r="C35" s="102"/>
      <c r="D35" s="102"/>
      <c r="E35" s="102"/>
      <c r="F35" s="102"/>
      <c r="G35" s="102"/>
      <c r="H35" s="60"/>
      <c r="I35" s="71"/>
    </row>
    <row r="36" spans="2:9" ht="12.75" customHeight="1">
      <c r="B36" s="102"/>
      <c r="C36" s="102"/>
      <c r="D36" s="102"/>
      <c r="E36" s="102"/>
      <c r="F36" s="102"/>
      <c r="G36" s="102"/>
      <c r="H36" s="60"/>
      <c r="I36" s="71"/>
    </row>
    <row r="37" spans="1:9" ht="12.75">
      <c r="A37" s="67">
        <v>3</v>
      </c>
      <c r="B37" s="68" t="s">
        <v>45</v>
      </c>
      <c r="C37" s="60"/>
      <c r="D37" s="60"/>
      <c r="E37" s="60"/>
      <c r="F37" s="60"/>
      <c r="G37" s="60"/>
      <c r="H37" s="60"/>
      <c r="I37" s="71"/>
    </row>
    <row r="38" spans="2:11" ht="28.5" customHeight="1">
      <c r="B38" s="250" t="s">
        <v>212</v>
      </c>
      <c r="C38" s="250"/>
      <c r="D38" s="250"/>
      <c r="E38" s="250"/>
      <c r="F38" s="250"/>
      <c r="G38" s="250"/>
      <c r="H38" s="250"/>
      <c r="I38" s="250"/>
      <c r="K38" s="69"/>
    </row>
    <row r="39" spans="2:9" ht="12.75" customHeight="1">
      <c r="B39" s="255"/>
      <c r="C39" s="255"/>
      <c r="D39" s="255"/>
      <c r="E39" s="255"/>
      <c r="F39" s="255"/>
      <c r="G39" s="255"/>
      <c r="H39" s="60"/>
      <c r="I39" s="71"/>
    </row>
    <row r="40" spans="2:9" ht="12.75" customHeight="1">
      <c r="B40" s="255"/>
      <c r="C40" s="255"/>
      <c r="D40" s="255"/>
      <c r="E40" s="255"/>
      <c r="F40" s="255"/>
      <c r="G40" s="255"/>
      <c r="H40" s="60"/>
      <c r="I40" s="71"/>
    </row>
    <row r="41" spans="1:9" ht="12.75">
      <c r="A41" s="67">
        <f>+A37+1</f>
        <v>4</v>
      </c>
      <c r="B41" s="68" t="s">
        <v>46</v>
      </c>
      <c r="C41" s="60"/>
      <c r="D41" s="60"/>
      <c r="E41" s="60"/>
      <c r="F41" s="60"/>
      <c r="G41" s="60"/>
      <c r="H41" s="60"/>
      <c r="I41" s="71"/>
    </row>
    <row r="42" spans="1:9" ht="27" customHeight="1">
      <c r="A42" s="67"/>
      <c r="B42" s="256" t="s">
        <v>157</v>
      </c>
      <c r="C42" s="256"/>
      <c r="D42" s="256"/>
      <c r="E42" s="256"/>
      <c r="F42" s="256"/>
      <c r="G42" s="256"/>
      <c r="H42" s="256"/>
      <c r="I42" s="256"/>
    </row>
    <row r="43" spans="1:9" ht="14.25" customHeight="1">
      <c r="A43" s="67"/>
      <c r="B43" s="64"/>
      <c r="C43" s="64"/>
      <c r="D43" s="64"/>
      <c r="E43" s="64"/>
      <c r="F43" s="64"/>
      <c r="G43" s="64"/>
      <c r="H43" s="60"/>
      <c r="I43" s="71"/>
    </row>
    <row r="44" spans="1:9" ht="12.75" customHeight="1">
      <c r="A44" s="67"/>
      <c r="B44" s="257"/>
      <c r="C44" s="257"/>
      <c r="D44" s="257"/>
      <c r="E44" s="257"/>
      <c r="F44" s="257"/>
      <c r="G44" s="257"/>
      <c r="H44" s="60"/>
      <c r="I44" s="71"/>
    </row>
    <row r="45" spans="1:9" ht="12.75">
      <c r="A45" s="67">
        <f>+A41+1</f>
        <v>5</v>
      </c>
      <c r="B45" s="68" t="s">
        <v>47</v>
      </c>
      <c r="C45" s="60"/>
      <c r="D45" s="60"/>
      <c r="E45" s="60"/>
      <c r="F45" s="60"/>
      <c r="G45" s="60"/>
      <c r="H45" s="60"/>
      <c r="I45" s="71"/>
    </row>
    <row r="46" spans="1:10" ht="27" customHeight="1">
      <c r="A46" s="67"/>
      <c r="B46" s="251" t="s">
        <v>213</v>
      </c>
      <c r="C46" s="251"/>
      <c r="D46" s="251"/>
      <c r="E46" s="251"/>
      <c r="F46" s="251"/>
      <c r="G46" s="251"/>
      <c r="H46" s="251"/>
      <c r="I46" s="251"/>
      <c r="J46" s="70"/>
    </row>
    <row r="47" spans="1:9" ht="12.75" customHeight="1">
      <c r="A47" s="67"/>
      <c r="B47" s="257"/>
      <c r="C47" s="257"/>
      <c r="D47" s="257"/>
      <c r="E47" s="257"/>
      <c r="F47" s="257"/>
      <c r="G47" s="257"/>
      <c r="H47" s="60"/>
      <c r="I47" s="71"/>
    </row>
    <row r="48" spans="1:9" ht="12.75" customHeight="1">
      <c r="A48" s="67"/>
      <c r="B48" s="257"/>
      <c r="C48" s="257"/>
      <c r="D48" s="257"/>
      <c r="E48" s="257"/>
      <c r="F48" s="257"/>
      <c r="G48" s="257"/>
      <c r="H48" s="60"/>
      <c r="I48" s="71"/>
    </row>
    <row r="49" spans="1:9" ht="12.75">
      <c r="A49" s="67">
        <f>+A45+1</f>
        <v>6</v>
      </c>
      <c r="B49" s="68" t="s">
        <v>48</v>
      </c>
      <c r="C49" s="60"/>
      <c r="D49" s="60"/>
      <c r="E49" s="60"/>
      <c r="F49" s="60"/>
      <c r="G49" s="60"/>
      <c r="H49" s="60"/>
      <c r="I49" s="71"/>
    </row>
    <row r="50" spans="1:9" ht="12.75" customHeight="1">
      <c r="A50" s="67"/>
      <c r="B50" s="60" t="s">
        <v>136</v>
      </c>
      <c r="C50" s="60"/>
      <c r="D50" s="60"/>
      <c r="E50" s="60"/>
      <c r="F50" s="60"/>
      <c r="G50" s="60"/>
      <c r="H50" s="60"/>
      <c r="I50" s="71"/>
    </row>
    <row r="51" spans="1:9" ht="12.75" customHeight="1">
      <c r="A51" s="67"/>
      <c r="B51" s="68"/>
      <c r="C51" s="60"/>
      <c r="D51" s="60"/>
      <c r="E51" s="60"/>
      <c r="F51" s="60"/>
      <c r="G51" s="60"/>
      <c r="H51" s="60"/>
      <c r="I51" s="71"/>
    </row>
    <row r="52" spans="1:9" ht="12.75" customHeight="1">
      <c r="A52" s="67"/>
      <c r="B52" s="68"/>
      <c r="C52" s="60"/>
      <c r="D52" s="60"/>
      <c r="E52" s="60"/>
      <c r="F52" s="60"/>
      <c r="G52" s="60"/>
      <c r="H52" s="60"/>
      <c r="I52" s="71"/>
    </row>
    <row r="53" spans="1:9" ht="12.75">
      <c r="A53" s="67">
        <f>+A49+1</f>
        <v>7</v>
      </c>
      <c r="B53" s="68" t="s">
        <v>30</v>
      </c>
      <c r="C53" s="60"/>
      <c r="D53" s="60"/>
      <c r="E53" s="60"/>
      <c r="F53" s="60"/>
      <c r="G53" s="60"/>
      <c r="H53" s="60"/>
      <c r="I53" s="71"/>
    </row>
    <row r="54" spans="1:9" ht="39.75" customHeight="1">
      <c r="A54" s="67"/>
      <c r="B54" s="251" t="s">
        <v>230</v>
      </c>
      <c r="C54" s="251"/>
      <c r="D54" s="251"/>
      <c r="E54" s="251"/>
      <c r="F54" s="251"/>
      <c r="G54" s="251"/>
      <c r="H54" s="251"/>
      <c r="I54" s="251"/>
    </row>
    <row r="55" spans="1:9" ht="12.75" customHeight="1">
      <c r="A55" s="67"/>
      <c r="B55" s="257"/>
      <c r="C55" s="257"/>
      <c r="D55" s="257"/>
      <c r="E55" s="257"/>
      <c r="F55" s="257"/>
      <c r="G55" s="257"/>
      <c r="H55" s="60"/>
      <c r="I55" s="71"/>
    </row>
    <row r="56" spans="1:9" ht="12.75" customHeight="1">
      <c r="A56" s="67"/>
      <c r="B56" s="257"/>
      <c r="C56" s="257"/>
      <c r="D56" s="257"/>
      <c r="E56" s="257"/>
      <c r="F56" s="257"/>
      <c r="G56" s="257"/>
      <c r="H56" s="60"/>
      <c r="I56" s="71"/>
    </row>
    <row r="57" spans="1:9" ht="12.75">
      <c r="A57" s="67">
        <f>+A53+1</f>
        <v>8</v>
      </c>
      <c r="B57" s="73" t="s">
        <v>137</v>
      </c>
      <c r="C57" s="71"/>
      <c r="D57" s="71"/>
      <c r="E57" s="71"/>
      <c r="F57" s="71"/>
      <c r="G57" s="71"/>
      <c r="H57" s="71"/>
      <c r="I57" s="71"/>
    </row>
    <row r="58" spans="1:9" ht="12.75" customHeight="1">
      <c r="A58" s="67"/>
      <c r="B58" s="243" t="s">
        <v>214</v>
      </c>
      <c r="C58" s="243"/>
      <c r="D58" s="243"/>
      <c r="E58" s="243"/>
      <c r="F58" s="243"/>
      <c r="G58" s="243"/>
      <c r="H58" s="243"/>
      <c r="I58" s="243"/>
    </row>
    <row r="59" spans="1:9" ht="12.75" customHeight="1">
      <c r="A59" s="67"/>
      <c r="B59" s="76"/>
      <c r="C59" s="76"/>
      <c r="D59" s="76"/>
      <c r="E59" s="76"/>
      <c r="F59" s="76"/>
      <c r="G59" s="76"/>
      <c r="H59" s="76"/>
      <c r="I59" s="76"/>
    </row>
    <row r="60" spans="1:10" ht="42" customHeight="1">
      <c r="A60" s="67"/>
      <c r="B60" s="243" t="s">
        <v>222</v>
      </c>
      <c r="C60" s="243"/>
      <c r="D60" s="243"/>
      <c r="E60" s="243"/>
      <c r="F60" s="243"/>
      <c r="G60" s="243"/>
      <c r="H60" s="243"/>
      <c r="I60" s="243"/>
      <c r="J60" s="96"/>
    </row>
    <row r="61" spans="1:9" ht="12.75" customHeight="1">
      <c r="A61" s="67"/>
      <c r="B61" s="60"/>
      <c r="C61" s="60"/>
      <c r="D61" s="60"/>
      <c r="E61" s="60"/>
      <c r="F61" s="60"/>
      <c r="G61" s="60"/>
      <c r="H61" s="60"/>
      <c r="I61" s="71"/>
    </row>
    <row r="62" spans="1:9" ht="12.75" customHeight="1">
      <c r="A62" s="67"/>
      <c r="B62" s="60"/>
      <c r="C62" s="60"/>
      <c r="D62" s="60"/>
      <c r="E62" s="60"/>
      <c r="F62" s="60"/>
      <c r="G62" s="60"/>
      <c r="H62" s="60"/>
      <c r="I62" s="71"/>
    </row>
    <row r="63" spans="1:9" ht="12.75">
      <c r="A63" s="67">
        <f>+A57+1</f>
        <v>9</v>
      </c>
      <c r="B63" s="68" t="s">
        <v>138</v>
      </c>
      <c r="C63" s="60"/>
      <c r="D63" s="60"/>
      <c r="E63" s="60"/>
      <c r="F63" s="60"/>
      <c r="G63" s="60"/>
      <c r="H63" s="60"/>
      <c r="I63" s="71"/>
    </row>
    <row r="64" spans="1:9" ht="12.75" customHeight="1">
      <c r="A64" s="67"/>
      <c r="B64" s="68"/>
      <c r="C64" s="60"/>
      <c r="D64" s="60"/>
      <c r="H64" s="80"/>
      <c r="I64" s="196" t="s">
        <v>95</v>
      </c>
    </row>
    <row r="65" spans="1:9" ht="12.75" customHeight="1">
      <c r="A65" s="67"/>
      <c r="B65" s="60"/>
      <c r="C65" s="60"/>
      <c r="H65" s="80"/>
      <c r="I65" s="196" t="s">
        <v>160</v>
      </c>
    </row>
    <row r="66" spans="1:9" ht="12.75">
      <c r="A66" s="67"/>
      <c r="B66" s="68" t="s">
        <v>49</v>
      </c>
      <c r="C66" s="60"/>
      <c r="D66" s="60"/>
      <c r="H66" s="80"/>
      <c r="I66" s="196" t="s">
        <v>19</v>
      </c>
    </row>
    <row r="67" spans="1:9" s="8" customFormat="1" ht="12.75" customHeight="1">
      <c r="A67" s="43"/>
      <c r="B67" s="71"/>
      <c r="C67" s="71" t="s">
        <v>86</v>
      </c>
      <c r="D67" s="72"/>
      <c r="H67" s="130"/>
      <c r="I67" s="198">
        <f>+'[2]Apr 07'!$C$259/1000</f>
        <v>10720.040580817002</v>
      </c>
    </row>
    <row r="68" spans="1:9" s="8" customFormat="1" ht="12.75" customHeight="1">
      <c r="A68" s="43"/>
      <c r="B68" s="71"/>
      <c r="C68" s="71" t="s">
        <v>90</v>
      </c>
      <c r="D68" s="72"/>
      <c r="H68" s="130"/>
      <c r="I68" s="198">
        <f>+'[2]Apr 07'!$D$259/1000</f>
        <v>0</v>
      </c>
    </row>
    <row r="69" spans="1:9" s="8" customFormat="1" ht="12.75" customHeight="1">
      <c r="A69" s="43"/>
      <c r="B69" s="73"/>
      <c r="C69" s="71" t="s">
        <v>87</v>
      </c>
      <c r="D69" s="72"/>
      <c r="H69" s="130"/>
      <c r="I69" s="198">
        <f>+'[2]Apr 07'!$E$259/1000</f>
        <v>9840.56165811743</v>
      </c>
    </row>
    <row r="70" spans="1:9" s="8" customFormat="1" ht="12.75" customHeight="1">
      <c r="A70" s="43"/>
      <c r="B70" s="71"/>
      <c r="C70" s="71" t="s">
        <v>88</v>
      </c>
      <c r="D70" s="72"/>
      <c r="H70" s="130"/>
      <c r="I70" s="198">
        <f>+'[2]Apr 07'!$F$259/1000</f>
        <v>16681.252</v>
      </c>
    </row>
    <row r="71" spans="1:9" s="8" customFormat="1" ht="12.75" customHeight="1">
      <c r="A71" s="43"/>
      <c r="B71" s="71"/>
      <c r="C71" s="71" t="s">
        <v>234</v>
      </c>
      <c r="D71" s="72"/>
      <c r="H71" s="130"/>
      <c r="I71" s="198">
        <v>433</v>
      </c>
    </row>
    <row r="72" spans="2:9" s="8" customFormat="1" ht="12.75" customHeight="1">
      <c r="B72" s="71"/>
      <c r="C72" s="71" t="s">
        <v>28</v>
      </c>
      <c r="D72" s="72"/>
      <c r="H72" s="130"/>
      <c r="I72" s="199">
        <v>101</v>
      </c>
    </row>
    <row r="73" spans="2:9" s="8" customFormat="1" ht="13.5" thickBot="1">
      <c r="B73" s="71"/>
      <c r="C73" s="73" t="s">
        <v>89</v>
      </c>
      <c r="D73" s="72"/>
      <c r="H73" s="114"/>
      <c r="I73" s="200">
        <f>SUM(I67:I72)</f>
        <v>37775.85423893444</v>
      </c>
    </row>
    <row r="74" spans="2:9" s="8" customFormat="1" ht="12.75" customHeight="1">
      <c r="B74" s="71"/>
      <c r="C74" s="71"/>
      <c r="D74" s="72"/>
      <c r="H74" s="114"/>
      <c r="I74" s="201"/>
    </row>
    <row r="75" spans="2:9" s="8" customFormat="1" ht="12.75">
      <c r="B75" s="73" t="s">
        <v>50</v>
      </c>
      <c r="C75" s="71"/>
      <c r="D75" s="72"/>
      <c r="H75" s="73"/>
      <c r="I75" s="155"/>
    </row>
    <row r="76" spans="2:9" s="8" customFormat="1" ht="12.75" customHeight="1">
      <c r="B76" s="71"/>
      <c r="C76" s="71" t="s">
        <v>86</v>
      </c>
      <c r="D76" s="72"/>
      <c r="H76" s="130"/>
      <c r="I76" s="198">
        <f>+'[2]Apr 07'!$C$281/1000</f>
        <v>137.89788557000082</v>
      </c>
    </row>
    <row r="77" spans="2:9" s="8" customFormat="1" ht="12.75" customHeight="1">
      <c r="B77" s="71"/>
      <c r="C77" s="71" t="s">
        <v>90</v>
      </c>
      <c r="D77" s="72"/>
      <c r="H77" s="130"/>
      <c r="I77" s="198">
        <f>+'[2]Apr 07'!$D$281/1000</f>
        <v>-1355.3951300000003</v>
      </c>
    </row>
    <row r="78" spans="2:9" s="8" customFormat="1" ht="12.75" customHeight="1">
      <c r="B78" s="71"/>
      <c r="C78" s="71" t="s">
        <v>87</v>
      </c>
      <c r="D78" s="72"/>
      <c r="H78" s="130"/>
      <c r="I78" s="198">
        <f>+'[2]Apr 07'!$E$281/1000</f>
        <v>-728.3832682386679</v>
      </c>
    </row>
    <row r="79" spans="2:9" s="8" customFormat="1" ht="12.75" customHeight="1">
      <c r="B79" s="71"/>
      <c r="C79" s="71" t="s">
        <v>88</v>
      </c>
      <c r="D79" s="72"/>
      <c r="H79" s="130"/>
      <c r="I79" s="198">
        <f>+'[2]Apr 07'!$F$281/1000</f>
        <v>2110.695</v>
      </c>
    </row>
    <row r="80" spans="2:9" s="8" customFormat="1" ht="12.75" customHeight="1">
      <c r="B80" s="71"/>
      <c r="C80" s="71" t="s">
        <v>234</v>
      </c>
      <c r="D80" s="72"/>
      <c r="H80" s="130"/>
      <c r="I80" s="198">
        <v>-1144</v>
      </c>
    </row>
    <row r="81" spans="2:9" s="8" customFormat="1" ht="12.75" customHeight="1">
      <c r="B81" s="71"/>
      <c r="C81" s="71" t="s">
        <v>92</v>
      </c>
      <c r="D81" s="72"/>
      <c r="H81" s="130"/>
      <c r="I81" s="199">
        <v>-685</v>
      </c>
    </row>
    <row r="82" spans="2:9" s="8" customFormat="1" ht="12.75" customHeight="1">
      <c r="B82" s="71"/>
      <c r="C82" s="71" t="s">
        <v>229</v>
      </c>
      <c r="D82" s="72"/>
      <c r="H82" s="130"/>
      <c r="I82" s="198">
        <f>SUM(I76:I81)</f>
        <v>-1664.1855126686673</v>
      </c>
    </row>
    <row r="83" spans="2:9" s="8" customFormat="1" ht="12.75" customHeight="1">
      <c r="B83" s="71"/>
      <c r="C83" s="71" t="s">
        <v>133</v>
      </c>
      <c r="D83" s="72"/>
      <c r="H83" s="130"/>
      <c r="I83" s="198">
        <f>+PL!C18</f>
        <v>-1637</v>
      </c>
    </row>
    <row r="84" spans="2:9" s="8" customFormat="1" ht="12.75" customHeight="1">
      <c r="B84" s="71"/>
      <c r="C84" s="258" t="s">
        <v>114</v>
      </c>
      <c r="D84" s="258"/>
      <c r="E84" s="258"/>
      <c r="F84" s="258"/>
      <c r="G84" s="258"/>
      <c r="H84" s="258"/>
      <c r="I84" s="198">
        <f>+PL!C19</f>
        <v>9764</v>
      </c>
    </row>
    <row r="85" spans="2:9" s="8" customFormat="1" ht="12.75" customHeight="1">
      <c r="B85" s="71"/>
      <c r="C85" s="258" t="s">
        <v>115</v>
      </c>
      <c r="D85" s="258"/>
      <c r="E85" s="258"/>
      <c r="F85" s="258"/>
      <c r="G85" s="258"/>
      <c r="H85" s="258"/>
      <c r="I85" s="198">
        <f>+PL!C20</f>
        <v>-95</v>
      </c>
    </row>
    <row r="86" spans="2:9" s="8" customFormat="1" ht="13.5" thickBot="1">
      <c r="B86" s="71"/>
      <c r="C86" s="73" t="s">
        <v>116</v>
      </c>
      <c r="D86" s="72"/>
      <c r="H86" s="114"/>
      <c r="I86" s="200">
        <f>SUM(I82:I85)</f>
        <v>6367.814487331332</v>
      </c>
    </row>
    <row r="87" spans="8:9" s="8" customFormat="1" ht="12.75" customHeight="1">
      <c r="H87" s="71"/>
      <c r="I87" s="71"/>
    </row>
    <row r="88" ht="12.75" customHeight="1">
      <c r="A88" s="67"/>
    </row>
    <row r="89" spans="1:2" s="8" customFormat="1" ht="12.75">
      <c r="A89" s="43">
        <f>+A63+1</f>
        <v>10</v>
      </c>
      <c r="B89" s="26" t="s">
        <v>0</v>
      </c>
    </row>
    <row r="90" spans="1:9" s="8" customFormat="1" ht="39" customHeight="1">
      <c r="A90" s="43"/>
      <c r="B90" s="243" t="s">
        <v>201</v>
      </c>
      <c r="C90" s="243"/>
      <c r="D90" s="243"/>
      <c r="E90" s="243"/>
      <c r="F90" s="243"/>
      <c r="G90" s="243"/>
      <c r="H90" s="243"/>
      <c r="I90" s="243"/>
    </row>
    <row r="91" spans="1:9" s="8" customFormat="1" ht="12.75" customHeight="1">
      <c r="A91" s="43"/>
      <c r="B91" s="123"/>
      <c r="C91" s="123"/>
      <c r="D91" s="123"/>
      <c r="E91" s="123"/>
      <c r="F91" s="123"/>
      <c r="G91" s="123"/>
      <c r="H91" s="123"/>
      <c r="I91" s="123"/>
    </row>
    <row r="92" spans="1:8" s="8" customFormat="1" ht="12.75" customHeight="1">
      <c r="A92" s="43"/>
      <c r="B92" s="244"/>
      <c r="C92" s="244"/>
      <c r="D92" s="244"/>
      <c r="E92" s="244"/>
      <c r="F92" s="244"/>
      <c r="G92" s="244"/>
      <c r="H92" s="43"/>
    </row>
    <row r="93" spans="1:8" s="8" customFormat="1" ht="12.75">
      <c r="A93" s="43">
        <f>+A89+1</f>
        <v>11</v>
      </c>
      <c r="B93" s="74" t="s">
        <v>139</v>
      </c>
      <c r="C93" s="43"/>
      <c r="D93" s="43"/>
      <c r="E93" s="43"/>
      <c r="F93" s="43"/>
      <c r="G93" s="43"/>
      <c r="H93" s="43"/>
    </row>
    <row r="94" spans="1:9" s="71" customFormat="1" ht="12.75" customHeight="1">
      <c r="A94" s="80"/>
      <c r="B94" s="259" t="s">
        <v>238</v>
      </c>
      <c r="C94" s="259"/>
      <c r="D94" s="259"/>
      <c r="E94" s="259"/>
      <c r="F94" s="259"/>
      <c r="G94" s="259"/>
      <c r="H94" s="259"/>
      <c r="I94" s="259"/>
    </row>
    <row r="95" spans="1:9" s="71" customFormat="1" ht="69" customHeight="1">
      <c r="A95" s="80"/>
      <c r="B95" s="220" t="s">
        <v>97</v>
      </c>
      <c r="C95" s="262" t="s">
        <v>239</v>
      </c>
      <c r="D95" s="263"/>
      <c r="E95" s="263"/>
      <c r="F95" s="263"/>
      <c r="G95" s="263"/>
      <c r="H95" s="263"/>
      <c r="I95" s="263"/>
    </row>
    <row r="96" spans="1:9" s="71" customFormat="1" ht="66" customHeight="1">
      <c r="A96" s="80"/>
      <c r="B96" s="220" t="s">
        <v>98</v>
      </c>
      <c r="C96" s="261" t="s">
        <v>240</v>
      </c>
      <c r="D96" s="261"/>
      <c r="E96" s="261"/>
      <c r="F96" s="261"/>
      <c r="G96" s="261"/>
      <c r="H96" s="261"/>
      <c r="I96" s="261"/>
    </row>
    <row r="97" spans="1:9" s="8" customFormat="1" ht="12.75" customHeight="1">
      <c r="A97" s="43"/>
      <c r="B97" s="264"/>
      <c r="C97" s="264"/>
      <c r="D97" s="264"/>
      <c r="E97" s="264"/>
      <c r="F97" s="264"/>
      <c r="G97" s="264"/>
      <c r="H97" s="264"/>
      <c r="I97" s="264"/>
    </row>
    <row r="98" spans="1:8" s="8" customFormat="1" ht="12.75" customHeight="1">
      <c r="A98" s="43"/>
      <c r="B98" s="75"/>
      <c r="C98" s="124"/>
      <c r="D98" s="75"/>
      <c r="E98" s="75"/>
      <c r="F98" s="75"/>
      <c r="G98" s="75"/>
      <c r="H98" s="43"/>
    </row>
    <row r="99" spans="1:8" s="8" customFormat="1" ht="12.75">
      <c r="A99" s="43">
        <f>+A93+1</f>
        <v>12</v>
      </c>
      <c r="B99" s="26" t="s">
        <v>51</v>
      </c>
      <c r="D99" s="43"/>
      <c r="E99" s="43"/>
      <c r="F99" s="43"/>
      <c r="G99" s="43"/>
      <c r="H99" s="43"/>
    </row>
    <row r="100" spans="1:9" s="8" customFormat="1" ht="12.75" customHeight="1">
      <c r="A100" s="43"/>
      <c r="B100" s="245" t="s">
        <v>237</v>
      </c>
      <c r="C100" s="245"/>
      <c r="D100" s="245"/>
      <c r="E100" s="245"/>
      <c r="F100" s="245"/>
      <c r="G100" s="245"/>
      <c r="H100" s="245"/>
      <c r="I100" s="245"/>
    </row>
    <row r="101" spans="1:9" s="71" customFormat="1" ht="12.75" customHeight="1">
      <c r="A101" s="80"/>
      <c r="B101" s="124"/>
      <c r="C101" s="125"/>
      <c r="D101" s="125"/>
      <c r="E101" s="125"/>
      <c r="F101" s="125"/>
      <c r="G101" s="125"/>
      <c r="H101" s="125"/>
      <c r="I101" s="125"/>
    </row>
    <row r="102" spans="1:9" s="8" customFormat="1" ht="12.75" customHeight="1">
      <c r="A102" s="43"/>
      <c r="B102" s="86"/>
      <c r="C102" s="115"/>
      <c r="D102" s="115"/>
      <c r="E102" s="115"/>
      <c r="F102" s="115"/>
      <c r="G102" s="115"/>
      <c r="H102" s="115"/>
      <c r="I102" s="115"/>
    </row>
    <row r="103" spans="1:8" s="8" customFormat="1" ht="12.75" customHeight="1">
      <c r="A103" s="43">
        <f>+A99+1</f>
        <v>13</v>
      </c>
      <c r="B103" s="26" t="s">
        <v>52</v>
      </c>
      <c r="D103" s="29"/>
      <c r="E103" s="29"/>
      <c r="F103" s="29"/>
      <c r="G103" s="29"/>
      <c r="H103" s="29"/>
    </row>
    <row r="104" spans="1:9" s="8" customFormat="1" ht="27" customHeight="1">
      <c r="A104" s="43"/>
      <c r="B104" s="243" t="s">
        <v>200</v>
      </c>
      <c r="C104" s="243"/>
      <c r="D104" s="243"/>
      <c r="E104" s="243"/>
      <c r="F104" s="243"/>
      <c r="G104" s="243"/>
      <c r="H104" s="243"/>
      <c r="I104" s="243"/>
    </row>
    <row r="105" spans="1:8" s="8" customFormat="1" ht="12.75" customHeight="1">
      <c r="A105" s="43"/>
      <c r="B105" s="260"/>
      <c r="C105" s="260"/>
      <c r="D105" s="260"/>
      <c r="E105" s="260"/>
      <c r="F105" s="260"/>
      <c r="G105" s="260"/>
      <c r="H105" s="29"/>
    </row>
    <row r="106" spans="1:8" s="8" customFormat="1" ht="12.75" customHeight="1">
      <c r="A106" s="43"/>
      <c r="B106" s="260"/>
      <c r="C106" s="260"/>
      <c r="D106" s="260"/>
      <c r="E106" s="260"/>
      <c r="F106" s="260"/>
      <c r="G106" s="260"/>
      <c r="H106" s="29"/>
    </row>
    <row r="107" spans="1:8" s="8" customFormat="1" ht="12.75">
      <c r="A107" s="43">
        <f>+A103+1</f>
        <v>14</v>
      </c>
      <c r="B107" s="26" t="s">
        <v>53</v>
      </c>
      <c r="D107" s="29"/>
      <c r="E107" s="29"/>
      <c r="F107" s="29"/>
      <c r="G107" s="29"/>
      <c r="H107" s="29"/>
    </row>
    <row r="108" spans="1:9" s="8" customFormat="1" ht="27" customHeight="1">
      <c r="A108" s="43"/>
      <c r="B108" s="256" t="s">
        <v>199</v>
      </c>
      <c r="C108" s="256"/>
      <c r="D108" s="256"/>
      <c r="E108" s="256"/>
      <c r="F108" s="256"/>
      <c r="G108" s="256"/>
      <c r="H108" s="256"/>
      <c r="I108" s="256"/>
    </row>
    <row r="109" spans="1:9" s="8" customFormat="1" ht="12.75" customHeight="1">
      <c r="A109" s="43"/>
      <c r="D109" s="29"/>
      <c r="E109" s="29"/>
      <c r="F109" s="29"/>
      <c r="H109" s="29"/>
      <c r="I109" s="195" t="s">
        <v>23</v>
      </c>
    </row>
    <row r="110" spans="1:9" s="8" customFormat="1" ht="12.75" customHeight="1">
      <c r="A110" s="43"/>
      <c r="D110" s="29"/>
      <c r="E110" s="29"/>
      <c r="F110" s="29"/>
      <c r="H110" s="29"/>
      <c r="I110" s="196" t="s">
        <v>160</v>
      </c>
    </row>
    <row r="111" spans="1:9" s="8" customFormat="1" ht="12.75" customHeight="1">
      <c r="A111" s="43"/>
      <c r="D111" s="29"/>
      <c r="E111" s="29"/>
      <c r="F111" s="77"/>
      <c r="H111" s="29"/>
      <c r="I111" s="196" t="s">
        <v>19</v>
      </c>
    </row>
    <row r="112" spans="1:9" s="8" customFormat="1" ht="12.75" customHeight="1">
      <c r="A112" s="43"/>
      <c r="B112" s="8" t="s">
        <v>93</v>
      </c>
      <c r="D112" s="29"/>
      <c r="E112" s="29"/>
      <c r="F112" s="77"/>
      <c r="H112" s="29"/>
      <c r="I112" s="166">
        <v>96600</v>
      </c>
    </row>
    <row r="113" spans="1:9" ht="12.75" customHeight="1">
      <c r="A113" s="67"/>
      <c r="B113" s="8" t="s">
        <v>158</v>
      </c>
      <c r="C113" s="8"/>
      <c r="F113" s="97"/>
      <c r="I113" s="166">
        <v>0</v>
      </c>
    </row>
    <row r="114" spans="1:9" ht="12.75" customHeight="1" thickBot="1">
      <c r="A114" s="67"/>
      <c r="C114" s="8"/>
      <c r="F114" s="97"/>
      <c r="I114" s="197">
        <f>SUM(I112:I113)</f>
        <v>96600</v>
      </c>
    </row>
    <row r="115" spans="1:6" ht="12.75" customHeight="1">
      <c r="A115" s="67"/>
      <c r="B115" s="57"/>
      <c r="F115" s="97"/>
    </row>
    <row r="116" ht="27" customHeight="1">
      <c r="A116" s="67"/>
    </row>
    <row r="118" spans="2:8" ht="12.75">
      <c r="B118" s="259"/>
      <c r="C118" s="259"/>
      <c r="D118" s="259"/>
      <c r="E118" s="259"/>
      <c r="F118" s="259"/>
      <c r="G118" s="259"/>
      <c r="H118" s="259"/>
    </row>
    <row r="121" ht="12.75">
      <c r="B121" s="10"/>
    </row>
    <row r="122" ht="12.75">
      <c r="B122"/>
    </row>
    <row r="123" ht="12.75">
      <c r="B123" s="10"/>
    </row>
    <row r="124" ht="12.75">
      <c r="B124"/>
    </row>
    <row r="125" ht="12.75">
      <c r="B125" s="10"/>
    </row>
  </sheetData>
  <mergeCells count="35">
    <mergeCell ref="C96:I96"/>
    <mergeCell ref="C95:I95"/>
    <mergeCell ref="B100:I100"/>
    <mergeCell ref="B108:I108"/>
    <mergeCell ref="B97:I97"/>
    <mergeCell ref="B118:H118"/>
    <mergeCell ref="B106:G106"/>
    <mergeCell ref="B105:G105"/>
    <mergeCell ref="B39:G39"/>
    <mergeCell ref="B47:G47"/>
    <mergeCell ref="B44:G44"/>
    <mergeCell ref="B104:I104"/>
    <mergeCell ref="B92:G92"/>
    <mergeCell ref="B94:I94"/>
    <mergeCell ref="B60:I60"/>
    <mergeCell ref="B58:I58"/>
    <mergeCell ref="B90:I90"/>
    <mergeCell ref="B55:G55"/>
    <mergeCell ref="C84:H84"/>
    <mergeCell ref="C85:H85"/>
    <mergeCell ref="B56:G56"/>
    <mergeCell ref="B54:I54"/>
    <mergeCell ref="B40:G40"/>
    <mergeCell ref="B42:I42"/>
    <mergeCell ref="B48:G48"/>
    <mergeCell ref="B46:I46"/>
    <mergeCell ref="B9:I9"/>
    <mergeCell ref="B38:I38"/>
    <mergeCell ref="B17:I17"/>
    <mergeCell ref="C20:I20"/>
    <mergeCell ref="C24:I24"/>
    <mergeCell ref="C22:I22"/>
    <mergeCell ref="C34:I34"/>
    <mergeCell ref="B13:I13"/>
    <mergeCell ref="B11:I11"/>
  </mergeCells>
  <printOptions/>
  <pageMargins left="0.57" right="0.31" top="0.54" bottom="0.24" header="0.5" footer="0.19"/>
  <pageSetup horizontalDpi="300" verticalDpi="300" orientation="portrait" paperSize="9" scale="95" r:id="rId1"/>
  <rowBreaks count="2" manualBreakCount="2">
    <brk id="42" max="8" man="1"/>
    <brk id="90" max="8" man="1"/>
  </rowBreaks>
</worksheet>
</file>

<file path=xl/worksheets/sheet7.xml><?xml version="1.0" encoding="utf-8"?>
<worksheet xmlns="http://schemas.openxmlformats.org/spreadsheetml/2006/main" xmlns:r="http://schemas.openxmlformats.org/officeDocument/2006/relationships">
  <dimension ref="A1:M110"/>
  <sheetViews>
    <sheetView tabSelected="1" workbookViewId="0" topLeftCell="A1">
      <selection activeCell="N9" sqref="N9"/>
    </sheetView>
  </sheetViews>
  <sheetFormatPr defaultColWidth="9.140625" defaultRowHeight="12.75"/>
  <cols>
    <col min="1" max="2" width="3.421875" style="60" customWidth="1"/>
    <col min="3" max="3" width="34.421875" style="60" customWidth="1"/>
    <col min="4" max="4" width="20.8515625" style="60" customWidth="1"/>
    <col min="5" max="5" width="1.28515625" style="60" customWidth="1"/>
    <col min="6" max="7" width="15.7109375" style="60" customWidth="1"/>
    <col min="8" max="8" width="9.140625" style="60" customWidth="1"/>
    <col min="9" max="9" width="3.00390625" style="60" hidden="1" customWidth="1"/>
    <col min="10" max="12" width="0" style="60" hidden="1" customWidth="1"/>
    <col min="13" max="16384" width="9.140625" style="60" customWidth="1"/>
  </cols>
  <sheetData>
    <row r="1" ht="18">
      <c r="A1" s="78" t="s">
        <v>105</v>
      </c>
    </row>
    <row r="2" ht="12.75">
      <c r="A2" s="71" t="s">
        <v>60</v>
      </c>
    </row>
    <row r="3" ht="12.75">
      <c r="A3" s="79"/>
    </row>
    <row r="4" ht="12.75">
      <c r="A4" s="79"/>
    </row>
    <row r="5" spans="1:7" ht="32.25" customHeight="1">
      <c r="A5" s="223" t="s">
        <v>91</v>
      </c>
      <c r="B5" s="223"/>
      <c r="C5" s="223"/>
      <c r="D5" s="223"/>
      <c r="E5" s="223"/>
      <c r="F5" s="223"/>
      <c r="G5" s="223"/>
    </row>
    <row r="8" spans="1:7" s="82" customFormat="1" ht="14.25" customHeight="1">
      <c r="A8" s="80">
        <f>+'NOTES-Part A'!A107+1</f>
        <v>15</v>
      </c>
      <c r="B8" s="73" t="s">
        <v>142</v>
      </c>
      <c r="C8" s="71"/>
      <c r="D8" s="81"/>
      <c r="E8" s="81"/>
      <c r="F8" s="81"/>
      <c r="G8" s="81"/>
    </row>
    <row r="9" spans="1:7" s="84" customFormat="1" ht="54.75" customHeight="1">
      <c r="A9" s="80"/>
      <c r="B9" s="256" t="s">
        <v>236</v>
      </c>
      <c r="C9" s="256"/>
      <c r="D9" s="256"/>
      <c r="E9" s="256"/>
      <c r="F9" s="256"/>
      <c r="G9" s="256"/>
    </row>
    <row r="10" spans="1:9" s="84" customFormat="1" ht="12.75" customHeight="1">
      <c r="A10" s="83"/>
      <c r="D10" s="85"/>
      <c r="E10" s="85"/>
      <c r="F10" s="85"/>
      <c r="G10" s="85"/>
      <c r="H10" s="217"/>
      <c r="I10" s="218"/>
    </row>
    <row r="11" spans="1:9" s="84" customFormat="1" ht="12.75" customHeight="1">
      <c r="A11" s="83"/>
      <c r="D11" s="85"/>
      <c r="E11" s="85"/>
      <c r="F11" s="85"/>
      <c r="G11" s="85"/>
      <c r="H11" s="217"/>
      <c r="I11" s="218"/>
    </row>
    <row r="12" spans="1:9" s="71" customFormat="1" ht="13.5" customHeight="1">
      <c r="A12" s="80">
        <f>+A8+1</f>
        <v>16</v>
      </c>
      <c r="B12" s="73" t="s">
        <v>110</v>
      </c>
      <c r="D12" s="81"/>
      <c r="E12" s="81"/>
      <c r="F12" s="81"/>
      <c r="G12" s="81"/>
      <c r="H12" s="217"/>
      <c r="I12" s="218"/>
    </row>
    <row r="13" spans="1:9" s="71" customFormat="1" ht="39.75" customHeight="1">
      <c r="A13" s="80"/>
      <c r="B13" s="256" t="s">
        <v>232</v>
      </c>
      <c r="C13" s="256"/>
      <c r="D13" s="256"/>
      <c r="E13" s="256"/>
      <c r="F13" s="256"/>
      <c r="G13" s="256"/>
      <c r="H13" s="217"/>
      <c r="I13" s="218"/>
    </row>
    <row r="14" spans="1:9" s="71" customFormat="1" ht="12.75" customHeight="1">
      <c r="A14" s="80"/>
      <c r="B14" s="73"/>
      <c r="D14" s="81"/>
      <c r="E14" s="81"/>
      <c r="F14" s="81"/>
      <c r="G14" s="81"/>
      <c r="H14" s="217"/>
      <c r="I14" s="218"/>
    </row>
    <row r="15" spans="1:9" s="71" customFormat="1" ht="40.5" customHeight="1">
      <c r="A15" s="80"/>
      <c r="B15" s="243" t="s">
        <v>235</v>
      </c>
      <c r="C15" s="243"/>
      <c r="D15" s="243"/>
      <c r="E15" s="243"/>
      <c r="F15" s="243"/>
      <c r="G15" s="243"/>
      <c r="H15" s="219"/>
      <c r="I15" s="219" t="s">
        <v>94</v>
      </c>
    </row>
    <row r="16" spans="1:9" ht="12.75" customHeight="1">
      <c r="A16" s="80"/>
      <c r="B16" s="64"/>
      <c r="C16" s="64"/>
      <c r="D16" s="64"/>
      <c r="E16" s="64"/>
      <c r="F16" s="64"/>
      <c r="G16" s="64"/>
      <c r="H16" s="95"/>
      <c r="I16"/>
    </row>
    <row r="17" spans="1:9" ht="12.75" customHeight="1">
      <c r="A17" s="80"/>
      <c r="B17" s="64"/>
      <c r="C17" s="64"/>
      <c r="D17" s="64"/>
      <c r="E17" s="64"/>
      <c r="F17" s="64"/>
      <c r="G17" s="64"/>
      <c r="H17" s="95"/>
      <c r="I17"/>
    </row>
    <row r="18" spans="1:9" ht="14.25" customHeight="1">
      <c r="A18" s="80">
        <f>+A12+1</f>
        <v>17</v>
      </c>
      <c r="B18" s="73" t="s">
        <v>140</v>
      </c>
      <c r="C18" s="71"/>
      <c r="D18" s="81"/>
      <c r="E18" s="81"/>
      <c r="F18" s="81"/>
      <c r="G18" s="81"/>
      <c r="H18" s="95"/>
      <c r="I18"/>
    </row>
    <row r="19" spans="1:9" ht="27" customHeight="1">
      <c r="A19" s="80"/>
      <c r="B19" s="256" t="s">
        <v>103</v>
      </c>
      <c r="C19" s="256"/>
      <c r="D19" s="256"/>
      <c r="E19" s="256"/>
      <c r="F19" s="256"/>
      <c r="G19" s="256"/>
      <c r="H19" s="95"/>
      <c r="I19"/>
    </row>
    <row r="20" spans="1:9" ht="12.75" customHeight="1">
      <c r="A20" s="80"/>
      <c r="B20" s="86"/>
      <c r="C20" s="86"/>
      <c r="D20" s="86"/>
      <c r="E20" s="86"/>
      <c r="F20" s="86"/>
      <c r="G20" s="86"/>
      <c r="H20" s="95"/>
      <c r="I20"/>
    </row>
    <row r="21" spans="1:7" ht="12.75" customHeight="1">
      <c r="A21" s="80"/>
      <c r="B21" s="86"/>
      <c r="C21" s="86"/>
      <c r="D21" s="86"/>
      <c r="E21" s="86"/>
      <c r="F21" s="86"/>
      <c r="G21" s="86"/>
    </row>
    <row r="22" spans="1:7" ht="14.25" customHeight="1">
      <c r="A22" s="80">
        <f>+A18+1</f>
        <v>18</v>
      </c>
      <c r="B22" s="73" t="s">
        <v>143</v>
      </c>
      <c r="C22" s="71"/>
      <c r="D22" s="81"/>
      <c r="E22" s="81"/>
      <c r="F22" s="87"/>
      <c r="G22" s="87"/>
    </row>
    <row r="23" spans="1:7" ht="12.75" customHeight="1">
      <c r="A23" s="80"/>
      <c r="B23" s="256" t="s">
        <v>144</v>
      </c>
      <c r="C23" s="256"/>
      <c r="D23" s="256"/>
      <c r="E23" s="256"/>
      <c r="F23" s="256"/>
      <c r="G23" s="256"/>
    </row>
    <row r="24" spans="1:7" ht="12.75" customHeight="1">
      <c r="A24" s="80"/>
      <c r="B24" s="71"/>
      <c r="C24" s="71"/>
      <c r="D24" s="81"/>
      <c r="E24" s="81"/>
      <c r="F24" s="87"/>
      <c r="G24" s="87"/>
    </row>
    <row r="25" spans="1:7" ht="12.75" customHeight="1">
      <c r="A25" s="80"/>
      <c r="B25" s="71"/>
      <c r="C25" s="71"/>
      <c r="D25" s="81"/>
      <c r="E25" s="81"/>
      <c r="F25" s="87"/>
      <c r="G25" s="87"/>
    </row>
    <row r="26" spans="1:7" ht="13.5" customHeight="1">
      <c r="A26" s="80">
        <f>+A22+1</f>
        <v>19</v>
      </c>
      <c r="B26" s="73" t="s">
        <v>108</v>
      </c>
      <c r="C26" s="71"/>
      <c r="D26" s="81"/>
      <c r="E26" s="81"/>
      <c r="F26" s="87"/>
      <c r="G26" s="87"/>
    </row>
    <row r="27" spans="1:7" ht="12.75" customHeight="1">
      <c r="A27" s="80"/>
      <c r="B27" s="71"/>
      <c r="C27" s="71"/>
      <c r="E27" s="59"/>
      <c r="F27" s="80"/>
      <c r="G27" s="80" t="s">
        <v>95</v>
      </c>
    </row>
    <row r="28" spans="1:7" ht="12.75" customHeight="1">
      <c r="A28" s="80"/>
      <c r="B28" s="71"/>
      <c r="C28" s="71"/>
      <c r="E28" s="59"/>
      <c r="F28" s="80"/>
      <c r="G28" s="80" t="s">
        <v>160</v>
      </c>
    </row>
    <row r="29" spans="1:7" ht="12.75" customHeight="1">
      <c r="A29" s="80"/>
      <c r="B29" s="60" t="s">
        <v>146</v>
      </c>
      <c r="E29" s="59"/>
      <c r="F29" s="80"/>
      <c r="G29" s="80" t="s">
        <v>19</v>
      </c>
    </row>
    <row r="30" spans="1:7" s="71" customFormat="1" ht="12.75" customHeight="1">
      <c r="A30" s="80"/>
      <c r="C30" s="71" t="s">
        <v>145</v>
      </c>
      <c r="F30" s="114"/>
      <c r="G30" s="201">
        <f>+PL!C22</f>
        <v>99</v>
      </c>
    </row>
    <row r="31" spans="1:7" s="71" customFormat="1" ht="12.75" customHeight="1">
      <c r="A31" s="80"/>
      <c r="C31" s="71" t="s">
        <v>54</v>
      </c>
      <c r="E31" s="72"/>
      <c r="F31" s="114"/>
      <c r="G31" s="204">
        <v>0</v>
      </c>
    </row>
    <row r="32" spans="1:7" s="71" customFormat="1" ht="12.75" customHeight="1">
      <c r="A32" s="80"/>
      <c r="E32" s="72"/>
      <c r="F32" s="114"/>
      <c r="G32" s="201">
        <f>SUM(G30:G31)</f>
        <v>99</v>
      </c>
    </row>
    <row r="33" spans="1:7" s="71" customFormat="1" ht="12.75" customHeight="1">
      <c r="A33" s="80"/>
      <c r="B33" s="71" t="s">
        <v>73</v>
      </c>
      <c r="E33" s="72"/>
      <c r="F33" s="114"/>
      <c r="G33" s="201">
        <v>0</v>
      </c>
    </row>
    <row r="34" spans="1:7" s="71" customFormat="1" ht="12.75" customHeight="1" thickBot="1">
      <c r="A34" s="80"/>
      <c r="E34" s="88"/>
      <c r="F34" s="114"/>
      <c r="G34" s="200">
        <f>SUM(G32:G33)</f>
        <v>99</v>
      </c>
    </row>
    <row r="35" spans="1:7" s="71" customFormat="1" ht="12.75" customHeight="1">
      <c r="A35" s="80"/>
      <c r="B35" s="64"/>
      <c r="C35" s="64"/>
      <c r="D35" s="64"/>
      <c r="E35" s="64"/>
      <c r="F35" s="64"/>
      <c r="G35" s="64"/>
    </row>
    <row r="36" spans="1:7" ht="12.75" customHeight="1">
      <c r="A36" s="80"/>
      <c r="B36" s="225"/>
      <c r="C36" s="225"/>
      <c r="D36" s="225"/>
      <c r="E36" s="225"/>
      <c r="F36" s="225"/>
      <c r="G36" s="225"/>
    </row>
    <row r="37" spans="1:7" ht="14.25" customHeight="1">
      <c r="A37" s="80">
        <f>+A26+1</f>
        <v>20</v>
      </c>
      <c r="B37" s="73" t="s">
        <v>109</v>
      </c>
      <c r="C37" s="71"/>
      <c r="D37" s="71"/>
      <c r="E37" s="88"/>
      <c r="F37" s="88"/>
      <c r="G37" s="76"/>
    </row>
    <row r="38" spans="1:7" s="71" customFormat="1" ht="12.75" customHeight="1">
      <c r="A38" s="80"/>
      <c r="B38" s="71" t="s">
        <v>1</v>
      </c>
      <c r="E38" s="72"/>
      <c r="F38" s="72"/>
      <c r="G38" s="76"/>
    </row>
    <row r="39" spans="1:7" s="71" customFormat="1" ht="12.75" customHeight="1">
      <c r="A39" s="80"/>
      <c r="E39" s="72"/>
      <c r="F39" s="72"/>
      <c r="G39" s="76"/>
    </row>
    <row r="40" spans="1:7" ht="12.75" customHeight="1">
      <c r="A40" s="80"/>
      <c r="B40" s="71"/>
      <c r="C40" s="71"/>
      <c r="D40" s="71"/>
      <c r="E40" s="72"/>
      <c r="F40" s="72"/>
      <c r="G40" s="76"/>
    </row>
    <row r="41" spans="1:7" ht="13.5" customHeight="1">
      <c r="A41" s="80">
        <f>+A37+1</f>
        <v>21</v>
      </c>
      <c r="B41" s="73" t="s">
        <v>2</v>
      </c>
      <c r="C41" s="71"/>
      <c r="D41" s="71"/>
      <c r="E41" s="72"/>
      <c r="F41" s="72"/>
      <c r="G41" s="76"/>
    </row>
    <row r="42" spans="1:7" ht="12.75" customHeight="1">
      <c r="A42" s="80"/>
      <c r="B42" s="256" t="s">
        <v>233</v>
      </c>
      <c r="C42" s="256"/>
      <c r="D42" s="256"/>
      <c r="E42" s="256"/>
      <c r="F42" s="256"/>
      <c r="G42" s="256"/>
    </row>
    <row r="43" spans="1:7" ht="12.75" customHeight="1">
      <c r="A43" s="80"/>
      <c r="G43" s="64"/>
    </row>
    <row r="44" spans="1:7" ht="12.75" customHeight="1">
      <c r="A44" s="80"/>
      <c r="G44" s="64"/>
    </row>
    <row r="45" spans="1:7" ht="15" customHeight="1">
      <c r="A45" s="80">
        <f>+A41+1</f>
        <v>22</v>
      </c>
      <c r="B45" s="68" t="s">
        <v>3</v>
      </c>
      <c r="G45" s="64"/>
    </row>
    <row r="46" spans="1:7" ht="12.75" customHeight="1">
      <c r="A46" s="80"/>
      <c r="B46" s="253" t="s">
        <v>4</v>
      </c>
      <c r="C46" s="253"/>
      <c r="D46" s="253"/>
      <c r="E46" s="253"/>
      <c r="F46" s="253"/>
      <c r="G46" s="253"/>
    </row>
    <row r="47" spans="1:7" ht="12.75" customHeight="1">
      <c r="A47" s="80"/>
      <c r="G47" s="64"/>
    </row>
    <row r="48" spans="1:13" ht="12.75" customHeight="1">
      <c r="A48" s="80"/>
      <c r="G48" s="64"/>
      <c r="M48" s="71"/>
    </row>
    <row r="49" spans="1:13" ht="13.5" customHeight="1">
      <c r="A49" s="80">
        <f>+A45+1</f>
        <v>23</v>
      </c>
      <c r="B49" s="68" t="s">
        <v>55</v>
      </c>
      <c r="G49" s="64"/>
      <c r="M49" s="71"/>
    </row>
    <row r="50" spans="1:13" ht="12.75" customHeight="1">
      <c r="A50" s="80"/>
      <c r="B50" s="68"/>
      <c r="F50" s="71"/>
      <c r="G50" s="196" t="s">
        <v>96</v>
      </c>
      <c r="M50" s="71"/>
    </row>
    <row r="51" spans="1:13" ht="12.75" customHeight="1">
      <c r="A51" s="80"/>
      <c r="D51" s="79"/>
      <c r="F51" s="71"/>
      <c r="G51" s="196" t="s">
        <v>160</v>
      </c>
      <c r="M51" s="71"/>
    </row>
    <row r="52" spans="1:13" ht="12.75" customHeight="1">
      <c r="A52" s="80"/>
      <c r="B52" s="68" t="s">
        <v>5</v>
      </c>
      <c r="E52" s="90"/>
      <c r="F52" s="71"/>
      <c r="G52" s="196" t="s">
        <v>19</v>
      </c>
      <c r="M52" s="71"/>
    </row>
    <row r="53" spans="1:13" ht="12.75" customHeight="1">
      <c r="A53" s="80"/>
      <c r="C53" s="60" t="s">
        <v>31</v>
      </c>
      <c r="E53" s="90"/>
      <c r="F53" s="71"/>
      <c r="G53" s="201">
        <f>+'[2]Apr 07'!$Q$310/1000</f>
        <v>120673.27835802999</v>
      </c>
      <c r="M53" s="71"/>
    </row>
    <row r="54" spans="1:13" ht="12.75" customHeight="1">
      <c r="A54" s="80"/>
      <c r="C54" s="60" t="s">
        <v>32</v>
      </c>
      <c r="E54" s="90"/>
      <c r="F54" s="71"/>
      <c r="G54" s="201">
        <f>+'[2]Apr 07'!$Q$311/1000+145</f>
        <v>13265.06816</v>
      </c>
      <c r="M54" s="71"/>
    </row>
    <row r="55" spans="1:13" ht="12.75" customHeight="1" thickBot="1">
      <c r="A55" s="80"/>
      <c r="E55" s="90"/>
      <c r="F55" s="71"/>
      <c r="G55" s="200">
        <f>SUM(G53:G54)</f>
        <v>133938.34651802998</v>
      </c>
      <c r="H55" s="118"/>
      <c r="M55" s="71"/>
    </row>
    <row r="56" spans="1:13" ht="12.75" customHeight="1">
      <c r="A56" s="80"/>
      <c r="B56" s="68" t="s">
        <v>6</v>
      </c>
      <c r="F56" s="71"/>
      <c r="G56" s="205"/>
      <c r="M56" s="71"/>
    </row>
    <row r="57" spans="1:13" ht="12.75" customHeight="1" thickBot="1">
      <c r="A57" s="80"/>
      <c r="C57" s="60" t="s">
        <v>31</v>
      </c>
      <c r="E57" s="90"/>
      <c r="F57" s="71"/>
      <c r="G57" s="206">
        <f>+'[2]Apr 07'!$Q$314/1000</f>
        <v>0</v>
      </c>
      <c r="M57" s="71"/>
    </row>
    <row r="58" spans="1:13" ht="12.75" customHeight="1">
      <c r="A58" s="80"/>
      <c r="E58" s="90"/>
      <c r="F58" s="71"/>
      <c r="G58" s="201"/>
      <c r="M58" s="71"/>
    </row>
    <row r="59" spans="1:13" ht="12.75" customHeight="1" thickBot="1">
      <c r="A59" s="80"/>
      <c r="B59" s="68" t="s">
        <v>29</v>
      </c>
      <c r="E59" s="90"/>
      <c r="F59" s="71"/>
      <c r="G59" s="206">
        <f>G55+G57</f>
        <v>133938.34651802998</v>
      </c>
      <c r="M59" s="71"/>
    </row>
    <row r="60" spans="1:13" ht="12.75" customHeight="1">
      <c r="A60" s="80"/>
      <c r="D60" s="89"/>
      <c r="E60" s="90"/>
      <c r="F60" s="71"/>
      <c r="G60" s="64"/>
      <c r="M60" s="71"/>
    </row>
    <row r="61" spans="1:13" ht="12.75" customHeight="1">
      <c r="A61" s="80"/>
      <c r="D61" s="89"/>
      <c r="E61" s="90"/>
      <c r="F61" s="71"/>
      <c r="G61" s="64"/>
      <c r="M61" s="71"/>
    </row>
    <row r="62" spans="1:13" ht="12.75" customHeight="1">
      <c r="A62" s="80"/>
      <c r="B62" s="60" t="s">
        <v>7</v>
      </c>
      <c r="D62" s="89"/>
      <c r="E62" s="90"/>
      <c r="F62" s="71"/>
      <c r="G62" s="64"/>
      <c r="M62" s="71"/>
    </row>
    <row r="63" spans="1:13" ht="12.75" customHeight="1">
      <c r="A63" s="80"/>
      <c r="F63" s="196" t="s">
        <v>69</v>
      </c>
      <c r="G63" s="207" t="s">
        <v>70</v>
      </c>
      <c r="M63" s="71"/>
    </row>
    <row r="64" spans="1:13" ht="12.75" customHeight="1">
      <c r="A64" s="80"/>
      <c r="F64" s="196" t="s">
        <v>71</v>
      </c>
      <c r="G64" s="196" t="s">
        <v>71</v>
      </c>
      <c r="M64" s="71"/>
    </row>
    <row r="65" spans="1:13" ht="12.75" customHeight="1">
      <c r="A65" s="80"/>
      <c r="C65" s="60" t="s">
        <v>18</v>
      </c>
      <c r="F65" s="201">
        <f>+G65</f>
        <v>68542.45865</v>
      </c>
      <c r="G65" s="201">
        <f>+'[2]Apr 07'!$Q$319/1000+145</f>
        <v>68542.45865</v>
      </c>
      <c r="M65" s="71"/>
    </row>
    <row r="66" spans="1:13" ht="12.75" customHeight="1">
      <c r="A66" s="80"/>
      <c r="C66" s="60" t="s">
        <v>58</v>
      </c>
      <c r="F66" s="208">
        <f>+'[2]Apr 07'!$R$320/1000</f>
        <v>8000</v>
      </c>
      <c r="G66" s="201">
        <f>+'[2]Apr 07'!$Q$320/1000</f>
        <v>29874.10883744</v>
      </c>
      <c r="M66" s="71"/>
    </row>
    <row r="67" spans="1:13" ht="12.75" customHeight="1">
      <c r="A67" s="80"/>
      <c r="C67" s="60" t="s">
        <v>59</v>
      </c>
      <c r="F67" s="208">
        <v>80160</v>
      </c>
      <c r="G67" s="201">
        <f>+'[2]Apr 07'!$Q$321/1000</f>
        <v>35521.77903059</v>
      </c>
      <c r="M67" s="71"/>
    </row>
    <row r="68" spans="1:13" ht="12.75" customHeight="1" thickBot="1">
      <c r="A68" s="80"/>
      <c r="F68" s="209"/>
      <c r="G68" s="210">
        <f>SUM(G65:G67)</f>
        <v>133938.34651802998</v>
      </c>
      <c r="M68" s="71"/>
    </row>
    <row r="69" spans="1:13" ht="12.75" customHeight="1">
      <c r="A69" s="80"/>
      <c r="F69" s="71"/>
      <c r="G69" s="112"/>
      <c r="M69" s="71"/>
    </row>
    <row r="70" spans="1:13" ht="12.75" customHeight="1">
      <c r="A70" s="80"/>
      <c r="E70" s="90"/>
      <c r="G70" s="64"/>
      <c r="M70" s="71"/>
    </row>
    <row r="71" spans="1:7" ht="14.25" customHeight="1">
      <c r="A71" s="80">
        <f>+A49+1</f>
        <v>24</v>
      </c>
      <c r="B71" s="68" t="s">
        <v>33</v>
      </c>
      <c r="G71" s="64"/>
    </row>
    <row r="72" spans="1:7" ht="12.75" customHeight="1">
      <c r="A72" s="80"/>
      <c r="B72" s="60" t="s">
        <v>8</v>
      </c>
      <c r="G72" s="64"/>
    </row>
    <row r="73" spans="1:7" ht="12.75" customHeight="1">
      <c r="A73" s="80"/>
      <c r="G73" s="64"/>
    </row>
    <row r="74" spans="1:7" ht="12.75" customHeight="1">
      <c r="A74" s="80"/>
      <c r="G74" s="64"/>
    </row>
    <row r="75" spans="1:7" ht="13.5" customHeight="1">
      <c r="A75" s="80">
        <f>+A71+1</f>
        <v>25</v>
      </c>
      <c r="B75" s="68" t="s">
        <v>9</v>
      </c>
      <c r="G75" s="64"/>
    </row>
    <row r="76" spans="1:7" ht="12.75" customHeight="1">
      <c r="A76" s="80"/>
      <c r="B76" s="224" t="s">
        <v>10</v>
      </c>
      <c r="C76" s="224"/>
      <c r="D76" s="224"/>
      <c r="E76" s="224"/>
      <c r="F76" s="224"/>
      <c r="G76" s="224"/>
    </row>
    <row r="77" spans="1:10" ht="12.75" customHeight="1">
      <c r="A77" s="80"/>
      <c r="B77" s="71"/>
      <c r="C77" s="116"/>
      <c r="D77" s="116"/>
      <c r="E77" s="116"/>
      <c r="F77" s="116"/>
      <c r="G77" s="116"/>
      <c r="H77" s="116"/>
      <c r="I77" s="116"/>
      <c r="J77" s="116"/>
    </row>
    <row r="78" spans="1:7" ht="12.75" customHeight="1">
      <c r="A78" s="80"/>
      <c r="G78" s="64"/>
    </row>
    <row r="79" spans="1:7" ht="15" customHeight="1">
      <c r="A79" s="80">
        <f>+A75+1</f>
        <v>26</v>
      </c>
      <c r="B79" s="68" t="s">
        <v>56</v>
      </c>
      <c r="G79" s="64"/>
    </row>
    <row r="80" spans="1:7" ht="12.75" customHeight="1">
      <c r="A80" s="80"/>
      <c r="B80" s="68" t="s">
        <v>97</v>
      </c>
      <c r="C80" s="68" t="s">
        <v>14</v>
      </c>
      <c r="G80" s="64"/>
    </row>
    <row r="81" spans="1:7" ht="27" customHeight="1">
      <c r="A81" s="80"/>
      <c r="B81" s="68"/>
      <c r="C81" s="251" t="s">
        <v>11</v>
      </c>
      <c r="D81" s="251"/>
      <c r="E81" s="251"/>
      <c r="F81" s="251"/>
      <c r="G81" s="251"/>
    </row>
    <row r="82" spans="1:7" ht="12.75" customHeight="1">
      <c r="A82" s="80"/>
      <c r="B82" s="68"/>
      <c r="C82" s="68"/>
      <c r="E82" s="59"/>
      <c r="F82" s="80"/>
      <c r="G82" s="196" t="s">
        <v>95</v>
      </c>
    </row>
    <row r="83" spans="1:7" ht="12.75" customHeight="1">
      <c r="A83" s="80"/>
      <c r="B83" s="68"/>
      <c r="C83" s="68"/>
      <c r="E83" s="59"/>
      <c r="F83" s="80"/>
      <c r="G83" s="196" t="s">
        <v>160</v>
      </c>
    </row>
    <row r="84" spans="1:7" ht="12.75" customHeight="1">
      <c r="A84" s="80"/>
      <c r="C84" s="60" t="s">
        <v>12</v>
      </c>
      <c r="E84" s="92"/>
      <c r="F84" s="131"/>
      <c r="G84" s="203">
        <f>+PL!C23</f>
        <v>6467</v>
      </c>
    </row>
    <row r="85" spans="1:7" ht="12.75" customHeight="1">
      <c r="A85" s="80"/>
      <c r="C85" s="60" t="s">
        <v>149</v>
      </c>
      <c r="E85" s="92"/>
      <c r="F85" s="131"/>
      <c r="G85" s="211">
        <f>-PL!C27</f>
        <v>-43</v>
      </c>
    </row>
    <row r="86" spans="1:7" ht="12.75" customHeight="1">
      <c r="A86" s="80"/>
      <c r="C86" s="60" t="s">
        <v>13</v>
      </c>
      <c r="E86" s="92"/>
      <c r="F86" s="131"/>
      <c r="G86" s="212">
        <f>SUM(G84:G85)</f>
        <v>6424</v>
      </c>
    </row>
    <row r="87" spans="1:7" ht="12.75" customHeight="1">
      <c r="A87" s="80"/>
      <c r="E87" s="92"/>
      <c r="F87" s="131"/>
      <c r="G87" s="203"/>
    </row>
    <row r="88" spans="1:7" ht="12.75" customHeight="1">
      <c r="A88" s="80"/>
      <c r="C88" s="250" t="s">
        <v>76</v>
      </c>
      <c r="D88" s="222"/>
      <c r="E88" s="92"/>
      <c r="F88" s="131"/>
      <c r="G88" s="203">
        <v>321808</v>
      </c>
    </row>
    <row r="89" spans="1:7" ht="12.75" customHeight="1">
      <c r="A89" s="80"/>
      <c r="C89" s="60" t="s">
        <v>75</v>
      </c>
      <c r="F89" s="80"/>
      <c r="G89" s="196"/>
    </row>
    <row r="90" spans="1:7" ht="12.75" customHeight="1" thickBot="1">
      <c r="A90" s="80"/>
      <c r="C90" s="60" t="s">
        <v>34</v>
      </c>
      <c r="F90" s="132"/>
      <c r="G90" s="213">
        <f>(G86/G88)*100</f>
        <v>1.9962213493760255</v>
      </c>
    </row>
    <row r="91" spans="1:5" ht="12.75" customHeight="1">
      <c r="A91" s="80"/>
      <c r="D91" s="71"/>
      <c r="E91" s="71"/>
    </row>
    <row r="92" spans="1:5" ht="12.75" customHeight="1">
      <c r="A92" s="80"/>
      <c r="D92" s="71"/>
      <c r="E92" s="71"/>
    </row>
    <row r="93" spans="1:6" ht="12.75" customHeight="1">
      <c r="A93" s="80"/>
      <c r="B93" s="68" t="s">
        <v>98</v>
      </c>
      <c r="C93" s="68" t="s">
        <v>15</v>
      </c>
      <c r="D93" s="93"/>
      <c r="E93" s="93"/>
      <c r="F93" s="93"/>
    </row>
    <row r="94" spans="1:7" ht="39.75" customHeight="1">
      <c r="A94" s="80"/>
      <c r="B94" s="68"/>
      <c r="C94" s="251" t="s">
        <v>16</v>
      </c>
      <c r="D94" s="251"/>
      <c r="E94" s="251"/>
      <c r="F94" s="251"/>
      <c r="G94" s="251"/>
    </row>
    <row r="95" spans="1:7" ht="12.75" customHeight="1">
      <c r="A95" s="80"/>
      <c r="B95" s="68"/>
      <c r="C95" s="68"/>
      <c r="E95" s="59"/>
      <c r="F95" s="80"/>
      <c r="G95" s="196" t="s">
        <v>95</v>
      </c>
    </row>
    <row r="96" spans="1:7" ht="12.75" customHeight="1">
      <c r="A96" s="80"/>
      <c r="B96" s="68"/>
      <c r="C96" s="68"/>
      <c r="E96" s="59"/>
      <c r="F96" s="80"/>
      <c r="G96" s="196" t="s">
        <v>160</v>
      </c>
    </row>
    <row r="97" spans="1:7" ht="12.75" customHeight="1">
      <c r="A97" s="80"/>
      <c r="C97" s="60" t="s">
        <v>12</v>
      </c>
      <c r="E97" s="59"/>
      <c r="F97" s="80"/>
      <c r="G97" s="214">
        <f>+G84</f>
        <v>6467</v>
      </c>
    </row>
    <row r="98" spans="1:7" ht="12.75" customHeight="1">
      <c r="A98" s="80"/>
      <c r="C98" s="60" t="s">
        <v>149</v>
      </c>
      <c r="E98" s="59"/>
      <c r="F98" s="80"/>
      <c r="G98" s="214">
        <f>+G85</f>
        <v>-43</v>
      </c>
    </row>
    <row r="99" spans="1:7" ht="12.75" customHeight="1">
      <c r="A99" s="80"/>
      <c r="C99" s="60" t="s">
        <v>13</v>
      </c>
      <c r="E99" s="59"/>
      <c r="F99" s="80"/>
      <c r="G99" s="215">
        <f>SUM(G97:G98)</f>
        <v>6424</v>
      </c>
    </row>
    <row r="100" spans="1:7" ht="12.75" customHeight="1">
      <c r="A100" s="80"/>
      <c r="E100" s="92"/>
      <c r="F100" s="131"/>
      <c r="G100" s="203"/>
    </row>
    <row r="101" spans="1:7" ht="12.75" customHeight="1">
      <c r="A101" s="80"/>
      <c r="C101" s="250" t="s">
        <v>76</v>
      </c>
      <c r="D101" s="222"/>
      <c r="E101" s="92"/>
      <c r="F101" s="131"/>
      <c r="G101" s="203">
        <f>+G88</f>
        <v>321808</v>
      </c>
    </row>
    <row r="102" spans="1:7" ht="14.25" customHeight="1">
      <c r="A102" s="80"/>
      <c r="C102" s="70" t="s">
        <v>17</v>
      </c>
      <c r="E102" s="92"/>
      <c r="F102" s="131"/>
      <c r="G102" s="211">
        <v>627</v>
      </c>
    </row>
    <row r="103" spans="1:7" ht="25.5" customHeight="1">
      <c r="A103" s="80"/>
      <c r="C103" s="253" t="s">
        <v>78</v>
      </c>
      <c r="D103" s="253"/>
      <c r="E103" s="113"/>
      <c r="F103" s="133"/>
      <c r="G103" s="216">
        <f>SUM(G101:G102)</f>
        <v>322435</v>
      </c>
    </row>
    <row r="104" spans="1:7" ht="12.75" customHeight="1">
      <c r="A104" s="80"/>
      <c r="C104" s="60" t="s">
        <v>77</v>
      </c>
      <c r="F104" s="134"/>
      <c r="G104" s="214"/>
    </row>
    <row r="105" spans="1:7" ht="12.75" customHeight="1" thickBot="1">
      <c r="A105" s="80"/>
      <c r="C105" s="60" t="s">
        <v>74</v>
      </c>
      <c r="F105" s="132"/>
      <c r="G105" s="213">
        <f>+(G99/G103)*100</f>
        <v>1.9923395413028984</v>
      </c>
    </row>
    <row r="106" spans="1:6" ht="12.75" customHeight="1">
      <c r="A106" s="80"/>
      <c r="B106" s="68"/>
      <c r="C106" s="68"/>
      <c r="D106" s="93"/>
      <c r="E106" s="93"/>
      <c r="F106" s="93"/>
    </row>
    <row r="107" spans="1:6" ht="12.75" customHeight="1">
      <c r="A107" s="80"/>
      <c r="B107" s="68"/>
      <c r="C107" s="68"/>
      <c r="D107" s="93"/>
      <c r="E107" s="93"/>
      <c r="F107" s="93"/>
    </row>
    <row r="108" spans="1:7" ht="12.75" customHeight="1">
      <c r="A108" s="80">
        <f>+A79+1</f>
        <v>27</v>
      </c>
      <c r="B108" s="221" t="s">
        <v>57</v>
      </c>
      <c r="C108" s="221"/>
      <c r="D108" s="221"/>
      <c r="E108" s="221"/>
      <c r="F108" s="221"/>
      <c r="G108" s="221"/>
    </row>
    <row r="109" spans="1:7" ht="27" customHeight="1">
      <c r="A109" s="80"/>
      <c r="B109" s="251" t="s">
        <v>198</v>
      </c>
      <c r="C109" s="251"/>
      <c r="D109" s="251"/>
      <c r="E109" s="251"/>
      <c r="F109" s="251"/>
      <c r="G109" s="251"/>
    </row>
    <row r="110" spans="1:7" ht="12.75" customHeight="1">
      <c r="A110" s="80"/>
      <c r="B110" s="94"/>
      <c r="C110" s="91"/>
      <c r="D110" s="91"/>
      <c r="E110" s="91"/>
      <c r="F110" s="91"/>
      <c r="G110" s="91"/>
    </row>
  </sheetData>
  <mergeCells count="17">
    <mergeCell ref="B76:G76"/>
    <mergeCell ref="B23:G23"/>
    <mergeCell ref="B46:G46"/>
    <mergeCell ref="B36:G36"/>
    <mergeCell ref="B42:G42"/>
    <mergeCell ref="A5:G5"/>
    <mergeCell ref="B9:G9"/>
    <mergeCell ref="B15:G15"/>
    <mergeCell ref="B19:G19"/>
    <mergeCell ref="B13:G13"/>
    <mergeCell ref="B109:G109"/>
    <mergeCell ref="B108:G108"/>
    <mergeCell ref="C94:G94"/>
    <mergeCell ref="C81:G81"/>
    <mergeCell ref="C88:D88"/>
    <mergeCell ref="C103:D103"/>
    <mergeCell ref="C101:D101"/>
  </mergeCells>
  <printOptions/>
  <pageMargins left="0.75" right="0.53" top="0.53" bottom="0.32" header="0.5" footer="0.3"/>
  <pageSetup horizontalDpi="600" verticalDpi="600" orientation="portrait" paperSize="9" scale="95" r:id="rId1"/>
  <rowBreaks count="2" manualBreakCount="2">
    <brk id="46" max="6" man="1"/>
    <brk id="9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Admin</cp:lastModifiedBy>
  <cp:lastPrinted>2007-06-25T03:48:17Z</cp:lastPrinted>
  <dcterms:created xsi:type="dcterms:W3CDTF">2003-06-03T01:38:44Z</dcterms:created>
  <dcterms:modified xsi:type="dcterms:W3CDTF">2007-06-27T09:18:22Z</dcterms:modified>
  <cp:category/>
  <cp:version/>
  <cp:contentType/>
  <cp:contentStatus/>
</cp:coreProperties>
</file>