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030" windowWidth="12120" windowHeight="4770" tabRatio="459" activeTab="6"/>
  </bookViews>
  <sheets>
    <sheet name="Cover" sheetId="1" r:id="rId1"/>
    <sheet name="PL" sheetId="2" r:id="rId2"/>
    <sheet name="BS" sheetId="3" r:id="rId3"/>
    <sheet name="Equity" sheetId="4" r:id="rId4"/>
    <sheet name="CF" sheetId="5" r:id="rId5"/>
    <sheet name="NOTES-Part A" sheetId="6" r:id="rId6"/>
    <sheet name="Notes-Part B" sheetId="7" r:id="rId7"/>
  </sheets>
  <externalReferences>
    <externalReference r:id="rId10"/>
    <externalReference r:id="rId11"/>
    <externalReference r:id="rId12"/>
    <externalReference r:id="rId13"/>
    <externalReference r:id="rId14"/>
  </externalReferences>
  <definedNames>
    <definedName name="_xlnm.Print_Titles" localSheetId="5">'NOTES-Part A'!$1:$5</definedName>
    <definedName name="_xlnm.Print_Titles" localSheetId="6">'Notes-Part B'!$1:$5</definedName>
  </definedNames>
  <calcPr fullCalcOnLoad="1"/>
</workbook>
</file>

<file path=xl/sharedStrings.xml><?xml version="1.0" encoding="utf-8"?>
<sst xmlns="http://schemas.openxmlformats.org/spreadsheetml/2006/main" count="362" uniqueCount="249">
  <si>
    <t>The disclosure requirements for explanatory notes for the variance of actual profit after tax and minority interest and shortfall in profit guarantee are not applicable.</t>
  </si>
  <si>
    <t>Basic earnings per share is calculated by dividing the net profit for the period by the weighted average number of ordinary shares in issue during the year.</t>
  </si>
  <si>
    <t>RM'000</t>
  </si>
  <si>
    <t xml:space="preserve">Revenue </t>
  </si>
  <si>
    <t>Cost of sales</t>
  </si>
  <si>
    <t>Gross profit</t>
  </si>
  <si>
    <t>Taxation</t>
  </si>
  <si>
    <t>Net profit for the period</t>
  </si>
  <si>
    <t xml:space="preserve">As at </t>
  </si>
  <si>
    <t>Property, plant and equipment</t>
  </si>
  <si>
    <t>Inventories</t>
  </si>
  <si>
    <t>Cash and cash equivalent</t>
  </si>
  <si>
    <t>Payables and accruals</t>
  </si>
  <si>
    <t>Share Premium</t>
  </si>
  <si>
    <t>Reserve on Consolidation</t>
  </si>
  <si>
    <t>Cash and bank balances</t>
  </si>
  <si>
    <t>Others</t>
  </si>
  <si>
    <t>Total</t>
  </si>
  <si>
    <t>Share of results of associates</t>
  </si>
  <si>
    <t>Debt and Equity Securities</t>
  </si>
  <si>
    <t>Quoted Securities</t>
  </si>
  <si>
    <t>At cost</t>
  </si>
  <si>
    <t>At market value</t>
  </si>
  <si>
    <t>Secured</t>
  </si>
  <si>
    <t>Unsecured</t>
  </si>
  <si>
    <t>Off Balance Sheet Financial Instruments</t>
  </si>
  <si>
    <t>Net profit for the period (RM'000)</t>
  </si>
  <si>
    <t>Basic earnings per share (sen)</t>
  </si>
  <si>
    <t>Earnings per share (sen)</t>
  </si>
  <si>
    <t xml:space="preserve">     Basic</t>
  </si>
  <si>
    <t xml:space="preserve">     Diluted</t>
  </si>
  <si>
    <t>Other operating income</t>
  </si>
  <si>
    <t>Selling &amp; distribution expenses</t>
  </si>
  <si>
    <t>Administration expenses</t>
  </si>
  <si>
    <t>Other operating expenses</t>
  </si>
  <si>
    <t>Profit from operations</t>
  </si>
  <si>
    <t>Share of results of jointly controlled entities</t>
  </si>
  <si>
    <t>Profit from ordinary activities after tax</t>
  </si>
  <si>
    <t>Minority interest</t>
  </si>
  <si>
    <t>NON-CURRENT ASSETS</t>
  </si>
  <si>
    <t>Associates</t>
  </si>
  <si>
    <t>Jointly controlled entities</t>
  </si>
  <si>
    <t>Unquoted investments, at cost</t>
  </si>
  <si>
    <t>CURRENT ASSETS</t>
  </si>
  <si>
    <t>Quoted investments</t>
  </si>
  <si>
    <t>Amount receivable from associates</t>
  </si>
  <si>
    <t>Receivables, deposits and prepayments</t>
  </si>
  <si>
    <t>Bank borrowings</t>
  </si>
  <si>
    <t>Bank overdraft</t>
  </si>
  <si>
    <t>Deferred tax</t>
  </si>
  <si>
    <t>Long term borrowings</t>
  </si>
  <si>
    <t>Hire purchase payables</t>
  </si>
  <si>
    <t>NET CURRENT LIABILITIES</t>
  </si>
  <si>
    <t>CAPITAL AND RESERVES</t>
  </si>
  <si>
    <t>Reserves</t>
  </si>
  <si>
    <t>Non-distributable</t>
  </si>
  <si>
    <t>Currency translation differences</t>
  </si>
  <si>
    <t>Basis of Preparation</t>
  </si>
  <si>
    <t>Auditors' Report on Preceding Annual Financial Statements</t>
  </si>
  <si>
    <t>Comments About Seasonal or Cyclical Factors</t>
  </si>
  <si>
    <t>Unusual Items Due to their Nature, Size or Incidence</t>
  </si>
  <si>
    <t>Changes in Estimates</t>
  </si>
  <si>
    <t>There were no issuances, cancellations, repurchases, resale and repayments of debt and equity securities.</t>
  </si>
  <si>
    <t>Dividends Paid</t>
  </si>
  <si>
    <t>Segmental Information</t>
  </si>
  <si>
    <t>Segment Revenue</t>
  </si>
  <si>
    <t>Segment Results</t>
  </si>
  <si>
    <t>Carrying Amount of Revalued Assets</t>
  </si>
  <si>
    <t>Subsequent Events</t>
  </si>
  <si>
    <t>Changes in Composition of the Group</t>
  </si>
  <si>
    <t>Changes in Contingent Liabilities and Contingent Assets</t>
  </si>
  <si>
    <t>Capital Commitments</t>
  </si>
  <si>
    <t>Performance Review</t>
  </si>
  <si>
    <t>Comment on Material Change in Profit Before Taxation</t>
  </si>
  <si>
    <t>Commentary on Prospects</t>
  </si>
  <si>
    <t>Profit Forecast or Profit Guarantee</t>
  </si>
  <si>
    <t>Malaysian income tax</t>
  </si>
  <si>
    <t>Foreign tax</t>
  </si>
  <si>
    <t>Sale of Unquoted Investments and Properties</t>
  </si>
  <si>
    <t>At book value</t>
  </si>
  <si>
    <t>Corporate Proposals</t>
  </si>
  <si>
    <t>Borrowings and Debt Securities</t>
  </si>
  <si>
    <t>Short term borrowings:</t>
  </si>
  <si>
    <t>Long term borrowings:</t>
  </si>
  <si>
    <t>There were no off balance sheet financial instruments at the date of issue of the quarterly report.</t>
  </si>
  <si>
    <t>Changes in Material Litigation</t>
  </si>
  <si>
    <t>Dividend Payable</t>
  </si>
  <si>
    <t>Earnings Per Share</t>
  </si>
  <si>
    <t>(a)</t>
  </si>
  <si>
    <t>Basic</t>
  </si>
  <si>
    <t>(b)</t>
  </si>
  <si>
    <t>Diluted</t>
  </si>
  <si>
    <t>Authorisation for Issue</t>
  </si>
  <si>
    <t>Net profit for the financial year</t>
  </si>
  <si>
    <t>The above borrowings are denominated in the followings foreign currency:</t>
  </si>
  <si>
    <t>Total borrowings</t>
  </si>
  <si>
    <t>Ringgit Malaysia</t>
  </si>
  <si>
    <t>USD</t>
  </si>
  <si>
    <t>RMB</t>
  </si>
  <si>
    <t xml:space="preserve">Less: Bank overdrafts </t>
  </si>
  <si>
    <t>(Incorporated in Malaysia)</t>
  </si>
  <si>
    <t>Contents</t>
  </si>
  <si>
    <t>Condensed Consolidated Income Statements</t>
  </si>
  <si>
    <t>Condensed Consolidated Balance Sheets</t>
  </si>
  <si>
    <t>Condensed Consolidated Statement of Changes in Equity</t>
  </si>
  <si>
    <t>Condensed Consolidated Cash Flow Statement</t>
  </si>
  <si>
    <t>Year To Date</t>
  </si>
  <si>
    <r>
      <t xml:space="preserve">Gold IS Berhad </t>
    </r>
    <r>
      <rPr>
        <b/>
        <sz val="10"/>
        <rFont val="Times New Roman"/>
        <family val="1"/>
      </rPr>
      <t>(515802-U)</t>
    </r>
  </si>
  <si>
    <t>N/A</t>
  </si>
  <si>
    <t>Dividend per share (sen)</t>
  </si>
  <si>
    <t>At  1 February 2003</t>
  </si>
  <si>
    <t xml:space="preserve">Condensed Consolidated Cash Flow Statement </t>
  </si>
  <si>
    <t>Part A - Explanatory Notes Pursuant to MASB 26</t>
  </si>
  <si>
    <t>Current</t>
  </si>
  <si>
    <t>Deposits with licensed banks</t>
  </si>
  <si>
    <t>Issued and fully paid ordinary shares of        RM1.00 each</t>
  </si>
  <si>
    <t>Net tangible assets per share (RM)</t>
  </si>
  <si>
    <t>Shareholders' equity</t>
  </si>
  <si>
    <t>Share capital</t>
  </si>
  <si>
    <t>Part B - Explanatory Notes Pursuant to Appendix 9B of the Listing Requirements of KLSE</t>
  </si>
  <si>
    <t xml:space="preserve">Sale of Unquoted Investments </t>
  </si>
  <si>
    <t>There were no sales of unquoted investments in the current quarter.</t>
  </si>
  <si>
    <t xml:space="preserve">Preceding </t>
  </si>
  <si>
    <t>Preceding</t>
  </si>
  <si>
    <t>Local currency</t>
  </si>
  <si>
    <t>RM equivalent</t>
  </si>
  <si>
    <t>(in '000)</t>
  </si>
  <si>
    <t>Finance cost</t>
  </si>
  <si>
    <t>CURRENT LIABILITIES</t>
  </si>
  <si>
    <t>LESS NON-CURRENT LIABILITIES</t>
  </si>
  <si>
    <t>Profit from ordinary activities before taxation</t>
  </si>
  <si>
    <r>
      <t xml:space="preserve">Gold IS Berhad </t>
    </r>
    <r>
      <rPr>
        <b/>
        <sz val="12"/>
        <rFont val="Times New Roman"/>
        <family val="1"/>
      </rPr>
      <t>(515802-U)</t>
    </r>
  </si>
  <si>
    <t>Financial Statements</t>
  </si>
  <si>
    <t>Cash and cash equivalents at end of financial year comprise of the following:</t>
  </si>
  <si>
    <t>There were no material purchase or disposal of quoted securities for the year.</t>
  </si>
  <si>
    <t>The condensed consolidated income statements should be read in conjunction with the audited financial statements for</t>
  </si>
  <si>
    <t xml:space="preserve">The condensed consolidated balance sheets should be read in conjunction with the audited financial statements for </t>
  </si>
  <si>
    <t>Deferred tax assets</t>
  </si>
  <si>
    <t>Carrying Amount of Assets</t>
  </si>
  <si>
    <t>Deferred Tax</t>
  </si>
  <si>
    <t>For the purpose of calculating diluted earnings per share, the net profit for the financial year and the weighted average number of shares in issue during the year have been adjusted for the effects of dilutive potential ordinary shares from share options granted to employees.</t>
  </si>
  <si>
    <t>Tax expense for the year:</t>
  </si>
  <si>
    <t>Adjustments for share options ('000)</t>
  </si>
  <si>
    <t>Diluted earnings per share (sen)</t>
  </si>
  <si>
    <t xml:space="preserve">     </t>
  </si>
  <si>
    <t>Weighted average no. of ordinary shares in issue ('000)</t>
  </si>
  <si>
    <t xml:space="preserve">    </t>
  </si>
  <si>
    <t>Adjusted weighted average number of ordinary shares in issue and issuable ('000)</t>
  </si>
  <si>
    <t>Exchange Fluctuation Reserve</t>
  </si>
  <si>
    <t>Retained Earnings</t>
  </si>
  <si>
    <t>Nominal Value</t>
  </si>
  <si>
    <t>Number of Shares</t>
  </si>
  <si>
    <t>Barring unforseen circumstances, the Board is optimistic that the Group's operational results for the coming financial year will be satisfactory.</t>
  </si>
  <si>
    <t>Period Quarter</t>
  </si>
  <si>
    <t>Distributable</t>
  </si>
  <si>
    <t>At 1 February 2004</t>
  </si>
  <si>
    <t>There were no changes in contingent liabilities or contingent assets since the last annual balance sheet as at 31 January 2004.</t>
  </si>
  <si>
    <t>for the period ended 31 July 2004</t>
  </si>
  <si>
    <t>31.7.2004</t>
  </si>
  <si>
    <t>31.7.2003</t>
  </si>
  <si>
    <t>Condensed Consolidated Statement of Changes in Equity for the period ended 31 July 2004</t>
  </si>
  <si>
    <t>the year ended 31 January 2004 and the accompanying explanatory notes attached to the interim financial statements.</t>
  </si>
  <si>
    <t>At 31 July 2003</t>
  </si>
  <si>
    <t>The auditors' report on the financial statements for the year ended 31 January 2004 was not qualified.</t>
  </si>
  <si>
    <t>Proposed Dividend Reserve</t>
  </si>
  <si>
    <r>
      <t xml:space="preserve">Gold IS Berhad </t>
    </r>
    <r>
      <rPr>
        <b/>
        <sz val="10"/>
        <rFont val="Arial"/>
        <family val="2"/>
      </rPr>
      <t>(515802-U)</t>
    </r>
  </si>
  <si>
    <t>Capital Reserve</t>
  </si>
  <si>
    <t>Net profit for the financial period</t>
  </si>
  <si>
    <t>The condensed consolidated statements of changes in equity should be read in conjunction with the audited financial statements for the year ended 31 January 2004 and the accompanying explanatory notes attached to the interim financial statements.</t>
  </si>
  <si>
    <t>The interim financial statements are unaudited and have been prepared in accordance with the requirement of MASB 26: Interim Financial Reporting and paragraph 9.22 of the Listing Requirements of Bursa Malaysia Securities Berhad.</t>
  </si>
  <si>
    <t>The interim financial statements should be read in conjunction with the audited financial statements for the financial year ended 31 January 2004. These explanatory notes attached to the interim financial statements provide an explanation of events and transactions that are significant to an understanding of the changes in the financial position and  performance of the Group since the financial year ended 31 January 2004.</t>
  </si>
  <si>
    <t xml:space="preserve">The Group’s operations were not materially affected by seasonal or cyclical factors. </t>
  </si>
  <si>
    <t>There were no unusual items affecting assets, liabilities, equity, net income, or cash flows during the financial period ended 31 July 2004.</t>
  </si>
  <si>
    <t>There were no changes in estimates that have had a material effect in the current quarter result.</t>
  </si>
  <si>
    <t>Healthcare</t>
  </si>
  <si>
    <t>Information technology and communication</t>
  </si>
  <si>
    <t>Paper manufacturing</t>
  </si>
  <si>
    <t>Total Revenue</t>
  </si>
  <si>
    <t>Property investment and development, and hotels</t>
  </si>
  <si>
    <t>The valuations of property, plant and equipment and investment properties have been brought forward without amendment from the financial statements for the year ended 31 January 2004.</t>
  </si>
  <si>
    <t>Part B - Explanatory Notes Pursuant to Appendix 9B of the Listing Requirements of Bursa Malaysia Securities Berhad</t>
  </si>
  <si>
    <t>Purchase consideration</t>
  </si>
  <si>
    <t>Sale proceeds</t>
  </si>
  <si>
    <t>Gain on disposal</t>
  </si>
  <si>
    <t>ended</t>
  </si>
  <si>
    <t>There were no changes in material litigation, including the status of pending material litigation since the last balance sheet date of  31 January 2004.</t>
  </si>
  <si>
    <t>At 31 July 2004</t>
  </si>
  <si>
    <t xml:space="preserve">Others </t>
  </si>
  <si>
    <t>6 months</t>
  </si>
  <si>
    <t>Investment in quoted shares:</t>
  </si>
  <si>
    <t>On 30 April 2004, the Company announced that through Gold Water Pte Ltd (formerly known as TTD China Ventures Pte Ltd), a 90% subsidiary of the Company, has on 29 April 2004 incorporated a 100% subsidiary in Shanghai, under the name of Gold Water (Shanghai) Co. Ltd, with a paid up capital of USD500,000.</t>
  </si>
  <si>
    <t>There were no dividends paid during the financial period ended 31 July 2004.</t>
  </si>
  <si>
    <t>Proposed Listing of Macro Kiosk Bhd, a 70% subsidiary on MESDAQ Market</t>
  </si>
  <si>
    <t>a)  Proposed Share Split by way of sub-division of its existing ordinary shares of RM1.00 each into ordinary shares of RM0.10 each. Pursuant thereto, the existing authorized, issued and paid up share capital of MKB will be revised from RM5,000,000 comprising 5,000,000 ordinary shares of RM1.00 each to RM5,000,000 comprising 50,000,000 ordinary shares of RM0.10 each (“MKB Shares”);</t>
  </si>
  <si>
    <t>b)  Proposed Special Issue of such number of MKB Shares to CIMB equivalent to RM1,000,000 in part settlement of the advisory fee payable to CIMB amounting to RM1.0 million. Assuming at an indicative issue price of RM1.10 per share, CIMB shall be entitled to approximately 909,000 new MKB Shares;</t>
  </si>
  <si>
    <t xml:space="preserve">c)  Proposed Public Issue of 17.091 million new MKB Shares at an indicative issue price of RM1.10 per MKB Share, payable in full on application, to the eligible Directors and employees of MKB and Gold IS Berhad, the holding company of MKB, Malaysian public and identified investors in conjunction with the proposed listing; and </t>
  </si>
  <si>
    <t>d)  Proposed Bonus Issue of 136 million new MKB Shares on the basis of two (2) MKB Shares for every one (1) MKB Share held after the Proposed Special Issue and Proposed Public Issue but prior to the completion of the Proposed Listing.</t>
  </si>
  <si>
    <t>(i)</t>
  </si>
  <si>
    <t xml:space="preserve">Incorporation of Subsidiary </t>
  </si>
  <si>
    <t>(ii)</t>
  </si>
  <si>
    <t>On 30 August 2004, Macro Kiosk Bhd (“MKB”), a 70% subsidiary of Gold IS Bhd had submitted an application to the Securities Commission to seek an admission and the listing of and quotation of the entire enlarged issued and paid up share capital of MKB of RM20,400,000 comprising 204,000,000 ordinary shares of RM0.10 each on the Official List of the MESDAQ Market which involved the following proposals :-</t>
  </si>
  <si>
    <t>Gold IS Bhd through its 90% subsidiary, GoldChina Sdn. Bhd. had on 26 August 2004 incorporated a wholly owned subsidiary in China known as Gold China (Shanghai) Co. Ltd. with a paid up capital of USD140,000 to provide management consultancy services.</t>
  </si>
  <si>
    <t>Operating activities</t>
  </si>
  <si>
    <t>Cash receipts from customers</t>
  </si>
  <si>
    <t>Cash paid to suppliers and employees</t>
  </si>
  <si>
    <t>Cash from operations</t>
  </si>
  <si>
    <t>Dividends received</t>
  </si>
  <si>
    <t>Interests paid</t>
  </si>
  <si>
    <t>Interests received</t>
  </si>
  <si>
    <t>Income taxes paid</t>
  </si>
  <si>
    <t>Net cash flow from operating activities</t>
  </si>
  <si>
    <t>Investing activities</t>
  </si>
  <si>
    <t>Proceeds from disposal of marketable securities</t>
  </si>
  <si>
    <t>Repayment from associates</t>
  </si>
  <si>
    <t>- additions</t>
  </si>
  <si>
    <t>- disposals</t>
  </si>
  <si>
    <t>Net cash flow from investing activities</t>
  </si>
  <si>
    <t>Financing activities</t>
  </si>
  <si>
    <t>Repayment of bank borrowings</t>
  </si>
  <si>
    <t>Advance from related company</t>
  </si>
  <si>
    <t>Advance to associate company</t>
  </si>
  <si>
    <t>Advance from jointly controlled entity</t>
  </si>
  <si>
    <t>Payment for finance lease liabilities</t>
  </si>
  <si>
    <t>Net cash flow from financing activities</t>
  </si>
  <si>
    <t>Net increase in cash and cash equivalent during the financial period</t>
  </si>
  <si>
    <t>Cash and cash equivalents at beginning of financial period</t>
  </si>
  <si>
    <t>Cash and cash equivalents at end of financial period</t>
  </si>
  <si>
    <t>Less: Deposits pledged</t>
  </si>
  <si>
    <t>The condensed consolidated cash flow statements should be read in conjunction with the audited financial statements for the year ended 31 January 2004 and the accompanying explanatory notes attached to the interim financial statements.</t>
  </si>
  <si>
    <t>No interim ordinary dividend has been declared for the financial period ended 31 July 2004.</t>
  </si>
  <si>
    <t xml:space="preserve">The Group's revenue for the current financial quarter ended 31 July 2004 increased by 52% to RM64.9 million from RM42.8 million in the prior financial quarter ended 31 July 2003. The improvement in the performance for the financial period to date was mainly contributed by healthcare, information technology and communication and paper manufacturing segments. </t>
  </si>
  <si>
    <t>Significant Event</t>
  </si>
  <si>
    <t xml:space="preserve">Proposed Acquisition of the Beneficial Rights, Interests, Entitlements in respect of a Notional Land Located at  Lot 162, Sek 63, Bandar Kuala Lumpur </t>
  </si>
  <si>
    <t>On 28 June 2004, LARES entered into a Supplementary Agreement to the S&amp;P Agreement  to purchase the Notional Property from Shell, who remains as the beneficial owner of the Notional Property under the Deed of Trust dated 7 November 1996 for a purchase consideration of RM16,000,000.</t>
  </si>
  <si>
    <t>On 27 April 1995, LA Residence Sdn. Bhd. (“LARES”), a wholly owned subisidary of Gold IS Bhd  entered into a Sale and Purchase Agreement (“S&amp;P Agreement”) with Shell Malaysia Trading Sdn. Bhd. (“Shell”) to purchase a piece of freehold land held under Geran  14932 No. Lot 162 Sek 63, Bandar Kuala Lumpur measuring 85,051 sq. ft (“the Land”) subject to the execution of a Deed of Trust where Shell shall remain the beneficial owner of the notional land area measuring 20,000 sq. ft and 2,500 sq. ft of the Land respectively upon which a petrol station and a convenience store shall be constructed  (“the Notional Property”) thereon for a cash consideration of RM24,225,000.</t>
  </si>
  <si>
    <t>Subsequent Events (continued)</t>
  </si>
  <si>
    <t>Current Period</t>
  </si>
  <si>
    <t>Quarter</t>
  </si>
  <si>
    <t>Comment on Material Change in Profit Before Taxation (in comparison with previous quarter)</t>
  </si>
  <si>
    <t>The Group's revenue for this quarter decreased by 20% to RM 28.9 million when compared to RM 36.0 million in the preceding quarter mainly due to lower revenue generated by healthcare segment.</t>
  </si>
  <si>
    <t>The effective tax rate of the Group for the financial year is higher than the statutory tax rate is principally due to profits made by some subsidiary companies could not be offset against losses incurred by other subsidiary companies.</t>
  </si>
  <si>
    <t>There were no corporate proposals announced as at the date of issue of the quarterly report except as mentioned in Note 11(i).</t>
  </si>
  <si>
    <t>A first and final gross dividend for the financial year ended 31 January 2004 of 2 sen per share less income tax of 28%, amounting to RM4,617,113 was declared and payable on 30 August 2004 to shareholders registered on the Company's Register of Members at the close of business on 30 July 2004.</t>
  </si>
  <si>
    <t>The financial statements were authorised for issue by the Board of Directors in accordance with a resolution of the directors on 20 September 2004.</t>
  </si>
  <si>
    <t>Authorised and contracted</t>
  </si>
  <si>
    <t>Performance Review (against same period for preceding year)</t>
  </si>
  <si>
    <t>Capital expenditure not provided for in the unaudited financial statements are as follows:</t>
  </si>
  <si>
    <t>The Group's profit before taxation for the current quarter ended 31 July 2004 of RM10.7 million represents an increase of RM1.0 million or 10% from the previous quarter ended 30 April 2004 of RM9.7 million. The increment in the Group's profit before taxation is due to better performance from paper manufacturing and trade mart.</t>
  </si>
  <si>
    <t>The Group's profit before tax increased slightly to RM20.4 million when compared to profit before tax of RM20.2 million in the corresponding period in year 2003. The Group's increase in profit before tax was not in tandem with the increase in the Group's revenue due to lower profit contribution from an associate company.</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</si>
</sst>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RM&quot;* #,##0.00_-;\-&quot;RM&quot;* #,##0.00_-;_-&quot;RM&quot;* &quot;-&quot;??_-;_-@_-"/>
    <numFmt numFmtId="167" formatCode="_-&quot;RM&quot;* #,##0_-;\-&quot;RM&quot;* #,##0_-;_-&quot;RM&quot;* &quot;-&quot;_-;_-@_-"/>
    <numFmt numFmtId="168" formatCode="_-* #,##0_-;\-* #,##0_-;_-* &quot;-&quot;??_-;_-@_-"/>
    <numFmt numFmtId="169" formatCode="_(* #,##0.00_);_(* \(#,##0.00\);_(* &quot;-&quot;_);_(@_)"/>
    <numFmt numFmtId="170" formatCode="#,##0.0000;\-#,##0.0000"/>
    <numFmt numFmtId="171" formatCode=";;;"/>
    <numFmt numFmtId="172" formatCode="#,##0.00000000000_);\(#,##0.00000000000\)"/>
    <numFmt numFmtId="173" formatCode="_(* #,##0_);_(* \(#,##0\);_(* &quot;-&quot;??_);_(@_)"/>
    <numFmt numFmtId="174" formatCode="#,##0;\(#,##0\)"/>
    <numFmt numFmtId="175" formatCode="0_);\(0\)"/>
    <numFmt numFmtId="176" formatCode="_(* #,##0.0000_);_(* \(#,##0.0000\);_(* &quot;-&quot;????_);_(@_)"/>
    <numFmt numFmtId="177" formatCode="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 numFmtId="184" formatCode="_(* #,##0.0000_);_(* \(#,##0.0000\);_(* &quot;-&quot;??_);_(@_)"/>
    <numFmt numFmtId="185" formatCode="_(* #,##0.00000_);_(* \(#,##0.00000\);_(* &quot;-&quot;??_);_(@_)"/>
    <numFmt numFmtId="186" formatCode="_(* #,##0.000_);_(* \(#,##0.000\);_(* &quot;-&quot;???_);_(@_)"/>
    <numFmt numFmtId="187" formatCode="0.00000000"/>
    <numFmt numFmtId="188" formatCode="0.0000000"/>
    <numFmt numFmtId="189" formatCode="0.000000"/>
    <numFmt numFmtId="190" formatCode="0.00000"/>
    <numFmt numFmtId="191" formatCode="0.0000"/>
    <numFmt numFmtId="192" formatCode="0.000"/>
    <numFmt numFmtId="193" formatCode="_(* #,##0.0_);_(* \(#,##0.0\);_(* &quot;-&quot;_);_(@_)"/>
    <numFmt numFmtId="194" formatCode="#,##0.00000_);[Red]\(#,##0.00000\)"/>
  </numFmts>
  <fonts count="30">
    <font>
      <sz val="10"/>
      <name val="Arial"/>
      <family val="0"/>
    </font>
    <font>
      <u val="single"/>
      <sz val="10"/>
      <color indexed="36"/>
      <name val="Arial"/>
      <family val="0"/>
    </font>
    <font>
      <u val="single"/>
      <sz val="10"/>
      <color indexed="12"/>
      <name val="Arial"/>
      <family val="0"/>
    </font>
    <font>
      <b/>
      <i/>
      <sz val="10"/>
      <name val="Times New Roman"/>
      <family val="1"/>
    </font>
    <font>
      <sz val="10"/>
      <name val="Times New Roman"/>
      <family val="1"/>
    </font>
    <font>
      <b/>
      <sz val="10"/>
      <name val="Times New Roman"/>
      <family val="1"/>
    </font>
    <font>
      <sz val="9"/>
      <name val="Times New Roman"/>
      <family val="1"/>
    </font>
    <font>
      <b/>
      <sz val="9"/>
      <name val="Times New Roman"/>
      <family val="1"/>
    </font>
    <font>
      <b/>
      <sz val="8"/>
      <name val="Times New Roman"/>
      <family val="1"/>
    </font>
    <font>
      <b/>
      <sz val="12"/>
      <name val="Times New Roman"/>
      <family val="1"/>
    </font>
    <font>
      <b/>
      <sz val="14"/>
      <name val="Times New Roman"/>
      <family val="1"/>
    </font>
    <font>
      <b/>
      <i/>
      <sz val="8"/>
      <name val="Times New Roman"/>
      <family val="1"/>
    </font>
    <font>
      <b/>
      <sz val="16"/>
      <name val="Times New Roman"/>
      <family val="1"/>
    </font>
    <font>
      <sz val="10"/>
      <color indexed="10"/>
      <name val="Times New Roman"/>
      <family val="1"/>
    </font>
    <font>
      <sz val="12"/>
      <name val="Times New Roman"/>
      <family val="1"/>
    </font>
    <font>
      <sz val="8"/>
      <name val="Arial"/>
      <family val="2"/>
    </font>
    <font>
      <sz val="12"/>
      <name val="Helv"/>
      <family val="0"/>
    </font>
    <font>
      <b/>
      <i/>
      <sz val="10"/>
      <color indexed="10"/>
      <name val="Times New Roman"/>
      <family val="1"/>
    </font>
    <font>
      <b/>
      <sz val="10"/>
      <name val="Arial"/>
      <family val="2"/>
    </font>
    <font>
      <b/>
      <sz val="14"/>
      <name val="Arial"/>
      <family val="2"/>
    </font>
    <font>
      <b/>
      <sz val="9"/>
      <name val="Arial"/>
      <family val="2"/>
    </font>
    <font>
      <sz val="9"/>
      <name val="Arial"/>
      <family val="2"/>
    </font>
    <font>
      <b/>
      <sz val="12"/>
      <name val="Arial"/>
      <family val="2"/>
    </font>
    <font>
      <i/>
      <sz val="10"/>
      <name val="Arial"/>
      <family val="2"/>
    </font>
    <font>
      <b/>
      <i/>
      <sz val="10"/>
      <name val="Arial"/>
      <family val="2"/>
    </font>
    <font>
      <b/>
      <sz val="10"/>
      <color indexed="10"/>
      <name val="Times New Roman"/>
      <family val="1"/>
    </font>
    <font>
      <b/>
      <sz val="10"/>
      <color indexed="10"/>
      <name val="Arial"/>
      <family val="2"/>
    </font>
    <font>
      <sz val="10"/>
      <color indexed="10"/>
      <name val="Arial"/>
      <family val="2"/>
    </font>
    <font>
      <b/>
      <sz val="9"/>
      <color indexed="10"/>
      <name val="Arial"/>
      <family val="2"/>
    </font>
    <font>
      <sz val="11"/>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7" fontId="16" fillId="0" borderId="0">
      <alignment/>
      <protection/>
    </xf>
    <xf numFmtId="9" fontId="0" fillId="0" borderId="0" applyFont="0" applyFill="0" applyBorder="0" applyAlignment="0" applyProtection="0"/>
  </cellStyleXfs>
  <cellXfs count="231">
    <xf numFmtId="0" fontId="0" fillId="0" borderId="0" xfId="0" applyAlignment="1">
      <alignment/>
    </xf>
    <xf numFmtId="0" fontId="5" fillId="0" borderId="0" xfId="0" applyFont="1" applyFill="1" applyBorder="1" applyAlignment="1">
      <alignment/>
    </xf>
    <xf numFmtId="0" fontId="4" fillId="0" borderId="0" xfId="0" applyFont="1" applyFill="1" applyBorder="1" applyAlignment="1">
      <alignment/>
    </xf>
    <xf numFmtId="37" fontId="6" fillId="0" borderId="0" xfId="0" applyNumberFormat="1" applyFont="1" applyFill="1" applyBorder="1" applyAlignment="1">
      <alignment/>
    </xf>
    <xf numFmtId="0" fontId="4" fillId="0" borderId="0" xfId="0" applyFont="1" applyAlignment="1">
      <alignment/>
    </xf>
    <xf numFmtId="0" fontId="4" fillId="0" borderId="0" xfId="0" applyFont="1" applyBorder="1" applyAlignment="1">
      <alignment/>
    </xf>
    <xf numFmtId="37" fontId="4" fillId="0" borderId="0" xfId="0" applyNumberFormat="1" applyFont="1" applyFill="1" applyBorder="1" applyAlignment="1">
      <alignment/>
    </xf>
    <xf numFmtId="0" fontId="6" fillId="0" borderId="0" xfId="0" applyFont="1" applyFill="1" applyBorder="1" applyAlignment="1">
      <alignment/>
    </xf>
    <xf numFmtId="41" fontId="6" fillId="0" borderId="0" xfId="0" applyNumberFormat="1" applyFont="1" applyFill="1" applyBorder="1" applyAlignment="1">
      <alignment/>
    </xf>
    <xf numFmtId="0" fontId="5"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vertical="top"/>
    </xf>
    <xf numFmtId="0" fontId="5" fillId="0" borderId="0" xfId="0" applyFont="1" applyBorder="1" applyAlignment="1">
      <alignment vertical="top"/>
    </xf>
    <xf numFmtId="173" fontId="4" fillId="0" borderId="0" xfId="15" applyNumberFormat="1" applyFont="1" applyBorder="1" applyAlignment="1">
      <alignment/>
    </xf>
    <xf numFmtId="41" fontId="4" fillId="0" borderId="0" xfId="0" applyNumberFormat="1" applyFont="1" applyFill="1" applyBorder="1" applyAlignment="1">
      <alignment/>
    </xf>
    <xf numFmtId="0" fontId="4" fillId="0" borderId="0" xfId="0" applyFont="1" applyFill="1" applyBorder="1" applyAlignment="1">
      <alignment horizontal="justify" vertical="center" wrapText="1"/>
    </xf>
    <xf numFmtId="0" fontId="4" fillId="0" borderId="0" xfId="0" applyFont="1" applyFill="1" applyBorder="1" applyAlignment="1">
      <alignment horizontal="justify" vertical="top"/>
    </xf>
    <xf numFmtId="0" fontId="4" fillId="0" borderId="0" xfId="0" applyFont="1" applyBorder="1" applyAlignment="1" quotePrefix="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horizontal="justify" vertical="center"/>
    </xf>
    <xf numFmtId="41" fontId="7" fillId="0" borderId="0" xfId="0" applyNumberFormat="1" applyFont="1" applyFill="1" applyBorder="1" applyAlignment="1">
      <alignment/>
    </xf>
    <xf numFmtId="0" fontId="4" fillId="0" borderId="0" xfId="0" applyFont="1" applyBorder="1" applyAlignment="1">
      <alignment horizontal="center" vertical="top"/>
    </xf>
    <xf numFmtId="173" fontId="4" fillId="0" borderId="0" xfId="15" applyNumberFormat="1" applyFont="1" applyBorder="1" applyAlignment="1">
      <alignment vertical="top"/>
    </xf>
    <xf numFmtId="0" fontId="3" fillId="0" borderId="0" xfId="0" applyFont="1" applyFill="1" applyBorder="1" applyAlignment="1">
      <alignment/>
    </xf>
    <xf numFmtId="173" fontId="4" fillId="0" borderId="0" xfId="15" applyNumberFormat="1" applyFont="1" applyFill="1" applyBorder="1" applyAlignment="1">
      <alignment/>
    </xf>
    <xf numFmtId="43" fontId="4" fillId="0" borderId="0" xfId="15" applyFont="1" applyFill="1" applyBorder="1" applyAlignment="1">
      <alignment/>
    </xf>
    <xf numFmtId="37" fontId="6" fillId="0" borderId="0" xfId="0" applyNumberFormat="1" applyFont="1" applyFill="1" applyBorder="1" applyAlignment="1">
      <alignment horizontal="right"/>
    </xf>
    <xf numFmtId="173" fontId="4" fillId="0" borderId="0" xfId="15" applyNumberFormat="1" applyFont="1" applyFill="1" applyBorder="1" applyAlignment="1">
      <alignment horizontal="center"/>
    </xf>
    <xf numFmtId="173" fontId="4" fillId="0" borderId="0" xfId="0" applyNumberFormat="1" applyFont="1" applyFill="1" applyBorder="1" applyAlignment="1">
      <alignment/>
    </xf>
    <xf numFmtId="0" fontId="4" fillId="0" borderId="0" xfId="0" applyFont="1" applyBorder="1" applyAlignment="1">
      <alignment horizontal="left" vertical="center"/>
    </xf>
    <xf numFmtId="37" fontId="7" fillId="0" borderId="0" xfId="0" applyNumberFormat="1" applyFont="1" applyFill="1" applyBorder="1" applyAlignment="1">
      <alignment/>
    </xf>
    <xf numFmtId="0" fontId="10" fillId="0" borderId="0" xfId="0" applyFont="1" applyAlignment="1">
      <alignment/>
    </xf>
    <xf numFmtId="0" fontId="9" fillId="0" borderId="0" xfId="0" applyFont="1" applyAlignment="1">
      <alignment horizontal="center"/>
    </xf>
    <xf numFmtId="0" fontId="8" fillId="0" borderId="0" xfId="0" applyFont="1" applyFill="1" applyBorder="1" applyAlignment="1">
      <alignment/>
    </xf>
    <xf numFmtId="0" fontId="4" fillId="0" borderId="0" xfId="0" applyFont="1" applyAlignment="1">
      <alignment horizontal="center"/>
    </xf>
    <xf numFmtId="173" fontId="4" fillId="0" borderId="0" xfId="15" applyNumberFormat="1" applyFont="1" applyFill="1" applyBorder="1" applyAlignment="1">
      <alignment horizontal="right"/>
    </xf>
    <xf numFmtId="38" fontId="4" fillId="0" borderId="0" xfId="0" applyNumberFormat="1" applyFont="1" applyFill="1" applyBorder="1" applyAlignment="1">
      <alignment/>
    </xf>
    <xf numFmtId="0" fontId="5" fillId="0" borderId="0" xfId="0" applyFont="1" applyBorder="1" applyAlignment="1">
      <alignment horizontal="center"/>
    </xf>
    <xf numFmtId="0" fontId="10" fillId="0" borderId="0" xfId="0" applyFont="1" applyFill="1" applyBorder="1" applyAlignment="1">
      <alignment/>
    </xf>
    <xf numFmtId="0" fontId="4" fillId="0" borderId="0" xfId="0" applyFont="1" applyFill="1" applyBorder="1" applyAlignment="1">
      <alignment horizontal="justify" vertical="center"/>
    </xf>
    <xf numFmtId="0" fontId="11" fillId="0" borderId="0" xfId="0" applyFont="1" applyFill="1" applyBorder="1" applyAlignment="1">
      <alignment/>
    </xf>
    <xf numFmtId="0" fontId="9" fillId="0" borderId="0" xfId="0" applyFont="1" applyFill="1" applyBorder="1" applyAlignment="1">
      <alignment horizontal="left"/>
    </xf>
    <xf numFmtId="168" fontId="4" fillId="0" borderId="0" xfId="17" applyNumberFormat="1" applyFont="1" applyFill="1" applyBorder="1" applyAlignment="1">
      <alignment/>
    </xf>
    <xf numFmtId="37" fontId="4" fillId="0" borderId="1" xfId="0" applyNumberFormat="1" applyFont="1" applyFill="1" applyBorder="1" applyAlignment="1">
      <alignment/>
    </xf>
    <xf numFmtId="173" fontId="4" fillId="0" borderId="2" xfId="15" applyNumberFormat="1"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vertical="center"/>
    </xf>
    <xf numFmtId="0" fontId="9" fillId="0" borderId="0" xfId="0" applyFont="1" applyBorder="1" applyAlignment="1">
      <alignment/>
    </xf>
    <xf numFmtId="173" fontId="4" fillId="0" borderId="0" xfId="0" applyNumberFormat="1" applyFont="1" applyBorder="1" applyAlignment="1">
      <alignment/>
    </xf>
    <xf numFmtId="37" fontId="5" fillId="0" borderId="0" xfId="0" applyNumberFormat="1" applyFont="1" applyFill="1" applyBorder="1" applyAlignment="1">
      <alignment/>
    </xf>
    <xf numFmtId="37" fontId="5" fillId="0" borderId="1" xfId="0" applyNumberFormat="1" applyFont="1" applyFill="1" applyBorder="1" applyAlignment="1">
      <alignment/>
    </xf>
    <xf numFmtId="173" fontId="5" fillId="0" borderId="2" xfId="15" applyNumberFormat="1" applyFont="1" applyFill="1" applyBorder="1" applyAlignment="1">
      <alignment/>
    </xf>
    <xf numFmtId="173" fontId="5" fillId="0" borderId="0" xfId="15" applyNumberFormat="1" applyFont="1" applyFill="1" applyBorder="1" applyAlignment="1">
      <alignment/>
    </xf>
    <xf numFmtId="38" fontId="5" fillId="0" borderId="0" xfId="0" applyNumberFormat="1" applyFont="1" applyFill="1" applyBorder="1" applyAlignment="1">
      <alignment/>
    </xf>
    <xf numFmtId="0" fontId="10"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center"/>
    </xf>
    <xf numFmtId="37" fontId="4" fillId="0" borderId="0" xfId="0" applyNumberFormat="1" applyFont="1" applyBorder="1" applyAlignment="1">
      <alignment vertical="top"/>
    </xf>
    <xf numFmtId="37" fontId="5" fillId="0" borderId="0" xfId="0" applyNumberFormat="1" applyFont="1" applyFill="1" applyBorder="1" applyAlignment="1">
      <alignment horizontal="center"/>
    </xf>
    <xf numFmtId="37" fontId="4" fillId="0" borderId="0" xfId="0" applyNumberFormat="1" applyFont="1" applyFill="1" applyBorder="1" applyAlignment="1">
      <alignment horizontal="center"/>
    </xf>
    <xf numFmtId="41" fontId="5" fillId="0" borderId="0" xfId="0" applyNumberFormat="1" applyFont="1" applyFill="1" applyBorder="1" applyAlignment="1">
      <alignment/>
    </xf>
    <xf numFmtId="41" fontId="5" fillId="0" borderId="1" xfId="0" applyNumberFormat="1" applyFont="1" applyFill="1" applyBorder="1" applyAlignment="1">
      <alignment/>
    </xf>
    <xf numFmtId="41" fontId="4" fillId="0" borderId="1" xfId="0" applyNumberFormat="1" applyFont="1" applyFill="1" applyBorder="1" applyAlignment="1">
      <alignment/>
    </xf>
    <xf numFmtId="41" fontId="5" fillId="0" borderId="3" xfId="0" applyNumberFormat="1" applyFont="1" applyFill="1" applyBorder="1" applyAlignment="1">
      <alignment/>
    </xf>
    <xf numFmtId="41" fontId="4" fillId="0" borderId="3" xfId="0" applyNumberFormat="1" applyFont="1" applyFill="1" applyBorder="1" applyAlignment="1">
      <alignment/>
    </xf>
    <xf numFmtId="173" fontId="5" fillId="0" borderId="4" xfId="15" applyNumberFormat="1" applyFont="1" applyFill="1" applyBorder="1" applyAlignment="1">
      <alignment/>
    </xf>
    <xf numFmtId="173" fontId="4" fillId="0" borderId="4" xfId="15" applyNumberFormat="1" applyFont="1" applyFill="1" applyBorder="1" applyAlignment="1">
      <alignment/>
    </xf>
    <xf numFmtId="41" fontId="5" fillId="0" borderId="4" xfId="0" applyNumberFormat="1" applyFont="1" applyFill="1" applyBorder="1" applyAlignment="1">
      <alignment/>
    </xf>
    <xf numFmtId="41" fontId="4" fillId="0" borderId="4" xfId="0" applyNumberFormat="1" applyFont="1" applyFill="1" applyBorder="1" applyAlignment="1">
      <alignment/>
    </xf>
    <xf numFmtId="41" fontId="4" fillId="0" borderId="5" xfId="0" applyNumberFormat="1" applyFont="1" applyFill="1" applyBorder="1" applyAlignment="1">
      <alignment/>
    </xf>
    <xf numFmtId="41" fontId="5" fillId="0" borderId="6" xfId="0" applyNumberFormat="1" applyFont="1" applyFill="1" applyBorder="1" applyAlignment="1">
      <alignment/>
    </xf>
    <xf numFmtId="41" fontId="4" fillId="0" borderId="6" xfId="0" applyNumberFormat="1" applyFont="1" applyFill="1" applyBorder="1" applyAlignment="1">
      <alignment/>
    </xf>
    <xf numFmtId="41" fontId="4" fillId="0" borderId="7" xfId="0" applyNumberFormat="1" applyFont="1" applyFill="1" applyBorder="1" applyAlignment="1">
      <alignment/>
    </xf>
    <xf numFmtId="41" fontId="4" fillId="0" borderId="8" xfId="0" applyNumberFormat="1" applyFont="1" applyFill="1" applyBorder="1" applyAlignment="1">
      <alignment/>
    </xf>
    <xf numFmtId="41" fontId="5" fillId="0" borderId="2" xfId="0" applyNumberFormat="1" applyFont="1" applyFill="1" applyBorder="1" applyAlignment="1">
      <alignment/>
    </xf>
    <xf numFmtId="169" fontId="4" fillId="0" borderId="0" xfId="0" applyNumberFormat="1" applyFont="1" applyFill="1" applyBorder="1" applyAlignment="1">
      <alignment/>
    </xf>
    <xf numFmtId="2" fontId="5" fillId="0" borderId="0" xfId="0" applyNumberFormat="1" applyFont="1" applyFill="1" applyBorder="1" applyAlignment="1">
      <alignment/>
    </xf>
    <xf numFmtId="0" fontId="12" fillId="0" borderId="0" xfId="0" applyFont="1" applyAlignment="1">
      <alignment/>
    </xf>
    <xf numFmtId="2" fontId="4" fillId="0" borderId="0" xfId="0" applyNumberFormat="1" applyFont="1" applyFill="1" applyBorder="1" applyAlignment="1">
      <alignment horizontal="right"/>
    </xf>
    <xf numFmtId="0" fontId="14" fillId="0" borderId="0" xfId="0" applyFont="1" applyBorder="1" applyAlignment="1">
      <alignment horizontal="center"/>
    </xf>
    <xf numFmtId="0" fontId="14" fillId="0" borderId="0" xfId="0" applyFont="1" applyBorder="1" applyAlignment="1">
      <alignment/>
    </xf>
    <xf numFmtId="37" fontId="14" fillId="0" borderId="0" xfId="0" applyNumberFormat="1" applyFont="1" applyFill="1" applyBorder="1" applyAlignment="1">
      <alignment horizontal="right"/>
    </xf>
    <xf numFmtId="0" fontId="9" fillId="0" borderId="0" xfId="0" applyFont="1" applyBorder="1" applyAlignment="1">
      <alignment horizontal="center"/>
    </xf>
    <xf numFmtId="0" fontId="9"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41" fontId="4" fillId="0" borderId="2" xfId="0" applyNumberFormat="1" applyFont="1" applyFill="1" applyBorder="1" applyAlignment="1">
      <alignment/>
    </xf>
    <xf numFmtId="0" fontId="4" fillId="0" borderId="0" xfId="0" applyFont="1" applyBorder="1" applyAlignment="1">
      <alignment horizontal="justify" vertical="top"/>
    </xf>
    <xf numFmtId="0" fontId="5" fillId="0" borderId="0" xfId="0" applyFont="1" applyFill="1" applyBorder="1" applyAlignment="1">
      <alignment horizontal="center" vertical="top"/>
    </xf>
    <xf numFmtId="0" fontId="4" fillId="0" borderId="0" xfId="0" applyFont="1" applyFill="1" applyBorder="1" applyAlignment="1">
      <alignment vertical="top"/>
    </xf>
    <xf numFmtId="0" fontId="10" fillId="0" borderId="0" xfId="0" applyFont="1" applyFill="1" applyBorder="1" applyAlignment="1">
      <alignment vertical="top"/>
    </xf>
    <xf numFmtId="0" fontId="4" fillId="0" borderId="0" xfId="0" applyFont="1" applyFill="1" applyBorder="1" applyAlignment="1">
      <alignment horizontal="center" vertical="top"/>
    </xf>
    <xf numFmtId="0" fontId="5" fillId="0" borderId="0" xfId="0" applyFont="1" applyFill="1" applyBorder="1" applyAlignment="1">
      <alignment vertical="top"/>
    </xf>
    <xf numFmtId="37" fontId="4" fillId="0" borderId="0" xfId="0" applyNumberFormat="1" applyFont="1" applyFill="1" applyBorder="1" applyAlignment="1">
      <alignment vertical="top"/>
    </xf>
    <xf numFmtId="0" fontId="4" fillId="0" borderId="0" xfId="0" applyFont="1" applyFill="1" applyBorder="1" applyAlignment="1">
      <alignment horizontal="center" vertical="top" wrapText="1"/>
    </xf>
    <xf numFmtId="41" fontId="4" fillId="0" borderId="0" xfId="0" applyNumberFormat="1" applyFont="1" applyFill="1" applyBorder="1" applyAlignment="1">
      <alignment vertical="top"/>
    </xf>
    <xf numFmtId="0" fontId="4" fillId="0" borderId="0" xfId="0" applyFont="1" applyFill="1" applyBorder="1" applyAlignment="1">
      <alignment horizontal="justify" vertical="top" wrapText="1"/>
    </xf>
    <xf numFmtId="173" fontId="4" fillId="0" borderId="0" xfId="15" applyNumberFormat="1" applyFont="1" applyFill="1" applyBorder="1" applyAlignment="1">
      <alignment vertical="top"/>
    </xf>
    <xf numFmtId="173" fontId="4" fillId="0" borderId="0" xfId="0" applyNumberFormat="1" applyFont="1" applyFill="1" applyBorder="1" applyAlignment="1">
      <alignment vertical="top"/>
    </xf>
    <xf numFmtId="0" fontId="4" fillId="0" borderId="0" xfId="0" applyFont="1" applyFill="1" applyBorder="1" applyAlignment="1" quotePrefix="1">
      <alignment vertical="top"/>
    </xf>
    <xf numFmtId="0" fontId="4" fillId="0" borderId="0" xfId="0" applyFont="1" applyBorder="1" applyAlignment="1" quotePrefix="1">
      <alignment horizontal="center" vertical="top"/>
    </xf>
    <xf numFmtId="173" fontId="4" fillId="0" borderId="0" xfId="15" applyNumberFormat="1" applyFont="1" applyBorder="1" applyAlignment="1">
      <alignment horizontal="center" vertical="top"/>
    </xf>
    <xf numFmtId="0" fontId="5" fillId="0" borderId="0" xfId="0" applyFont="1" applyBorder="1" applyAlignment="1">
      <alignment horizontal="left" vertical="top"/>
    </xf>
    <xf numFmtId="0" fontId="13" fillId="0" borderId="0" xfId="0" applyFont="1" applyBorder="1" applyAlignment="1">
      <alignment horizontal="left" vertical="top"/>
    </xf>
    <xf numFmtId="173" fontId="4" fillId="0" borderId="0" xfId="15" applyNumberFormat="1" applyFont="1" applyFill="1" applyBorder="1" applyAlignment="1">
      <alignment horizontal="right" vertical="top"/>
    </xf>
    <xf numFmtId="173" fontId="4" fillId="0" borderId="0" xfId="15" applyNumberFormat="1" applyFont="1" applyBorder="1" applyAlignment="1">
      <alignment horizontal="right" vertical="top"/>
    </xf>
    <xf numFmtId="2" fontId="4" fillId="0" borderId="9" xfId="0" applyNumberFormat="1" applyFont="1" applyBorder="1" applyAlignment="1">
      <alignment vertical="top"/>
    </xf>
    <xf numFmtId="0" fontId="4" fillId="0" borderId="0" xfId="0" applyFont="1" applyFill="1" applyBorder="1" applyAlignment="1">
      <alignment horizontal="right" vertical="top"/>
    </xf>
    <xf numFmtId="38" fontId="15" fillId="0" borderId="0" xfId="22" applyNumberFormat="1" applyFont="1" applyFill="1" applyAlignment="1" applyProtection="1">
      <alignment horizontal="left"/>
      <protection/>
    </xf>
    <xf numFmtId="9" fontId="4" fillId="0" borderId="0" xfId="23" applyFont="1" applyFill="1" applyBorder="1" applyAlignment="1">
      <alignment/>
    </xf>
    <xf numFmtId="0" fontId="17" fillId="0" borderId="0" xfId="0" applyFont="1" applyFill="1" applyBorder="1" applyAlignment="1">
      <alignment horizontal="left"/>
    </xf>
    <xf numFmtId="173" fontId="4" fillId="0" borderId="2" xfId="0" applyNumberFormat="1" applyFont="1" applyBorder="1" applyAlignment="1">
      <alignment vertical="top"/>
    </xf>
    <xf numFmtId="173" fontId="4" fillId="0" borderId="2" xfId="15" applyNumberFormat="1" applyFont="1" applyBorder="1" applyAlignment="1">
      <alignment vertical="top"/>
    </xf>
    <xf numFmtId="173" fontId="4" fillId="0" borderId="9" xfId="15" applyNumberFormat="1" applyFont="1" applyBorder="1" applyAlignment="1">
      <alignment vertical="top"/>
    </xf>
    <xf numFmtId="173" fontId="4" fillId="0" borderId="0" xfId="15" applyNumberFormat="1" applyFont="1" applyFill="1" applyBorder="1" applyAlignment="1">
      <alignment horizontal="center" vertical="top"/>
    </xf>
    <xf numFmtId="37" fontId="4" fillId="0" borderId="0" xfId="0" applyNumberFormat="1" applyFont="1" applyBorder="1" applyAlignment="1">
      <alignment horizontal="right" vertical="top"/>
    </xf>
    <xf numFmtId="0" fontId="4" fillId="0" borderId="0" xfId="0" applyFont="1" applyBorder="1" applyAlignment="1">
      <alignment horizontal="right" vertical="top"/>
    </xf>
    <xf numFmtId="173" fontId="4" fillId="0" borderId="1" xfId="15" applyNumberFormat="1" applyFont="1" applyFill="1" applyBorder="1" applyAlignment="1">
      <alignment horizontal="right" vertical="top"/>
    </xf>
    <xf numFmtId="173" fontId="4" fillId="0" borderId="1" xfId="15" applyNumberFormat="1" applyFont="1" applyBorder="1" applyAlignment="1">
      <alignment horizontal="right" vertical="top"/>
    </xf>
    <xf numFmtId="173" fontId="4" fillId="0" borderId="0" xfId="0" applyNumberFormat="1" applyFont="1" applyFill="1" applyBorder="1" applyAlignment="1">
      <alignment horizontal="center" vertical="top"/>
    </xf>
    <xf numFmtId="0" fontId="5" fillId="0" borderId="0" xfId="0" applyFont="1" applyFill="1" applyBorder="1" applyAlignment="1">
      <alignment/>
    </xf>
    <xf numFmtId="173" fontId="4" fillId="0" borderId="8" xfId="0" applyNumberFormat="1" applyFont="1" applyFill="1" applyBorder="1" applyAlignment="1">
      <alignment horizontal="center"/>
    </xf>
    <xf numFmtId="2" fontId="5" fillId="0" borderId="0" xfId="0" applyNumberFormat="1" applyFont="1" applyFill="1" applyBorder="1" applyAlignment="1">
      <alignment horizontal="right"/>
    </xf>
    <xf numFmtId="0" fontId="13" fillId="0" borderId="0" xfId="0" applyFont="1" applyBorder="1" applyAlignment="1">
      <alignment vertical="top"/>
    </xf>
    <xf numFmtId="41" fontId="18" fillId="0" borderId="0" xfId="0" applyNumberFormat="1"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xf>
    <xf numFmtId="41" fontId="21" fillId="0" borderId="0" xfId="0" applyNumberFormat="1" applyFont="1" applyFill="1" applyBorder="1" applyAlignment="1">
      <alignment/>
    </xf>
    <xf numFmtId="37" fontId="21" fillId="0" borderId="0" xfId="0" applyNumberFormat="1" applyFont="1" applyFill="1" applyBorder="1" applyAlignment="1">
      <alignment/>
    </xf>
    <xf numFmtId="171" fontId="21" fillId="0" borderId="0" xfId="0" applyNumberFormat="1" applyFont="1" applyFill="1" applyBorder="1" applyAlignment="1">
      <alignment/>
    </xf>
    <xf numFmtId="0" fontId="21"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xf>
    <xf numFmtId="0" fontId="22" fillId="0" borderId="0" xfId="0" applyFont="1" applyFill="1" applyBorder="1" applyAlignment="1">
      <alignment horizontal="left"/>
    </xf>
    <xf numFmtId="0" fontId="0" fillId="0" borderId="0" xfId="0" applyFont="1" applyFill="1" applyBorder="1" applyAlignment="1">
      <alignment vertical="center"/>
    </xf>
    <xf numFmtId="0" fontId="18" fillId="0" borderId="0" xfId="0" applyFont="1" applyFill="1" applyBorder="1" applyAlignment="1">
      <alignment horizontal="center" vertical="center" wrapText="1"/>
    </xf>
    <xf numFmtId="41" fontId="0" fillId="0" borderId="0" xfId="0" applyNumberFormat="1" applyFont="1" applyFill="1" applyBorder="1" applyAlignment="1">
      <alignment vertical="center"/>
    </xf>
    <xf numFmtId="37" fontId="0" fillId="0" borderId="0" xfId="0" applyNumberFormat="1" applyFont="1" applyFill="1" applyBorder="1" applyAlignment="1">
      <alignment vertical="center"/>
    </xf>
    <xf numFmtId="0" fontId="0" fillId="0" borderId="0" xfId="0" applyFont="1" applyBorder="1" applyAlignment="1">
      <alignment vertical="center"/>
    </xf>
    <xf numFmtId="0" fontId="18" fillId="0" borderId="0" xfId="0" applyFont="1" applyBorder="1" applyAlignment="1">
      <alignment horizontal="center" vertical="center" wrapText="1"/>
    </xf>
    <xf numFmtId="41" fontId="23" fillId="0" borderId="0" xfId="0" applyNumberFormat="1" applyFont="1" applyFill="1" applyBorder="1" applyAlignment="1">
      <alignment horizontal="center" vertical="center" wrapText="1"/>
    </xf>
    <xf numFmtId="0" fontId="18" fillId="0" borderId="0" xfId="0" applyFont="1" applyFill="1" applyBorder="1" applyAlignment="1">
      <alignment horizontal="center" wrapText="1"/>
    </xf>
    <xf numFmtId="41" fontId="18" fillId="0" borderId="0" xfId="0" applyNumberFormat="1" applyFont="1" applyFill="1" applyBorder="1" applyAlignment="1">
      <alignment horizontal="center" wrapText="1"/>
    </xf>
    <xf numFmtId="41" fontId="23" fillId="0" borderId="0" xfId="0" applyNumberFormat="1" applyFont="1" applyFill="1" applyBorder="1" applyAlignment="1">
      <alignment horizontal="center" wrapText="1"/>
    </xf>
    <xf numFmtId="41" fontId="0" fillId="0" borderId="0" xfId="0" applyNumberFormat="1" applyFont="1" applyFill="1" applyBorder="1" applyAlignment="1">
      <alignment/>
    </xf>
    <xf numFmtId="0" fontId="0" fillId="0" borderId="0" xfId="0" applyFont="1" applyBorder="1" applyAlignment="1">
      <alignment/>
    </xf>
    <xf numFmtId="41" fontId="24" fillId="0" borderId="0" xfId="0" applyNumberFormat="1" applyFont="1" applyFill="1" applyBorder="1" applyAlignment="1">
      <alignment horizontal="center" wrapText="1"/>
    </xf>
    <xf numFmtId="0" fontId="18" fillId="0" borderId="0" xfId="0" applyFont="1" applyFill="1" applyBorder="1" applyAlignment="1">
      <alignment/>
    </xf>
    <xf numFmtId="173" fontId="18" fillId="0" borderId="0" xfId="15" applyNumberFormat="1" applyFont="1" applyFill="1" applyBorder="1" applyAlignment="1">
      <alignment/>
    </xf>
    <xf numFmtId="173" fontId="18" fillId="0" borderId="2" xfId="0" applyNumberFormat="1" applyFont="1" applyFill="1" applyBorder="1" applyAlignment="1">
      <alignment/>
    </xf>
    <xf numFmtId="173" fontId="18" fillId="0" borderId="0" xfId="0" applyNumberFormat="1" applyFont="1" applyFill="1" applyBorder="1" applyAlignment="1">
      <alignment/>
    </xf>
    <xf numFmtId="43" fontId="0" fillId="0" borderId="0" xfId="0" applyNumberFormat="1" applyFont="1" applyFill="1" applyBorder="1" applyAlignment="1">
      <alignment/>
    </xf>
    <xf numFmtId="173" fontId="0" fillId="0" borderId="0" xfId="0" applyNumberFormat="1" applyFont="1" applyFill="1" applyBorder="1" applyAlignment="1">
      <alignment/>
    </xf>
    <xf numFmtId="172" fontId="0" fillId="0" borderId="0" xfId="0" applyNumberFormat="1" applyFont="1" applyFill="1" applyBorder="1" applyAlignment="1">
      <alignment/>
    </xf>
    <xf numFmtId="41" fontId="0" fillId="0" borderId="0" xfId="0" applyNumberFormat="1" applyFont="1" applyBorder="1" applyAlignment="1">
      <alignment/>
    </xf>
    <xf numFmtId="173" fontId="0" fillId="0" borderId="0" xfId="15" applyNumberFormat="1" applyFont="1" applyFill="1" applyBorder="1" applyAlignment="1">
      <alignment/>
    </xf>
    <xf numFmtId="173" fontId="0" fillId="0" borderId="2" xfId="0" applyNumberFormat="1" applyFont="1" applyFill="1" applyBorder="1" applyAlignment="1">
      <alignment/>
    </xf>
    <xf numFmtId="173" fontId="0" fillId="0" borderId="2" xfId="15" applyNumberFormat="1" applyFont="1" applyFill="1" applyBorder="1" applyAlignment="1">
      <alignment/>
    </xf>
    <xf numFmtId="41" fontId="0" fillId="0" borderId="0" xfId="0" applyNumberFormat="1" applyFont="1" applyAlignment="1">
      <alignment/>
    </xf>
    <xf numFmtId="41" fontId="0" fillId="0" borderId="0" xfId="0" applyNumberFormat="1" applyFont="1" applyFill="1" applyAlignment="1">
      <alignment/>
    </xf>
    <xf numFmtId="0" fontId="25" fillId="0" borderId="0" xfId="0" applyFont="1" applyFill="1" applyBorder="1" applyAlignment="1">
      <alignment horizontal="center" vertical="top"/>
    </xf>
    <xf numFmtId="0" fontId="13" fillId="0" borderId="0" xfId="0" applyFont="1" applyFill="1" applyBorder="1" applyAlignment="1">
      <alignment vertical="top"/>
    </xf>
    <xf numFmtId="37" fontId="13" fillId="0" borderId="0" xfId="0" applyNumberFormat="1" applyFont="1" applyFill="1" applyBorder="1" applyAlignment="1">
      <alignment vertical="top"/>
    </xf>
    <xf numFmtId="173" fontId="4" fillId="0" borderId="1" xfId="15" applyNumberFormat="1" applyFont="1" applyFill="1" applyBorder="1" applyAlignment="1">
      <alignment vertical="top"/>
    </xf>
    <xf numFmtId="173" fontId="4" fillId="0" borderId="2" xfId="15" applyNumberFormat="1" applyFont="1" applyFill="1" applyBorder="1" applyAlignment="1">
      <alignment vertical="top"/>
    </xf>
    <xf numFmtId="0" fontId="4" fillId="0" borderId="0" xfId="0" applyFont="1" applyBorder="1" applyAlignment="1">
      <alignment horizontal="justify" vertical="top" wrapText="1"/>
    </xf>
    <xf numFmtId="0" fontId="4" fillId="0" borderId="0" xfId="0" applyFont="1" applyBorder="1" applyAlignment="1">
      <alignment horizontal="justify"/>
    </xf>
    <xf numFmtId="173" fontId="4" fillId="0" borderId="1" xfId="0" applyNumberFormat="1" applyFont="1" applyFill="1" applyBorder="1" applyAlignment="1">
      <alignment/>
    </xf>
    <xf numFmtId="173" fontId="4" fillId="0" borderId="9" xfId="15" applyNumberFormat="1" applyFont="1" applyFill="1" applyBorder="1" applyAlignment="1">
      <alignment horizontal="right" vertical="top"/>
    </xf>
    <xf numFmtId="0" fontId="5" fillId="0" borderId="0" xfId="0" applyFont="1" applyBorder="1" applyAlignment="1">
      <alignment horizontal="justify" vertical="top" wrapText="1"/>
    </xf>
    <xf numFmtId="41" fontId="4" fillId="0" borderId="0" xfId="0" applyNumberFormat="1" applyFont="1" applyAlignment="1">
      <alignment/>
    </xf>
    <xf numFmtId="0" fontId="4" fillId="0" borderId="0" xfId="0" applyFont="1" applyAlignment="1">
      <alignment horizontal="left" wrapText="1"/>
    </xf>
    <xf numFmtId="0" fontId="5" fillId="0" borderId="0" xfId="0" applyFont="1" applyAlignment="1">
      <alignment horizontal="left"/>
    </xf>
    <xf numFmtId="0" fontId="5" fillId="0" borderId="0" xfId="0" applyFont="1" applyFill="1" applyBorder="1" applyAlignment="1">
      <alignment horizontal="left"/>
    </xf>
    <xf numFmtId="0" fontId="4" fillId="0" borderId="0" xfId="0" applyFont="1" applyAlignment="1">
      <alignment horizontal="justify"/>
    </xf>
    <xf numFmtId="0" fontId="5" fillId="0" borderId="0" xfId="0" applyFont="1" applyAlignment="1">
      <alignment/>
    </xf>
    <xf numFmtId="0" fontId="22" fillId="0" borderId="0" xfId="0" applyFont="1" applyBorder="1" applyAlignment="1">
      <alignment/>
    </xf>
    <xf numFmtId="37" fontId="18" fillId="0" borderId="0" xfId="0" applyNumberFormat="1" applyFont="1" applyFill="1" applyBorder="1" applyAlignment="1">
      <alignment horizontal="center"/>
    </xf>
    <xf numFmtId="173" fontId="18" fillId="0" borderId="0" xfId="15" applyNumberFormat="1" applyFont="1" applyFill="1" applyBorder="1" applyAlignment="1">
      <alignment horizontal="right"/>
    </xf>
    <xf numFmtId="173" fontId="0" fillId="0" borderId="0" xfId="15" applyNumberFormat="1" applyFont="1" applyFill="1" applyBorder="1" applyAlignment="1">
      <alignment horizontal="right"/>
    </xf>
    <xf numFmtId="0" fontId="0" fillId="0" borderId="0" xfId="0" applyFont="1" applyFill="1" applyBorder="1" applyAlignment="1" quotePrefix="1">
      <alignment/>
    </xf>
    <xf numFmtId="0" fontId="18" fillId="0" borderId="0" xfId="0" applyFont="1" applyFill="1" applyBorder="1" applyAlignment="1">
      <alignment horizontal="justify"/>
    </xf>
    <xf numFmtId="0" fontId="26" fillId="0" borderId="0" xfId="0" applyFont="1" applyFill="1" applyBorder="1" applyAlignment="1">
      <alignment/>
    </xf>
    <xf numFmtId="0" fontId="27" fillId="0" borderId="0" xfId="0" applyFont="1" applyBorder="1" applyAlignment="1">
      <alignment/>
    </xf>
    <xf numFmtId="0" fontId="27" fillId="0" borderId="0" xfId="0" applyFont="1" applyFill="1" applyBorder="1" applyAlignment="1">
      <alignment/>
    </xf>
    <xf numFmtId="0" fontId="28" fillId="0" borderId="0" xfId="0" applyFont="1" applyFill="1" applyBorder="1" applyAlignment="1">
      <alignment/>
    </xf>
    <xf numFmtId="41" fontId="27" fillId="0" borderId="0" xfId="0" applyNumberFormat="1" applyFont="1" applyFill="1" applyBorder="1" applyAlignment="1">
      <alignment/>
    </xf>
    <xf numFmtId="41" fontId="20" fillId="0" borderId="0" xfId="0" applyNumberFormat="1" applyFont="1" applyFill="1" applyBorder="1" applyAlignment="1">
      <alignment/>
    </xf>
    <xf numFmtId="173" fontId="18" fillId="0" borderId="1" xfId="15" applyNumberFormat="1" applyFont="1" applyFill="1" applyBorder="1" applyAlignment="1">
      <alignment horizontal="right"/>
    </xf>
    <xf numFmtId="173" fontId="0" fillId="0" borderId="1" xfId="15" applyNumberFormat="1" applyFont="1" applyFill="1" applyBorder="1" applyAlignment="1">
      <alignment horizontal="right"/>
    </xf>
    <xf numFmtId="173" fontId="18" fillId="0" borderId="2" xfId="15" applyNumberFormat="1" applyFont="1" applyFill="1" applyBorder="1" applyAlignment="1">
      <alignment horizontal="right"/>
    </xf>
    <xf numFmtId="173" fontId="0" fillId="0" borderId="2" xfId="15" applyNumberFormat="1" applyFont="1" applyFill="1" applyBorder="1" applyAlignment="1">
      <alignment horizontal="right"/>
    </xf>
    <xf numFmtId="173" fontId="0" fillId="0" borderId="0" xfId="15" applyNumberFormat="1" applyFont="1" applyBorder="1" applyAlignment="1">
      <alignment horizontal="right"/>
    </xf>
    <xf numFmtId="0" fontId="4" fillId="0" borderId="0" xfId="0" applyFont="1" applyAlignment="1">
      <alignment horizontal="justify" wrapText="1"/>
    </xf>
    <xf numFmtId="0" fontId="0" fillId="0" borderId="0" xfId="0" applyAlignment="1">
      <alignment horizontal="justify" wrapText="1"/>
    </xf>
    <xf numFmtId="0" fontId="4" fillId="0" borderId="0" xfId="0" applyFont="1" applyAlignment="1">
      <alignment wrapText="1"/>
    </xf>
    <xf numFmtId="0" fontId="0" fillId="0" borderId="0" xfId="0" applyFont="1" applyAlignment="1">
      <alignment wrapText="1"/>
    </xf>
    <xf numFmtId="173" fontId="4" fillId="0" borderId="9" xfId="15" applyNumberFormat="1" applyFont="1" applyFill="1" applyBorder="1" applyAlignment="1">
      <alignment/>
    </xf>
    <xf numFmtId="0" fontId="10" fillId="0" borderId="0" xfId="0" applyFont="1" applyBorder="1" applyAlignment="1">
      <alignment horizontal="center"/>
    </xf>
    <xf numFmtId="0" fontId="0" fillId="0" borderId="0" xfId="0" applyFont="1" applyFill="1" applyBorder="1" applyAlignment="1">
      <alignment horizontal="justify"/>
    </xf>
    <xf numFmtId="0" fontId="18" fillId="0" borderId="0" xfId="0" applyFont="1" applyFill="1" applyBorder="1" applyAlignment="1">
      <alignment horizontal="center" vertical="center" wrapText="1"/>
    </xf>
    <xf numFmtId="41" fontId="18" fillId="0" borderId="0" xfId="0" applyNumberFormat="1" applyFont="1" applyFill="1" applyBorder="1" applyAlignment="1">
      <alignment horizontal="center" vertical="center" wrapText="1"/>
    </xf>
    <xf numFmtId="0" fontId="5" fillId="0" borderId="0" xfId="0" applyFont="1" applyBorder="1" applyAlignment="1">
      <alignment horizontal="center" vertical="top"/>
    </xf>
    <xf numFmtId="0" fontId="4" fillId="0" borderId="0" xfId="0" applyFont="1" applyAlignment="1">
      <alignment horizontal="justify" wrapText="1"/>
    </xf>
    <xf numFmtId="0" fontId="0" fillId="0" borderId="0" xfId="0" applyFont="1" applyAlignment="1">
      <alignment horizontal="justify" wrapText="1"/>
    </xf>
    <xf numFmtId="0" fontId="0" fillId="0" borderId="0" xfId="0" applyAlignment="1">
      <alignment horizontal="justify" wrapText="1"/>
    </xf>
    <xf numFmtId="0" fontId="5" fillId="0" borderId="0" xfId="0" applyFont="1" applyAlignment="1">
      <alignment wrapText="1"/>
    </xf>
    <xf numFmtId="0" fontId="0" fillId="0" borderId="0" xfId="0" applyAlignment="1">
      <alignment wrapText="1"/>
    </xf>
    <xf numFmtId="0" fontId="4" fillId="0" borderId="0" xfId="0" applyNumberFormat="1" applyFont="1" applyBorder="1" applyAlignment="1">
      <alignment horizontal="justify" vertical="top" wrapText="1"/>
    </xf>
    <xf numFmtId="0" fontId="4" fillId="0" borderId="0" xfId="0" applyFont="1" applyBorder="1" applyAlignment="1">
      <alignment horizontal="justify" vertical="top" wrapText="1"/>
    </xf>
    <xf numFmtId="0" fontId="4" fillId="0" borderId="0" xfId="0" applyNumberFormat="1" applyFont="1" applyBorder="1" applyAlignment="1">
      <alignment horizontal="center"/>
    </xf>
    <xf numFmtId="0" fontId="4" fillId="0" borderId="0" xfId="0" applyFont="1" applyFill="1" applyBorder="1" applyAlignment="1">
      <alignment horizontal="justify" vertical="top"/>
    </xf>
    <xf numFmtId="0" fontId="4"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Fill="1" applyBorder="1" applyAlignment="1">
      <alignment horizontal="justify"/>
    </xf>
    <xf numFmtId="0" fontId="0" fillId="0" borderId="0" xfId="0" applyAlignment="1">
      <alignment horizontal="justify"/>
    </xf>
    <xf numFmtId="0" fontId="3"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horizontal="justify" vertical="top"/>
    </xf>
    <xf numFmtId="0" fontId="4" fillId="0" borderId="0" xfId="0" applyFont="1" applyFill="1" applyBorder="1" applyAlignment="1">
      <alignment horizontal="center"/>
    </xf>
    <xf numFmtId="0" fontId="4" fillId="0" borderId="0" xfId="0" applyFont="1" applyFill="1" applyBorder="1" applyAlignment="1">
      <alignment horizontal="justify" vertical="top" wrapText="1"/>
    </xf>
    <xf numFmtId="0" fontId="9" fillId="0" borderId="0" xfId="0" applyFont="1" applyFill="1" applyBorder="1" applyAlignment="1">
      <alignment horizontal="justify" vertical="top"/>
    </xf>
    <xf numFmtId="0" fontId="0" fillId="0" borderId="0" xfId="0" applyFont="1" applyAlignment="1">
      <alignment horizontal="justify" vertical="top" wrapText="1"/>
    </xf>
    <xf numFmtId="0" fontId="5" fillId="0" borderId="0" xfId="0" applyFont="1" applyBorder="1" applyAlignment="1">
      <alignment horizontal="left" vertical="top"/>
    </xf>
    <xf numFmtId="0" fontId="5" fillId="0" borderId="0" xfId="0" applyFont="1" applyBorder="1" applyAlignment="1">
      <alignment horizontal="justify" vertical="top" wrapText="1"/>
    </xf>
    <xf numFmtId="0" fontId="29" fillId="0" borderId="0" xfId="0" applyFont="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omma_Sheet2" xfId="17"/>
    <cellStyle name="Currency" xfId="18"/>
    <cellStyle name="Currency [0]" xfId="19"/>
    <cellStyle name="Followed Hyperlink" xfId="20"/>
    <cellStyle name="Hyperlink" xfId="21"/>
    <cellStyle name="Normal_CONWS9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IKHAR\Conso\GOLD%20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an\Local%20Settings\Temporary%20Internet%20Files\Content.IE5\6HCRMHYT\KLSE-Apr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ikhar\board\Board\Board-Jul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Tan\Local%20Settings\Temporary%20Internet%20Files\Content.IE5\6HCRMHYT\KLSE-Apr04(W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IKHAR\Conso\Final%202004\GOLD%20IS-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04"/>
      <sheetName val="JulCF"/>
      <sheetName val="Equity"/>
      <sheetName val="Jul 04 Adj"/>
      <sheetName val="Apr04"/>
      <sheetName val="Apr 04 Adj"/>
      <sheetName val="Apr CF"/>
      <sheetName val="CF"/>
      <sheetName val="IGB"/>
      <sheetName val="Dilution"/>
    </sheetNames>
    <sheetDataSet>
      <sheetData sheetId="0">
        <row r="10">
          <cell r="Q10">
            <v>64887749.74797</v>
          </cell>
        </row>
        <row r="12">
          <cell r="Q12">
            <v>-36534689.77473</v>
          </cell>
        </row>
        <row r="16">
          <cell r="Q16">
            <v>2657915.9895123197</v>
          </cell>
        </row>
        <row r="18">
          <cell r="Q18">
            <v>-17628607.21691672</v>
          </cell>
        </row>
        <row r="20">
          <cell r="Q20">
            <v>-7232176.856693441</v>
          </cell>
        </row>
        <row r="22">
          <cell r="Q22">
            <v>-403151.3344800001</v>
          </cell>
        </row>
        <row r="27">
          <cell r="Q27">
            <v>-1371880.75856368</v>
          </cell>
        </row>
        <row r="29">
          <cell r="Q29">
            <v>15808581.4992</v>
          </cell>
        </row>
        <row r="31">
          <cell r="Q31">
            <v>189745.80191296</v>
          </cell>
        </row>
        <row r="37">
          <cell r="Q37">
            <v>-6745376.782031277</v>
          </cell>
        </row>
        <row r="42">
          <cell r="Q42">
            <v>-1178504.416868</v>
          </cell>
        </row>
      </sheetData>
      <sheetData sheetId="1">
        <row r="9">
          <cell r="Y9">
            <v>68526612.71985601</v>
          </cell>
        </row>
        <row r="10">
          <cell r="Y10">
            <v>157012.73196</v>
          </cell>
        </row>
        <row r="11">
          <cell r="Y11">
            <v>-26659145.035621524</v>
          </cell>
        </row>
        <row r="12">
          <cell r="Y12">
            <v>633692.30999688</v>
          </cell>
        </row>
        <row r="13">
          <cell r="Y13">
            <v>-40962786.36722601</v>
          </cell>
        </row>
        <row r="17">
          <cell r="Y17">
            <v>-2053351.0665600002</v>
          </cell>
        </row>
        <row r="18">
          <cell r="Y18">
            <v>-879225.2059500001</v>
          </cell>
        </row>
        <row r="24">
          <cell r="Y24">
            <v>-2069686.1163519998</v>
          </cell>
        </row>
        <row r="26">
          <cell r="Y26">
            <v>2464705.34</v>
          </cell>
        </row>
        <row r="28">
          <cell r="Y28">
            <v>-991841.1799999999</v>
          </cell>
        </row>
        <row r="29">
          <cell r="Y29">
            <v>329350.88</v>
          </cell>
        </row>
        <row r="30">
          <cell r="Y30">
            <v>7441058.59</v>
          </cell>
        </row>
        <row r="35">
          <cell r="Y35">
            <v>1309500</v>
          </cell>
        </row>
        <row r="38">
          <cell r="Y38">
            <v>-7589140.2194220815</v>
          </cell>
        </row>
        <row r="44">
          <cell r="Y44">
            <v>-119844.8</v>
          </cell>
        </row>
        <row r="50">
          <cell r="Y50">
            <v>-134265</v>
          </cell>
        </row>
        <row r="54">
          <cell r="Y54">
            <v>26091471.05657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L"/>
      <sheetName val="BS"/>
      <sheetName val="Equity"/>
      <sheetName val="CF"/>
      <sheetName val="NOTES-Part A"/>
      <sheetName val="Notes-Part B"/>
    </sheetNames>
    <sheetDataSet>
      <sheetData sheetId="1">
        <row r="12">
          <cell r="G12">
            <v>36001.893694461</v>
          </cell>
        </row>
        <row r="14">
          <cell r="G14">
            <v>-19130.92649691</v>
          </cell>
        </row>
        <row r="18">
          <cell r="G18">
            <v>2385.9738963199998</v>
          </cell>
        </row>
        <row r="20">
          <cell r="G20">
            <v>-10258.577675571998</v>
          </cell>
        </row>
        <row r="28">
          <cell r="G28">
            <v>-637.72068943</v>
          </cell>
        </row>
        <row r="30">
          <cell r="G30">
            <v>-20.819204842975</v>
          </cell>
        </row>
        <row r="32">
          <cell r="G32">
            <v>6124.5712</v>
          </cell>
        </row>
        <row r="36">
          <cell r="G36">
            <v>-1814.49665506</v>
          </cell>
        </row>
        <row r="40">
          <cell r="G40">
            <v>-309.4523040425925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
      <sheetName val="BS"/>
      <sheetName val="NTA"/>
      <sheetName val="NTA - PPE"/>
      <sheetName val="Graph-Rev by Equity"/>
      <sheetName val="Graph-Rev by Seg"/>
      <sheetName val="Equity"/>
      <sheetName val="Segment"/>
      <sheetName val="Data"/>
    </sheetNames>
    <sheetDataSet>
      <sheetData sheetId="1">
        <row r="16">
          <cell r="C16">
            <v>88745791.80333202</v>
          </cell>
        </row>
        <row r="18">
          <cell r="C18">
            <v>657888760.4228001</v>
          </cell>
        </row>
        <row r="19">
          <cell r="C19">
            <v>69492124.58287284</v>
          </cell>
        </row>
        <row r="20">
          <cell r="C20">
            <v>1643033.1899999995</v>
          </cell>
        </row>
        <row r="21">
          <cell r="C21">
            <v>68874</v>
          </cell>
        </row>
        <row r="24">
          <cell r="C24">
            <v>12857922.170203999</v>
          </cell>
        </row>
        <row r="25">
          <cell r="C25">
            <v>145133</v>
          </cell>
        </row>
        <row r="27">
          <cell r="C27">
            <v>273451.39</v>
          </cell>
        </row>
        <row r="28">
          <cell r="C28">
            <v>70936956.76459137</v>
          </cell>
        </row>
        <row r="29">
          <cell r="C29">
            <v>29161299.21756184</v>
          </cell>
        </row>
        <row r="33">
          <cell r="C33">
            <v>33315067.843832254</v>
          </cell>
        </row>
        <row r="34">
          <cell r="C34">
            <v>47846527.67929</v>
          </cell>
        </row>
        <row r="35">
          <cell r="C35">
            <v>3667178</v>
          </cell>
        </row>
        <row r="36">
          <cell r="C36">
            <v>6564289.73707</v>
          </cell>
        </row>
        <row r="42">
          <cell r="C42">
            <v>730067</v>
          </cell>
        </row>
        <row r="43">
          <cell r="C43">
            <v>11989392</v>
          </cell>
        </row>
        <row r="44">
          <cell r="C44">
            <v>323729</v>
          </cell>
        </row>
        <row r="50">
          <cell r="C50">
            <v>320632830.424</v>
          </cell>
        </row>
        <row r="51">
          <cell r="C51">
            <v>493366388.87780625</v>
          </cell>
        </row>
        <row r="53">
          <cell r="C53">
            <v>12777874.09803414</v>
          </cell>
        </row>
      </sheetData>
      <sheetData sheetId="2">
        <row r="93">
          <cell r="C93">
            <v>7656830.42</v>
          </cell>
          <cell r="E93">
            <v>14345399.4</v>
          </cell>
        </row>
        <row r="94">
          <cell r="C94">
            <v>21504399.90334884</v>
          </cell>
          <cell r="E94">
            <v>9633918.172919</v>
          </cell>
        </row>
        <row r="96">
          <cell r="C96">
            <v>-3667178.03</v>
          </cell>
          <cell r="E96">
            <v>-3685079.6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PL"/>
      <sheetName val="BS"/>
      <sheetName val="Equity"/>
      <sheetName val="CF"/>
      <sheetName val="NOTES-Part A"/>
      <sheetName val="Notes-Part B"/>
    </sheetNames>
    <sheetDataSet>
      <sheetData sheetId="1">
        <row r="22">
          <cell r="G22">
            <v>-4697.925649084002</v>
          </cell>
        </row>
        <row r="24">
          <cell r="G24">
            <v>-47.8746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03"/>
      <sheetName val="Apr 03 Adj"/>
      <sheetName val="Jul 03"/>
      <sheetName val="Jul 03 Adj"/>
      <sheetName val="Jul 03 CF"/>
      <sheetName val="Oct 03"/>
      <sheetName val="Oct 03 Adj"/>
      <sheetName val="Oct 03 CF"/>
      <sheetName val="Jan 04"/>
      <sheetName val="Equity"/>
      <sheetName val="Jan 04 Adj"/>
      <sheetName val="IGB"/>
      <sheetName val="Dilution"/>
      <sheetName val="CF"/>
      <sheetName val="Jan 04 CF"/>
    </sheetNames>
    <sheetDataSet>
      <sheetData sheetId="4">
        <row r="12">
          <cell r="T12">
            <v>39688889.2697</v>
          </cell>
        </row>
        <row r="13">
          <cell r="T13">
            <v>213774.96769</v>
          </cell>
        </row>
        <row r="14">
          <cell r="T14">
            <v>-14416355.55209</v>
          </cell>
        </row>
        <row r="15">
          <cell r="T15">
            <v>62718.53886</v>
          </cell>
        </row>
        <row r="16">
          <cell r="T16">
            <v>-22509817.186920002</v>
          </cell>
        </row>
        <row r="20">
          <cell r="T20">
            <v>-2030103.84475</v>
          </cell>
        </row>
        <row r="21">
          <cell r="T21">
            <v>-1586177.28866</v>
          </cell>
        </row>
        <row r="28">
          <cell r="T28">
            <v>-7173860.71174</v>
          </cell>
        </row>
        <row r="29">
          <cell r="T29">
            <v>58174.3026</v>
          </cell>
        </row>
        <row r="34">
          <cell r="T34">
            <v>548470</v>
          </cell>
        </row>
        <row r="35">
          <cell r="T35">
            <v>3768310</v>
          </cell>
        </row>
        <row r="44">
          <cell r="T44">
            <v>-772754</v>
          </cell>
        </row>
        <row r="45">
          <cell r="T45">
            <v>604631.63521</v>
          </cell>
        </row>
        <row r="47">
          <cell r="T47">
            <v>2730635.93697</v>
          </cell>
        </row>
        <row r="48">
          <cell r="T48">
            <v>-5657.06444</v>
          </cell>
        </row>
        <row r="49">
          <cell r="T49">
            <v>-3823315</v>
          </cell>
        </row>
        <row r="51">
          <cell r="T51">
            <v>0</v>
          </cell>
        </row>
        <row r="56">
          <cell r="T56">
            <v>0</v>
          </cell>
        </row>
        <row r="60">
          <cell r="T60">
            <v>24936673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30"/>
  <sheetViews>
    <sheetView workbookViewId="0" topLeftCell="A26">
      <selection activeCell="G44" sqref="G44"/>
    </sheetView>
  </sheetViews>
  <sheetFormatPr defaultColWidth="9.140625" defaultRowHeight="12.75"/>
  <cols>
    <col min="1" max="1" width="2.7109375" style="4" customWidth="1"/>
    <col min="2" max="2" width="2.7109375" style="36" customWidth="1"/>
    <col min="3" max="3" width="73.421875" style="4" customWidth="1"/>
    <col min="4" max="16384" width="9.140625" style="4" customWidth="1"/>
  </cols>
  <sheetData>
    <row r="1" spans="1:2" ht="20.25">
      <c r="A1" s="79" t="s">
        <v>131</v>
      </c>
      <c r="B1" s="56"/>
    </row>
    <row r="2" ht="12.75">
      <c r="A2" s="4" t="s">
        <v>100</v>
      </c>
    </row>
    <row r="5" spans="1:2" ht="18.75">
      <c r="A5" s="33" t="s">
        <v>132</v>
      </c>
      <c r="B5" s="34"/>
    </row>
    <row r="6" spans="1:2" ht="18.75">
      <c r="A6" s="33" t="s">
        <v>157</v>
      </c>
      <c r="B6" s="34"/>
    </row>
    <row r="8" s="5" customFormat="1" ht="12.75">
      <c r="B8" s="57"/>
    </row>
    <row r="9" spans="1:4" s="5" customFormat="1" ht="18.75">
      <c r="A9" s="202" t="s">
        <v>101</v>
      </c>
      <c r="B9" s="202"/>
      <c r="C9" s="202"/>
      <c r="D9" s="202"/>
    </row>
    <row r="10" s="5" customFormat="1" ht="12.75">
      <c r="B10" s="57"/>
    </row>
    <row r="11" spans="1:2" s="49" customFormat="1" ht="15.75">
      <c r="A11" s="49" t="s">
        <v>102</v>
      </c>
      <c r="B11" s="84"/>
    </row>
    <row r="12" s="49" customFormat="1" ht="15.75">
      <c r="B12" s="84"/>
    </row>
    <row r="13" spans="1:2" s="49" customFormat="1" ht="15.75">
      <c r="A13" s="49" t="s">
        <v>103</v>
      </c>
      <c r="B13" s="84"/>
    </row>
    <row r="14" s="49" customFormat="1" ht="15.75">
      <c r="B14" s="84"/>
    </row>
    <row r="15" spans="1:2" s="49" customFormat="1" ht="15.75">
      <c r="A15" s="49" t="s">
        <v>104</v>
      </c>
      <c r="B15" s="84"/>
    </row>
    <row r="16" s="49" customFormat="1" ht="15.75">
      <c r="B16" s="84"/>
    </row>
    <row r="17" spans="1:2" s="49" customFormat="1" ht="15.75">
      <c r="A17" s="49" t="s">
        <v>105</v>
      </c>
      <c r="B17" s="84"/>
    </row>
    <row r="18" s="82" customFormat="1" ht="15.75">
      <c r="B18" s="81"/>
    </row>
    <row r="19" spans="1:2" s="82" customFormat="1" ht="15.75">
      <c r="A19" s="49" t="s">
        <v>112</v>
      </c>
      <c r="B19" s="81"/>
    </row>
    <row r="20" spans="1:2" s="5" customFormat="1" ht="12.75">
      <c r="A20" s="9"/>
      <c r="B20" s="57"/>
    </row>
    <row r="21" spans="2:3" s="5" customFormat="1" ht="12.75" customHeight="1">
      <c r="B21" s="57">
        <v>1</v>
      </c>
      <c r="C21" s="10" t="s">
        <v>57</v>
      </c>
    </row>
    <row r="22" spans="2:9" s="5" customFormat="1" ht="12.75" customHeight="1">
      <c r="B22" s="23">
        <v>2</v>
      </c>
      <c r="C22" s="12" t="s">
        <v>58</v>
      </c>
      <c r="D22" s="12"/>
      <c r="E22" s="12"/>
      <c r="F22" s="12"/>
      <c r="G22" s="12"/>
      <c r="H22" s="12"/>
      <c r="I22" s="12"/>
    </row>
    <row r="23" spans="2:9" s="5" customFormat="1" ht="12.75" customHeight="1">
      <c r="B23" s="23">
        <v>3</v>
      </c>
      <c r="C23" s="12" t="s">
        <v>59</v>
      </c>
      <c r="D23" s="12"/>
      <c r="E23" s="12"/>
      <c r="F23" s="12"/>
      <c r="G23" s="12"/>
      <c r="H23" s="12"/>
      <c r="I23" s="12"/>
    </row>
    <row r="24" spans="2:9" s="5" customFormat="1" ht="12.75" customHeight="1">
      <c r="B24" s="23">
        <v>4</v>
      </c>
      <c r="C24" s="12" t="s">
        <v>60</v>
      </c>
      <c r="D24" s="12"/>
      <c r="E24" s="12"/>
      <c r="F24" s="12"/>
      <c r="G24" s="12"/>
      <c r="H24" s="12"/>
      <c r="I24" s="12"/>
    </row>
    <row r="25" spans="2:9" s="5" customFormat="1" ht="12.75" customHeight="1">
      <c r="B25" s="23">
        <v>5</v>
      </c>
      <c r="C25" s="12" t="s">
        <v>61</v>
      </c>
      <c r="D25" s="12"/>
      <c r="E25" s="12"/>
      <c r="F25" s="12"/>
      <c r="G25" s="12"/>
      <c r="H25" s="12"/>
      <c r="I25" s="12"/>
    </row>
    <row r="26" spans="2:9" s="5" customFormat="1" ht="12.75" customHeight="1">
      <c r="B26" s="23">
        <v>6</v>
      </c>
      <c r="C26" s="12" t="s">
        <v>19</v>
      </c>
      <c r="D26" s="12"/>
      <c r="E26" s="12"/>
      <c r="F26" s="12"/>
      <c r="G26" s="12"/>
      <c r="H26" s="12"/>
      <c r="I26" s="12"/>
    </row>
    <row r="27" spans="2:9" s="5" customFormat="1" ht="12.75" customHeight="1">
      <c r="B27" s="23">
        <v>7</v>
      </c>
      <c r="C27" s="12" t="s">
        <v>63</v>
      </c>
      <c r="D27" s="12"/>
      <c r="E27" s="12"/>
      <c r="F27" s="12"/>
      <c r="G27" s="12"/>
      <c r="H27" s="12"/>
      <c r="I27" s="12"/>
    </row>
    <row r="28" spans="2:9" s="5" customFormat="1" ht="12.75" customHeight="1">
      <c r="B28" s="23">
        <v>8</v>
      </c>
      <c r="C28" s="12" t="s">
        <v>64</v>
      </c>
      <c r="D28" s="12"/>
      <c r="E28" s="12"/>
      <c r="F28" s="12"/>
      <c r="G28" s="12"/>
      <c r="H28" s="12"/>
      <c r="I28" s="12"/>
    </row>
    <row r="29" spans="2:3" s="2" customFormat="1" ht="12.75" customHeight="1">
      <c r="B29" s="19">
        <v>9</v>
      </c>
      <c r="C29" s="2" t="s">
        <v>67</v>
      </c>
    </row>
    <row r="30" spans="2:3" s="2" customFormat="1" ht="12.75" customHeight="1">
      <c r="B30" s="19">
        <v>10</v>
      </c>
      <c r="C30" s="2" t="s">
        <v>231</v>
      </c>
    </row>
    <row r="31" spans="2:8" s="2" customFormat="1" ht="12.75" customHeight="1">
      <c r="B31" s="19">
        <v>11</v>
      </c>
      <c r="C31" s="2" t="s">
        <v>68</v>
      </c>
      <c r="D31" s="19"/>
      <c r="E31" s="19"/>
      <c r="F31" s="19"/>
      <c r="G31" s="19"/>
      <c r="H31" s="19"/>
    </row>
    <row r="32" spans="2:8" s="2" customFormat="1" ht="12.75" customHeight="1">
      <c r="B32" s="19">
        <v>12</v>
      </c>
      <c r="C32" s="2" t="s">
        <v>69</v>
      </c>
      <c r="D32" s="19"/>
      <c r="E32" s="19"/>
      <c r="F32" s="19"/>
      <c r="G32" s="19"/>
      <c r="H32" s="19"/>
    </row>
    <row r="33" spans="2:8" s="2" customFormat="1" ht="12.75" customHeight="1">
      <c r="B33" s="19">
        <v>13</v>
      </c>
      <c r="C33" s="2" t="s">
        <v>70</v>
      </c>
      <c r="D33" s="26"/>
      <c r="E33" s="26"/>
      <c r="F33" s="26"/>
      <c r="G33" s="26"/>
      <c r="H33" s="26"/>
    </row>
    <row r="34" spans="2:8" s="2" customFormat="1" ht="12.75" customHeight="1">
      <c r="B34" s="19">
        <v>14</v>
      </c>
      <c r="C34" s="2" t="s">
        <v>71</v>
      </c>
      <c r="D34" s="26"/>
      <c r="E34" s="26"/>
      <c r="F34" s="26"/>
      <c r="G34" s="26"/>
      <c r="H34" s="26"/>
    </row>
    <row r="35" spans="2:6" s="5" customFormat="1" ht="15.75" customHeight="1">
      <c r="B35" s="57"/>
      <c r="F35" s="28"/>
    </row>
    <row r="36" spans="1:6" s="82" customFormat="1" ht="12.75" customHeight="1">
      <c r="A36" s="49" t="s">
        <v>119</v>
      </c>
      <c r="B36" s="81"/>
      <c r="F36" s="83"/>
    </row>
    <row r="37" spans="1:6" s="82" customFormat="1" ht="12.75" customHeight="1">
      <c r="A37" s="49"/>
      <c r="B37" s="81"/>
      <c r="F37" s="83"/>
    </row>
    <row r="38" spans="2:9" s="5" customFormat="1" ht="12.75" customHeight="1">
      <c r="B38" s="19">
        <v>15</v>
      </c>
      <c r="C38" s="2" t="s">
        <v>72</v>
      </c>
      <c r="D38" s="6"/>
      <c r="E38" s="6"/>
      <c r="F38" s="6"/>
      <c r="G38" s="6"/>
      <c r="H38" s="6"/>
      <c r="I38" s="2"/>
    </row>
    <row r="39" spans="2:9" s="5" customFormat="1" ht="12.75" customHeight="1">
      <c r="B39" s="19">
        <v>16</v>
      </c>
      <c r="C39" s="2" t="s">
        <v>73</v>
      </c>
      <c r="D39" s="6"/>
      <c r="E39" s="6"/>
      <c r="F39" s="6"/>
      <c r="G39" s="6"/>
      <c r="H39" s="6"/>
      <c r="I39" s="2"/>
    </row>
    <row r="40" spans="2:9" s="5" customFormat="1" ht="12.75" customHeight="1">
      <c r="B40" s="19">
        <v>17</v>
      </c>
      <c r="C40" s="2" t="s">
        <v>74</v>
      </c>
      <c r="D40" s="6"/>
      <c r="E40" s="6"/>
      <c r="F40" s="6"/>
      <c r="G40" s="6"/>
      <c r="H40" s="6"/>
      <c r="I40" s="2"/>
    </row>
    <row r="41" spans="2:9" s="5" customFormat="1" ht="12.75" customHeight="1">
      <c r="B41" s="19">
        <v>18</v>
      </c>
      <c r="C41" s="2" t="s">
        <v>75</v>
      </c>
      <c r="D41" s="6"/>
      <c r="E41" s="6"/>
      <c r="F41" s="15"/>
      <c r="G41" s="15"/>
      <c r="H41" s="15"/>
      <c r="I41" s="2"/>
    </row>
    <row r="42" spans="2:9" s="5" customFormat="1" ht="12.75" customHeight="1">
      <c r="B42" s="19">
        <v>19</v>
      </c>
      <c r="C42" s="2" t="s">
        <v>6</v>
      </c>
      <c r="D42" s="6"/>
      <c r="E42" s="6"/>
      <c r="F42" s="15"/>
      <c r="G42" s="15"/>
      <c r="H42" s="15"/>
      <c r="I42" s="2"/>
    </row>
    <row r="43" spans="2:9" s="5" customFormat="1" ht="12.75" customHeight="1">
      <c r="B43" s="19">
        <v>20</v>
      </c>
      <c r="C43" s="2" t="s">
        <v>78</v>
      </c>
      <c r="D43" s="2"/>
      <c r="E43" s="30"/>
      <c r="F43" s="30"/>
      <c r="G43" s="16"/>
      <c r="H43" s="16"/>
      <c r="I43" s="2"/>
    </row>
    <row r="44" spans="2:9" s="5" customFormat="1" ht="12.75" customHeight="1">
      <c r="B44" s="57">
        <v>21</v>
      </c>
      <c r="C44" s="2" t="s">
        <v>20</v>
      </c>
      <c r="D44" s="2"/>
      <c r="E44" s="26"/>
      <c r="F44" s="26"/>
      <c r="G44" s="16"/>
      <c r="H44" s="16"/>
      <c r="I44" s="2"/>
    </row>
    <row r="45" spans="2:9" s="5" customFormat="1" ht="12.75" customHeight="1">
      <c r="B45" s="57">
        <v>22</v>
      </c>
      <c r="C45" s="5" t="s">
        <v>80</v>
      </c>
      <c r="G45" s="17"/>
      <c r="H45" s="17"/>
      <c r="I45" s="2"/>
    </row>
    <row r="46" spans="2:9" s="5" customFormat="1" ht="12.75" customHeight="1">
      <c r="B46" s="57">
        <v>23</v>
      </c>
      <c r="C46" s="5" t="s">
        <v>81</v>
      </c>
      <c r="G46" s="17"/>
      <c r="H46" s="17"/>
      <c r="I46" s="2"/>
    </row>
    <row r="47" spans="2:9" s="5" customFormat="1" ht="12.75" customHeight="1" hidden="1">
      <c r="B47" s="57"/>
      <c r="D47" s="14"/>
      <c r="E47" s="18"/>
      <c r="G47" s="17"/>
      <c r="H47" s="17"/>
      <c r="I47" s="2"/>
    </row>
    <row r="48" spans="2:9" s="5" customFormat="1" ht="12.75" customHeight="1" hidden="1">
      <c r="B48" s="57"/>
      <c r="C48" s="5" t="s">
        <v>95</v>
      </c>
      <c r="D48" s="14" t="e">
        <f>#REF!+#REF!</f>
        <v>#REF!</v>
      </c>
      <c r="E48" s="18"/>
      <c r="G48" s="17"/>
      <c r="H48" s="17"/>
      <c r="I48" s="2"/>
    </row>
    <row r="49" spans="2:9" s="5" customFormat="1" ht="12.75" customHeight="1" hidden="1">
      <c r="B49" s="57"/>
      <c r="D49" s="14"/>
      <c r="E49" s="18"/>
      <c r="G49" s="17"/>
      <c r="H49" s="17"/>
      <c r="I49" s="2"/>
    </row>
    <row r="50" spans="2:9" s="5" customFormat="1" ht="12.75" customHeight="1" hidden="1">
      <c r="B50" s="57"/>
      <c r="C50" s="5" t="s">
        <v>94</v>
      </c>
      <c r="D50" s="14"/>
      <c r="E50" s="18"/>
      <c r="G50" s="17"/>
      <c r="H50" s="17"/>
      <c r="I50" s="2"/>
    </row>
    <row r="51" spans="2:9" s="5" customFormat="1" ht="12.75" customHeight="1" hidden="1">
      <c r="B51" s="57"/>
      <c r="D51" s="14"/>
      <c r="E51" s="18"/>
      <c r="G51" s="17"/>
      <c r="H51" s="17"/>
      <c r="I51" s="2"/>
    </row>
    <row r="52" spans="2:9" s="5" customFormat="1" ht="12.75" customHeight="1" hidden="1">
      <c r="B52" s="57"/>
      <c r="E52" s="18"/>
      <c r="G52" s="17"/>
      <c r="H52" s="17"/>
      <c r="I52" s="2"/>
    </row>
    <row r="53" spans="2:9" s="5" customFormat="1" ht="12.75" customHeight="1" hidden="1">
      <c r="B53" s="57"/>
      <c r="E53" s="18"/>
      <c r="G53" s="17"/>
      <c r="H53" s="17"/>
      <c r="I53" s="2"/>
    </row>
    <row r="54" spans="2:9" s="5" customFormat="1" ht="12.75" customHeight="1" hidden="1">
      <c r="B54" s="57">
        <v>23</v>
      </c>
      <c r="D54" s="50">
        <f>SUM(D51:D53)</f>
        <v>0</v>
      </c>
      <c r="E54" s="18"/>
      <c r="G54" s="17"/>
      <c r="H54" s="17"/>
      <c r="I54" s="2"/>
    </row>
    <row r="55" spans="2:9" s="5" customFormat="1" ht="12.75" customHeight="1">
      <c r="B55" s="57">
        <v>24</v>
      </c>
      <c r="C55" s="5" t="s">
        <v>25</v>
      </c>
      <c r="G55" s="17"/>
      <c r="H55" s="17"/>
      <c r="I55" s="2"/>
    </row>
    <row r="56" spans="2:9" s="5" customFormat="1" ht="12.75" customHeight="1">
      <c r="B56" s="57">
        <v>25</v>
      </c>
      <c r="C56" s="5" t="s">
        <v>85</v>
      </c>
      <c r="G56" s="17"/>
      <c r="H56" s="17"/>
      <c r="I56" s="2"/>
    </row>
    <row r="57" spans="2:9" s="5" customFormat="1" ht="12.75" customHeight="1">
      <c r="B57" s="57">
        <v>26</v>
      </c>
      <c r="C57" s="11" t="s">
        <v>86</v>
      </c>
      <c r="G57" s="17"/>
      <c r="H57" s="17"/>
      <c r="I57" s="2"/>
    </row>
    <row r="58" spans="2:9" s="5" customFormat="1" ht="12.75" customHeight="1">
      <c r="B58" s="5">
        <v>27</v>
      </c>
      <c r="C58" s="5" t="s">
        <v>87</v>
      </c>
      <c r="G58" s="17"/>
      <c r="H58" s="17"/>
      <c r="I58" s="2"/>
    </row>
    <row r="59" spans="2:9" s="5" customFormat="1" ht="12.75" customHeight="1">
      <c r="B59" s="58">
        <v>28</v>
      </c>
      <c r="C59" s="31" t="s">
        <v>92</v>
      </c>
      <c r="D59" s="31"/>
      <c r="E59" s="31"/>
      <c r="F59" s="31"/>
      <c r="G59" s="31"/>
      <c r="H59" s="31"/>
      <c r="I59" s="2"/>
    </row>
    <row r="60" spans="2:9" s="5" customFormat="1" ht="12.75" customHeight="1">
      <c r="B60" s="58"/>
      <c r="C60" s="21"/>
      <c r="D60" s="21"/>
      <c r="E60" s="21"/>
      <c r="F60" s="21"/>
      <c r="G60" s="21"/>
      <c r="H60" s="21"/>
      <c r="I60" s="2"/>
    </row>
    <row r="61" spans="2:9" s="5" customFormat="1" ht="12.75" customHeight="1">
      <c r="B61" s="19"/>
      <c r="C61" s="2"/>
      <c r="D61" s="6"/>
      <c r="E61" s="6"/>
      <c r="F61" s="15"/>
      <c r="G61" s="15"/>
      <c r="H61" s="15"/>
      <c r="I61" s="2"/>
    </row>
    <row r="62" s="5" customFormat="1" ht="12.75" customHeight="1">
      <c r="B62" s="57"/>
    </row>
    <row r="63" s="5" customFormat="1" ht="12.75" customHeight="1">
      <c r="B63" s="57"/>
    </row>
    <row r="64" s="5" customFormat="1" ht="12.75" customHeight="1">
      <c r="B64" s="57"/>
    </row>
    <row r="65" s="5" customFormat="1" ht="12.75" customHeight="1">
      <c r="B65" s="57"/>
    </row>
    <row r="66" s="5" customFormat="1" ht="12.75">
      <c r="B66" s="57"/>
    </row>
    <row r="67" s="5" customFormat="1" ht="12.75">
      <c r="B67" s="57"/>
    </row>
    <row r="68" s="5" customFormat="1" ht="12.75">
      <c r="B68" s="57"/>
    </row>
    <row r="69" s="5" customFormat="1" ht="12.75">
      <c r="B69" s="57"/>
    </row>
    <row r="70" s="5" customFormat="1" ht="12.75">
      <c r="B70" s="57"/>
    </row>
    <row r="71" s="5" customFormat="1" ht="12.75">
      <c r="B71" s="57"/>
    </row>
    <row r="72" s="5" customFormat="1" ht="12.75">
      <c r="B72" s="57"/>
    </row>
    <row r="73" s="5" customFormat="1" ht="12.75">
      <c r="B73" s="57"/>
    </row>
    <row r="74" s="5" customFormat="1" ht="12.75">
      <c r="B74" s="57"/>
    </row>
    <row r="75" s="5" customFormat="1" ht="12.75">
      <c r="B75" s="57"/>
    </row>
    <row r="76" s="5" customFormat="1" ht="12.75">
      <c r="B76" s="57"/>
    </row>
    <row r="77" s="5" customFormat="1" ht="12.75">
      <c r="B77" s="57"/>
    </row>
    <row r="78" s="5" customFormat="1" ht="12.75">
      <c r="B78" s="57"/>
    </row>
    <row r="79" s="5" customFormat="1" ht="12.75">
      <c r="B79" s="57"/>
    </row>
    <row r="80" s="5" customFormat="1" ht="12.75">
      <c r="B80" s="57"/>
    </row>
    <row r="81" s="5" customFormat="1" ht="12.75">
      <c r="B81" s="57"/>
    </row>
    <row r="82" s="5" customFormat="1" ht="12.75">
      <c r="B82" s="57"/>
    </row>
    <row r="83" s="5" customFormat="1" ht="12.75">
      <c r="B83" s="57"/>
    </row>
    <row r="84" s="5" customFormat="1" ht="12.75">
      <c r="B84" s="57"/>
    </row>
    <row r="85" s="5" customFormat="1" ht="12.75">
      <c r="B85" s="57"/>
    </row>
    <row r="86" s="5" customFormat="1" ht="12.75">
      <c r="B86" s="57"/>
    </row>
    <row r="87" s="5" customFormat="1" ht="12.75">
      <c r="B87" s="57"/>
    </row>
    <row r="88" s="5" customFormat="1" ht="12.75">
      <c r="B88" s="57"/>
    </row>
    <row r="89" s="5" customFormat="1" ht="12.75">
      <c r="B89" s="57"/>
    </row>
    <row r="90" s="5" customFormat="1" ht="12.75">
      <c r="B90" s="57"/>
    </row>
    <row r="91" s="5" customFormat="1" ht="12.75">
      <c r="B91" s="57"/>
    </row>
    <row r="92" s="5" customFormat="1" ht="12.75">
      <c r="B92" s="57"/>
    </row>
    <row r="93" s="5" customFormat="1" ht="12.75">
      <c r="B93" s="57"/>
    </row>
    <row r="94" s="5" customFormat="1" ht="12.75">
      <c r="B94" s="57"/>
    </row>
    <row r="95" s="5" customFormat="1" ht="12.75">
      <c r="B95" s="57"/>
    </row>
    <row r="96" s="5" customFormat="1" ht="12.75">
      <c r="B96" s="57"/>
    </row>
    <row r="97" s="5" customFormat="1" ht="12.75">
      <c r="B97" s="57"/>
    </row>
    <row r="98" s="5" customFormat="1" ht="12.75">
      <c r="B98" s="57"/>
    </row>
    <row r="99" s="5" customFormat="1" ht="12.75">
      <c r="B99" s="57"/>
    </row>
    <row r="100" s="5" customFormat="1" ht="12.75">
      <c r="B100" s="57"/>
    </row>
    <row r="101" s="5" customFormat="1" ht="12.75">
      <c r="B101" s="57"/>
    </row>
    <row r="102" s="5" customFormat="1" ht="12.75">
      <c r="B102" s="57"/>
    </row>
    <row r="103" s="5" customFormat="1" ht="12.75">
      <c r="B103" s="57"/>
    </row>
    <row r="104" s="5" customFormat="1" ht="12.75">
      <c r="B104" s="57"/>
    </row>
    <row r="105" s="5" customFormat="1" ht="12.75">
      <c r="B105" s="57"/>
    </row>
    <row r="106" s="5" customFormat="1" ht="12.75">
      <c r="B106" s="57"/>
    </row>
    <row r="107" s="5" customFormat="1" ht="12.75">
      <c r="B107" s="57"/>
    </row>
    <row r="108" s="5" customFormat="1" ht="12.75">
      <c r="B108" s="57"/>
    </row>
    <row r="109" s="5" customFormat="1" ht="12.75">
      <c r="B109" s="57"/>
    </row>
    <row r="110" s="5" customFormat="1" ht="12.75">
      <c r="B110" s="57"/>
    </row>
    <row r="111" s="5" customFormat="1" ht="12.75">
      <c r="B111" s="57"/>
    </row>
    <row r="112" s="5" customFormat="1" ht="12.75">
      <c r="B112" s="57"/>
    </row>
    <row r="113" s="5" customFormat="1" ht="12.75">
      <c r="B113" s="57"/>
    </row>
    <row r="114" s="5" customFormat="1" ht="12.75">
      <c r="B114" s="57"/>
    </row>
    <row r="115" s="5" customFormat="1" ht="12.75">
      <c r="B115" s="57"/>
    </row>
    <row r="116" s="5" customFormat="1" ht="12.75">
      <c r="B116" s="57"/>
    </row>
    <row r="117" s="5" customFormat="1" ht="12.75">
      <c r="B117" s="57"/>
    </row>
    <row r="118" s="5" customFormat="1" ht="12.75">
      <c r="B118" s="57"/>
    </row>
    <row r="119" s="5" customFormat="1" ht="12.75">
      <c r="B119" s="57"/>
    </row>
    <row r="120" s="5" customFormat="1" ht="12.75">
      <c r="B120" s="57"/>
    </row>
    <row r="121" s="5" customFormat="1" ht="12.75">
      <c r="B121" s="57"/>
    </row>
    <row r="122" s="5" customFormat="1" ht="12.75">
      <c r="B122" s="57"/>
    </row>
    <row r="123" s="5" customFormat="1" ht="12.75">
      <c r="B123" s="57"/>
    </row>
    <row r="124" s="5" customFormat="1" ht="12.75">
      <c r="B124" s="57"/>
    </row>
    <row r="125" s="5" customFormat="1" ht="12.75">
      <c r="B125" s="57"/>
    </row>
    <row r="126" s="5" customFormat="1" ht="12.75">
      <c r="B126" s="57"/>
    </row>
    <row r="127" s="5" customFormat="1" ht="12.75">
      <c r="B127" s="57"/>
    </row>
    <row r="128" s="5" customFormat="1" ht="12.75">
      <c r="B128" s="57"/>
    </row>
    <row r="129" s="5" customFormat="1" ht="12.75">
      <c r="B129" s="57"/>
    </row>
    <row r="130" s="5" customFormat="1" ht="12.75">
      <c r="B130" s="57"/>
    </row>
  </sheetData>
  <mergeCells count="1">
    <mergeCell ref="A9:D9"/>
  </mergeCells>
  <printOptions/>
  <pageMargins left="0.75" right="0.75" top="0.7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01"/>
  <sheetViews>
    <sheetView workbookViewId="0" topLeftCell="A16">
      <selection activeCell="K36" sqref="K36"/>
    </sheetView>
  </sheetViews>
  <sheetFormatPr defaultColWidth="9.140625" defaultRowHeight="12.75"/>
  <cols>
    <col min="1" max="1" width="35.7109375" style="2" customWidth="1"/>
    <col min="2" max="2" width="1.28515625" style="2" customWidth="1"/>
    <col min="3" max="3" width="12.7109375" style="1" customWidth="1"/>
    <col min="4" max="4" width="1.28515625" style="2" customWidth="1"/>
    <col min="5" max="5" width="12.7109375" style="2" customWidth="1"/>
    <col min="6" max="6" width="1.28515625" style="2" customWidth="1"/>
    <col min="7" max="7" width="12.7109375" style="1" customWidth="1"/>
    <col min="8" max="8" width="1.28515625" style="2" customWidth="1"/>
    <col min="9" max="9" width="12.7109375" style="2" customWidth="1"/>
    <col min="10" max="10" width="9.421875" style="2" bestFit="1" customWidth="1"/>
    <col min="11" max="16384" width="9.140625" style="2" customWidth="1"/>
  </cols>
  <sheetData>
    <row r="1" spans="1:9" ht="18.75">
      <c r="A1" s="40" t="s">
        <v>107</v>
      </c>
      <c r="B1" s="41"/>
      <c r="C1" s="35"/>
      <c r="E1" s="35"/>
      <c r="F1" s="42"/>
      <c r="G1" s="42"/>
      <c r="H1" s="42"/>
      <c r="I1" s="42"/>
    </row>
    <row r="2" spans="1:9" ht="12.75">
      <c r="A2" s="2" t="s">
        <v>100</v>
      </c>
      <c r="B2" s="41"/>
      <c r="C2" s="35"/>
      <c r="E2" s="35"/>
      <c r="F2" s="42"/>
      <c r="G2" s="42"/>
      <c r="H2" s="42"/>
      <c r="I2" s="42"/>
    </row>
    <row r="3" spans="1:9" ht="12.75">
      <c r="A3" s="19"/>
      <c r="B3" s="41"/>
      <c r="C3" s="35"/>
      <c r="E3" s="35"/>
      <c r="F3" s="42"/>
      <c r="G3" s="42"/>
      <c r="H3" s="42"/>
      <c r="I3" s="42"/>
    </row>
    <row r="4" spans="1:9" ht="12.75">
      <c r="A4" s="19"/>
      <c r="B4" s="41"/>
      <c r="C4" s="35"/>
      <c r="E4" s="35"/>
      <c r="F4" s="42"/>
      <c r="G4" s="42"/>
      <c r="H4" s="42"/>
      <c r="I4" s="42"/>
    </row>
    <row r="5" spans="1:9" s="48" customFormat="1" ht="19.5" customHeight="1">
      <c r="A5" s="85" t="s">
        <v>102</v>
      </c>
      <c r="B5" s="41"/>
      <c r="C5" s="86"/>
      <c r="E5" s="86"/>
      <c r="F5" s="87"/>
      <c r="G5" s="87"/>
      <c r="H5" s="87"/>
      <c r="I5" s="87"/>
    </row>
    <row r="6" spans="1:9" ht="13.5">
      <c r="A6" s="41"/>
      <c r="B6" s="41"/>
      <c r="E6" s="1"/>
      <c r="F6" s="25"/>
      <c r="G6" s="25"/>
      <c r="H6" s="25"/>
      <c r="I6" s="25"/>
    </row>
    <row r="7" spans="1:9" ht="13.5">
      <c r="A7" s="41"/>
      <c r="B7" s="41"/>
      <c r="C7" s="20" t="s">
        <v>113</v>
      </c>
      <c r="E7" s="19" t="s">
        <v>122</v>
      </c>
      <c r="F7" s="25"/>
      <c r="G7" s="20" t="s">
        <v>113</v>
      </c>
      <c r="H7" s="1"/>
      <c r="I7" s="19" t="s">
        <v>123</v>
      </c>
    </row>
    <row r="8" spans="1:9" ht="13.5">
      <c r="A8" s="41"/>
      <c r="B8" s="41"/>
      <c r="C8" s="20" t="s">
        <v>153</v>
      </c>
      <c r="E8" s="19" t="s">
        <v>153</v>
      </c>
      <c r="F8" s="25"/>
      <c r="G8" s="20" t="s">
        <v>106</v>
      </c>
      <c r="H8" s="1"/>
      <c r="I8" s="19" t="s">
        <v>106</v>
      </c>
    </row>
    <row r="9" spans="3:9" ht="12.75">
      <c r="C9" s="20" t="s">
        <v>158</v>
      </c>
      <c r="D9" s="20"/>
      <c r="E9" s="19" t="s">
        <v>159</v>
      </c>
      <c r="G9" s="20" t="s">
        <v>158</v>
      </c>
      <c r="H9" s="20"/>
      <c r="I9" s="19" t="s">
        <v>159</v>
      </c>
    </row>
    <row r="10" spans="3:9" ht="12.75">
      <c r="C10" s="20" t="s">
        <v>2</v>
      </c>
      <c r="D10" s="20"/>
      <c r="E10" s="19" t="s">
        <v>2</v>
      </c>
      <c r="G10" s="20" t="s">
        <v>2</v>
      </c>
      <c r="H10" s="20"/>
      <c r="I10" s="19" t="s">
        <v>2</v>
      </c>
    </row>
    <row r="11" spans="3:5" ht="12.75">
      <c r="C11" s="20"/>
      <c r="D11" s="19"/>
      <c r="E11" s="19"/>
    </row>
    <row r="12" spans="1:11" ht="12.75">
      <c r="A12" s="1" t="s">
        <v>3</v>
      </c>
      <c r="C12" s="51">
        <f>+G12-'[2]PL'!$G$12</f>
        <v>28885.856053509</v>
      </c>
      <c r="D12" s="6"/>
      <c r="E12" s="6">
        <v>23048</v>
      </c>
      <c r="G12" s="51">
        <f>+'[1]July04'!$Q$10/1000</f>
        <v>64887.74974797</v>
      </c>
      <c r="H12" s="6"/>
      <c r="I12" s="6">
        <v>42793</v>
      </c>
      <c r="J12" s="111"/>
      <c r="K12" s="111"/>
    </row>
    <row r="13" spans="1:9" ht="12.75">
      <c r="A13" s="1"/>
      <c r="C13" s="51"/>
      <c r="D13" s="6"/>
      <c r="E13" s="6"/>
      <c r="G13" s="51"/>
      <c r="H13" s="6"/>
      <c r="I13" s="6"/>
    </row>
    <row r="14" spans="1:9" ht="12.75">
      <c r="A14" s="2" t="s">
        <v>4</v>
      </c>
      <c r="C14" s="51">
        <f>+G14-'[2]PL'!$G$14</f>
        <v>-17403.763277819995</v>
      </c>
      <c r="D14" s="6"/>
      <c r="E14" s="6">
        <v>-13350</v>
      </c>
      <c r="G14" s="51">
        <f>+'[1]July04'!$Q$12/1000</f>
        <v>-36534.689774729995</v>
      </c>
      <c r="H14" s="6"/>
      <c r="I14" s="6">
        <v>-24988</v>
      </c>
    </row>
    <row r="15" spans="1:9" ht="12.75">
      <c r="A15" s="1"/>
      <c r="C15" s="52"/>
      <c r="D15" s="6"/>
      <c r="E15" s="45"/>
      <c r="G15" s="52"/>
      <c r="H15" s="6"/>
      <c r="I15" s="45"/>
    </row>
    <row r="16" spans="1:9" ht="12.75">
      <c r="A16" s="1" t="s">
        <v>5</v>
      </c>
      <c r="C16" s="51">
        <f>SUM(C12:C14)</f>
        <v>11482.092775689005</v>
      </c>
      <c r="D16" s="6"/>
      <c r="E16" s="6">
        <f>SUM(E12:E14)</f>
        <v>9698</v>
      </c>
      <c r="G16" s="51">
        <f>SUM(G12:G14)</f>
        <v>28353.059973240008</v>
      </c>
      <c r="H16" s="6"/>
      <c r="I16" s="6">
        <f>SUM(I12:I14)</f>
        <v>17805</v>
      </c>
    </row>
    <row r="17" spans="1:9" ht="12.75">
      <c r="A17" s="1"/>
      <c r="C17" s="51"/>
      <c r="D17" s="6"/>
      <c r="E17" s="6"/>
      <c r="G17" s="51"/>
      <c r="H17" s="6"/>
      <c r="I17" s="6"/>
    </row>
    <row r="18" spans="1:9" ht="12.75">
      <c r="A18" s="2" t="s">
        <v>31</v>
      </c>
      <c r="C18" s="51">
        <f>+G18-'[2]PL'!$G$18</f>
        <v>271.94209319232004</v>
      </c>
      <c r="D18" s="6"/>
      <c r="E18" s="6">
        <v>452</v>
      </c>
      <c r="G18" s="51">
        <f>+'[1]July04'!$Q$16/1000</f>
        <v>2657.91598951232</v>
      </c>
      <c r="H18" s="6"/>
      <c r="I18" s="6">
        <v>655</v>
      </c>
    </row>
    <row r="19" spans="3:9" ht="12.75">
      <c r="C19" s="51"/>
      <c r="D19" s="6"/>
      <c r="E19" s="6"/>
      <c r="G19" s="51"/>
      <c r="H19" s="6"/>
      <c r="I19" s="6"/>
    </row>
    <row r="20" spans="1:9" ht="12.75">
      <c r="A20" s="2" t="s">
        <v>32</v>
      </c>
      <c r="C20" s="51">
        <f>+G20-'[2]PL'!$G$20</f>
        <v>-7370.029541344722</v>
      </c>
      <c r="D20" s="6"/>
      <c r="E20" s="6">
        <v>-5507</v>
      </c>
      <c r="G20" s="51">
        <f>+'[1]July04'!$Q$18/1000</f>
        <v>-17628.60721691672</v>
      </c>
      <c r="H20" s="6"/>
      <c r="I20" s="6">
        <v>-11628</v>
      </c>
    </row>
    <row r="21" spans="3:9" ht="12.75">
      <c r="C21" s="51"/>
      <c r="D21" s="6"/>
      <c r="E21" s="6"/>
      <c r="G21" s="51"/>
      <c r="H21" s="6"/>
      <c r="I21" s="6"/>
    </row>
    <row r="22" spans="1:9" ht="12.75">
      <c r="A22" s="2" t="s">
        <v>33</v>
      </c>
      <c r="C22" s="51">
        <f>+G22-'[4]PL'!$G$22</f>
        <v>-2534.251207609439</v>
      </c>
      <c r="D22" s="6"/>
      <c r="E22" s="6">
        <v>-3008</v>
      </c>
      <c r="G22" s="51">
        <f>+'[1]July04'!$Q$20/1000</f>
        <v>-7232.176856693441</v>
      </c>
      <c r="H22" s="6"/>
      <c r="I22" s="6">
        <v>-5418</v>
      </c>
    </row>
    <row r="23" spans="3:9" ht="12.75">
      <c r="C23" s="51"/>
      <c r="D23" s="6"/>
      <c r="E23" s="6"/>
      <c r="G23" s="51"/>
      <c r="H23" s="6"/>
      <c r="I23" s="6"/>
    </row>
    <row r="24" spans="1:9" ht="12.75">
      <c r="A24" s="2" t="s">
        <v>34</v>
      </c>
      <c r="C24" s="51">
        <f>+G24-'[4]PL'!$G$24</f>
        <v>-355.2767344800001</v>
      </c>
      <c r="D24" s="6"/>
      <c r="E24" s="6">
        <v>-242</v>
      </c>
      <c r="G24" s="51">
        <f>+'[1]July04'!$Q$22/1000</f>
        <v>-403.15133448000006</v>
      </c>
      <c r="H24" s="6"/>
      <c r="I24" s="6">
        <v>-396</v>
      </c>
    </row>
    <row r="25" spans="3:9" ht="12.75">
      <c r="C25" s="52"/>
      <c r="D25" s="6"/>
      <c r="E25" s="45"/>
      <c r="G25" s="52"/>
      <c r="H25" s="6"/>
      <c r="I25" s="45"/>
    </row>
    <row r="26" spans="1:9" ht="12.75">
      <c r="A26" s="1" t="s">
        <v>35</v>
      </c>
      <c r="C26" s="51">
        <f>SUM(C16:C24)+1</f>
        <v>1495.4773854471637</v>
      </c>
      <c r="D26" s="6"/>
      <c r="E26" s="6">
        <f>SUM(E16:E24)</f>
        <v>1393</v>
      </c>
      <c r="G26" s="51">
        <f>SUM(G16:G24)</f>
        <v>5747.040554662166</v>
      </c>
      <c r="H26" s="6"/>
      <c r="I26" s="6">
        <f>SUM(I16:I24)</f>
        <v>1018</v>
      </c>
    </row>
    <row r="27" spans="1:9" ht="12.75">
      <c r="A27" s="1"/>
      <c r="C27" s="51"/>
      <c r="D27" s="6"/>
      <c r="E27" s="6"/>
      <c r="G27" s="51"/>
      <c r="H27" s="6"/>
      <c r="I27" s="6"/>
    </row>
    <row r="28" spans="1:9" ht="12.75">
      <c r="A28" s="2" t="s">
        <v>127</v>
      </c>
      <c r="C28" s="51">
        <f>+G28-'[2]PL'!$G$28</f>
        <v>-734.16006913368</v>
      </c>
      <c r="D28" s="6"/>
      <c r="E28" s="6">
        <v>-631</v>
      </c>
      <c r="G28" s="51">
        <f>+'[1]July04'!$Q$27/1000</f>
        <v>-1371.88075856368</v>
      </c>
      <c r="H28" s="6"/>
      <c r="I28" s="6">
        <v>-1259</v>
      </c>
    </row>
    <row r="29" spans="1:9" ht="12.75">
      <c r="A29" s="1"/>
      <c r="C29" s="51"/>
      <c r="D29" s="6"/>
      <c r="E29" s="6"/>
      <c r="G29" s="51"/>
      <c r="H29" s="6"/>
      <c r="I29" s="6"/>
    </row>
    <row r="30" spans="1:9" ht="12.75">
      <c r="A30" s="2" t="s">
        <v>36</v>
      </c>
      <c r="C30" s="51">
        <f>+G30-'[2]PL'!$G$30</f>
        <v>210.56500675593503</v>
      </c>
      <c r="D30" s="6"/>
      <c r="E30" s="6">
        <v>-1798</v>
      </c>
      <c r="G30" s="51">
        <f>+'[1]July04'!$Q$31/1000</f>
        <v>189.74580191296002</v>
      </c>
      <c r="H30" s="6"/>
      <c r="I30" s="6">
        <v>-2547</v>
      </c>
    </row>
    <row r="31" spans="1:9" ht="12.75">
      <c r="A31" s="1"/>
      <c r="C31" s="51"/>
      <c r="D31" s="6"/>
      <c r="E31" s="6"/>
      <c r="G31" s="51"/>
      <c r="H31" s="6"/>
      <c r="I31" s="6"/>
    </row>
    <row r="32" spans="1:9" ht="12.75">
      <c r="A32" s="2" t="s">
        <v>18</v>
      </c>
      <c r="C32" s="51">
        <f>+G32-'[2]PL'!$G$32</f>
        <v>9684.0102992</v>
      </c>
      <c r="D32" s="6"/>
      <c r="E32" s="6">
        <v>11800</v>
      </c>
      <c r="G32" s="51">
        <f>+'[1]July04'!$Q$29/1000</f>
        <v>15808.5814992</v>
      </c>
      <c r="H32" s="6"/>
      <c r="I32" s="6">
        <v>23000</v>
      </c>
    </row>
    <row r="33" spans="3:9" ht="12.75">
      <c r="C33" s="52"/>
      <c r="D33" s="6"/>
      <c r="E33" s="45"/>
      <c r="G33" s="52"/>
      <c r="H33" s="6"/>
      <c r="I33" s="45"/>
    </row>
    <row r="34" spans="1:11" ht="12.75">
      <c r="A34" s="1" t="s">
        <v>130</v>
      </c>
      <c r="C34" s="51">
        <f>SUM(C26:C32)</f>
        <v>10655.892622269417</v>
      </c>
      <c r="D34" s="6"/>
      <c r="E34" s="6">
        <f>SUM(E26:E32)</f>
        <v>10764</v>
      </c>
      <c r="G34" s="51">
        <f>SUM(G26:G32)+1</f>
        <v>20374.487097211444</v>
      </c>
      <c r="H34" s="6"/>
      <c r="I34" s="6">
        <f>SUM(I26:I32)</f>
        <v>20212</v>
      </c>
      <c r="J34" s="111"/>
      <c r="K34" s="111"/>
    </row>
    <row r="35" spans="1:10" ht="12.75">
      <c r="A35" s="1"/>
      <c r="C35" s="51"/>
      <c r="D35" s="6"/>
      <c r="E35" s="6"/>
      <c r="G35" s="51"/>
      <c r="H35" s="6"/>
      <c r="I35" s="6"/>
      <c r="J35" s="6"/>
    </row>
    <row r="36" spans="1:10" ht="12.75">
      <c r="A36" s="2" t="s">
        <v>6</v>
      </c>
      <c r="C36" s="51">
        <f>+G36-'[2]PL'!$G$36</f>
        <v>-4930.880126971277</v>
      </c>
      <c r="D36" s="6"/>
      <c r="E36" s="6">
        <v>-4567</v>
      </c>
      <c r="G36" s="51">
        <f>+'[1]July04'!$Q$37/1000</f>
        <v>-6745.376782031277</v>
      </c>
      <c r="H36" s="6"/>
      <c r="I36" s="6">
        <v>-7971</v>
      </c>
      <c r="J36" s="27"/>
    </row>
    <row r="37" spans="3:9" ht="12.75">
      <c r="C37" s="52"/>
      <c r="D37" s="6"/>
      <c r="E37" s="45"/>
      <c r="G37" s="52"/>
      <c r="H37" s="6"/>
      <c r="I37" s="45"/>
    </row>
    <row r="38" spans="1:9" ht="12.75">
      <c r="A38" s="1" t="s">
        <v>37</v>
      </c>
      <c r="C38" s="51">
        <f>SUM(C34:C37)</f>
        <v>5725.0124952981405</v>
      </c>
      <c r="D38" s="6"/>
      <c r="E38" s="6">
        <f>SUM(E34:E37)</f>
        <v>6197</v>
      </c>
      <c r="G38" s="51">
        <f>SUM(G34:G37)</f>
        <v>13629.110315180167</v>
      </c>
      <c r="H38" s="6"/>
      <c r="I38" s="6">
        <f>SUM(I34:I37)</f>
        <v>12241</v>
      </c>
    </row>
    <row r="39" spans="1:9" ht="12.75">
      <c r="A39" s="1"/>
      <c r="C39" s="51"/>
      <c r="D39" s="6"/>
      <c r="E39" s="6"/>
      <c r="G39" s="51"/>
      <c r="H39" s="6"/>
      <c r="I39" s="6"/>
    </row>
    <row r="40" spans="1:9" ht="12.75">
      <c r="A40" s="2" t="s">
        <v>38</v>
      </c>
      <c r="C40" s="51">
        <f>+G40-'[2]PL'!$G$40</f>
        <v>-869.0521128254077</v>
      </c>
      <c r="D40" s="6"/>
      <c r="E40" s="6">
        <v>48</v>
      </c>
      <c r="G40" s="51">
        <f>+'[1]July04'!$Q$42/1000</f>
        <v>-1178.5044168680001</v>
      </c>
      <c r="H40" s="6"/>
      <c r="I40" s="6">
        <v>-385</v>
      </c>
    </row>
    <row r="41" spans="3:9" ht="12.75">
      <c r="C41" s="51"/>
      <c r="D41" s="6"/>
      <c r="E41" s="6"/>
      <c r="G41" s="51"/>
      <c r="H41" s="6"/>
      <c r="I41" s="6"/>
    </row>
    <row r="42" spans="1:9" ht="13.5" thickBot="1">
      <c r="A42" s="1" t="s">
        <v>7</v>
      </c>
      <c r="C42" s="53">
        <f>SUM(C38:C40)</f>
        <v>4855.960382472733</v>
      </c>
      <c r="D42" s="6"/>
      <c r="E42" s="46">
        <f>SUM(E38:E40)</f>
        <v>6245</v>
      </c>
      <c r="G42" s="53">
        <f>SUM(G38:G40)-1</f>
        <v>12449.605898312167</v>
      </c>
      <c r="H42" s="26"/>
      <c r="I42" s="46">
        <f>SUM(I38:I40)</f>
        <v>11856</v>
      </c>
    </row>
    <row r="43" spans="1:8" ht="12.75">
      <c r="A43" s="1"/>
      <c r="C43" s="54"/>
      <c r="D43" s="6"/>
      <c r="E43" s="26"/>
      <c r="G43" s="54"/>
      <c r="H43" s="26"/>
    </row>
    <row r="44" spans="1:8" ht="12.75">
      <c r="A44" s="1"/>
      <c r="C44" s="54"/>
      <c r="D44" s="6"/>
      <c r="E44" s="26"/>
      <c r="G44" s="54"/>
      <c r="H44" s="26"/>
    </row>
    <row r="45" spans="1:5" ht="12.75">
      <c r="A45" s="1" t="s">
        <v>28</v>
      </c>
      <c r="C45" s="54"/>
      <c r="D45" s="6"/>
      <c r="E45" s="26"/>
    </row>
    <row r="46" spans="1:9" ht="12.75">
      <c r="A46" s="2" t="s">
        <v>29</v>
      </c>
      <c r="C46" s="78">
        <f>(C42/320633)*100</f>
        <v>1.514491765499101</v>
      </c>
      <c r="D46" s="6"/>
      <c r="E46" s="80">
        <f>(E42/320633)*100</f>
        <v>1.9477096867758465</v>
      </c>
      <c r="G46" s="78">
        <f>(G42/320633)*100</f>
        <v>3.882821137659619</v>
      </c>
      <c r="I46" s="80">
        <f>(I42/320633)*100</f>
        <v>3.697685515838981</v>
      </c>
    </row>
    <row r="47" spans="1:9" ht="12.75">
      <c r="A47" s="2" t="s">
        <v>30</v>
      </c>
      <c r="C47" s="124">
        <f>+'Notes-Part B'!F134</f>
        <v>1.5125246480214087</v>
      </c>
      <c r="D47" s="6"/>
      <c r="E47" s="37" t="s">
        <v>108</v>
      </c>
      <c r="G47" s="124">
        <f>+'Notes-Part B'!G134</f>
        <v>3.8777778845389093</v>
      </c>
      <c r="I47" s="47" t="s">
        <v>108</v>
      </c>
    </row>
    <row r="48" spans="3:9" ht="12.75">
      <c r="C48" s="55"/>
      <c r="E48" s="1"/>
      <c r="F48" s="38"/>
      <c r="G48" s="55"/>
      <c r="H48" s="38"/>
      <c r="I48" s="38"/>
    </row>
    <row r="49" spans="1:9" ht="12.75">
      <c r="A49" s="1" t="s">
        <v>109</v>
      </c>
      <c r="C49" s="55">
        <v>0</v>
      </c>
      <c r="E49" s="2">
        <v>0</v>
      </c>
      <c r="F49" s="38"/>
      <c r="G49" s="55">
        <v>0</v>
      </c>
      <c r="H49" s="38"/>
      <c r="I49" s="38">
        <v>0</v>
      </c>
    </row>
    <row r="50" spans="3:9" ht="12.75">
      <c r="C50" s="55"/>
      <c r="E50" s="1"/>
      <c r="F50" s="38"/>
      <c r="G50" s="55"/>
      <c r="H50" s="38"/>
      <c r="I50" s="38"/>
    </row>
    <row r="51" ht="12" customHeight="1">
      <c r="A51" s="1"/>
    </row>
    <row r="52" s="1" customFormat="1" ht="12.75"/>
    <row r="53" s="1" customFormat="1" ht="12.75"/>
    <row r="54" s="1" customFormat="1" ht="12.75"/>
    <row r="55" s="1" customFormat="1" ht="12.75"/>
    <row r="56" s="1" customFormat="1" ht="12.75"/>
    <row r="57" s="1" customFormat="1" ht="12.75"/>
    <row r="58" s="1" customFormat="1" ht="12.75"/>
    <row r="59" ht="12.75">
      <c r="A59" s="2" t="s">
        <v>135</v>
      </c>
    </row>
    <row r="60" ht="12.75">
      <c r="A60" s="2" t="s">
        <v>161</v>
      </c>
    </row>
    <row r="101" spans="1:9" ht="12.75">
      <c r="A101" s="7"/>
      <c r="B101" s="7"/>
      <c r="C101" s="22"/>
      <c r="D101" s="8"/>
      <c r="E101" s="8"/>
      <c r="F101" s="8"/>
      <c r="G101" s="32"/>
      <c r="H101" s="3"/>
      <c r="I101" s="3"/>
    </row>
  </sheetData>
  <printOptions/>
  <pageMargins left="0.75" right="0.56" top="0.75" bottom="0.75" header="0.5" footer="0.5"/>
  <pageSetup horizontalDpi="180" verticalDpi="180" orientation="portrait" paperSize="9" scale="95" r:id="rId1"/>
</worksheet>
</file>

<file path=xl/worksheets/sheet3.xml><?xml version="1.0" encoding="utf-8"?>
<worksheet xmlns="http://schemas.openxmlformats.org/spreadsheetml/2006/main" xmlns:r="http://schemas.openxmlformats.org/officeDocument/2006/relationships">
  <dimension ref="A1:F62"/>
  <sheetViews>
    <sheetView workbookViewId="0" topLeftCell="A18">
      <selection activeCell="C42" sqref="C42"/>
    </sheetView>
  </sheetViews>
  <sheetFormatPr defaultColWidth="9.140625" defaultRowHeight="12.75"/>
  <cols>
    <col min="1" max="1" width="40.7109375" style="4" customWidth="1"/>
    <col min="2" max="2" width="1.28515625" style="4" customWidth="1"/>
    <col min="3" max="3" width="12.7109375" style="2" customWidth="1"/>
    <col min="4" max="4" width="5.7109375" style="2" customWidth="1"/>
    <col min="5" max="5" width="12.7109375" style="2" customWidth="1"/>
    <col min="6" max="16384" width="9.140625" style="4" customWidth="1"/>
  </cols>
  <sheetData>
    <row r="1" spans="1:2" ht="18.75">
      <c r="A1" s="40" t="s">
        <v>107</v>
      </c>
      <c r="B1" s="40"/>
    </row>
    <row r="2" spans="1:2" ht="12.75">
      <c r="A2" s="2" t="s">
        <v>100</v>
      </c>
      <c r="B2" s="2"/>
    </row>
    <row r="3" spans="1:2" ht="12.75">
      <c r="A3" s="19"/>
      <c r="B3" s="19"/>
    </row>
    <row r="4" spans="1:2" ht="12.75">
      <c r="A4" s="19"/>
      <c r="B4" s="19"/>
    </row>
    <row r="5" spans="1:2" ht="15.75">
      <c r="A5" s="43" t="s">
        <v>103</v>
      </c>
      <c r="B5" s="43"/>
    </row>
    <row r="7" spans="1:5" ht="12.75">
      <c r="A7" s="2"/>
      <c r="B7" s="2"/>
      <c r="C7" s="60" t="s">
        <v>8</v>
      </c>
      <c r="D7" s="6"/>
      <c r="E7" s="61" t="s">
        <v>8</v>
      </c>
    </row>
    <row r="8" spans="1:5" ht="12.75">
      <c r="A8" s="2"/>
      <c r="B8" s="2"/>
      <c r="C8" s="60" t="s">
        <v>158</v>
      </c>
      <c r="D8" s="6"/>
      <c r="E8" s="61" t="s">
        <v>159</v>
      </c>
    </row>
    <row r="9" spans="1:5" ht="12.75">
      <c r="A9" s="2"/>
      <c r="B9" s="2"/>
      <c r="C9" s="60" t="s">
        <v>2</v>
      </c>
      <c r="D9" s="6"/>
      <c r="E9" s="61" t="s">
        <v>2</v>
      </c>
    </row>
    <row r="10" spans="1:5" ht="12.75">
      <c r="A10" s="2"/>
      <c r="B10" s="2"/>
      <c r="C10" s="62"/>
      <c r="D10" s="6"/>
      <c r="E10" s="15"/>
    </row>
    <row r="11" spans="1:5" ht="12.75">
      <c r="A11" s="1" t="s">
        <v>39</v>
      </c>
      <c r="B11" s="1"/>
      <c r="C11" s="62"/>
      <c r="D11" s="6"/>
      <c r="E11" s="15"/>
    </row>
    <row r="12" spans="1:5" ht="12.75">
      <c r="A12" s="2" t="s">
        <v>9</v>
      </c>
      <c r="B12" s="2"/>
      <c r="C12" s="62">
        <f>+'[3]BS'!$C$16/1000</f>
        <v>88745.79180333202</v>
      </c>
      <c r="D12" s="6"/>
      <c r="E12" s="15">
        <v>84507</v>
      </c>
    </row>
    <row r="13" spans="1:5" ht="12.75">
      <c r="A13" s="2" t="s">
        <v>40</v>
      </c>
      <c r="B13" s="2"/>
      <c r="C13" s="62">
        <f>+'[3]BS'!$C$18/1000</f>
        <v>657888.7604228001</v>
      </c>
      <c r="D13" s="6"/>
      <c r="E13" s="15">
        <v>659176</v>
      </c>
    </row>
    <row r="14" spans="1:5" ht="12.75">
      <c r="A14" s="2" t="s">
        <v>41</v>
      </c>
      <c r="B14" s="2"/>
      <c r="C14" s="62">
        <f>+'[3]BS'!$C$19/1000</f>
        <v>69492.12458287284</v>
      </c>
      <c r="D14" s="6"/>
      <c r="E14" s="15">
        <v>58090</v>
      </c>
    </row>
    <row r="15" spans="1:5" ht="12.75">
      <c r="A15" s="2" t="s">
        <v>42</v>
      </c>
      <c r="B15" s="2"/>
      <c r="C15" s="62">
        <f>+'[3]BS'!$C$20/1000</f>
        <v>1643.0331899999994</v>
      </c>
      <c r="D15" s="6"/>
      <c r="E15" s="15">
        <v>1643</v>
      </c>
    </row>
    <row r="16" spans="1:5" ht="12.75">
      <c r="A16" s="2" t="s">
        <v>137</v>
      </c>
      <c r="B16" s="2"/>
      <c r="C16" s="63">
        <f>+'[3]BS'!$C$21/1000</f>
        <v>68.874</v>
      </c>
      <c r="D16" s="6"/>
      <c r="E16" s="64">
        <v>0</v>
      </c>
    </row>
    <row r="17" spans="1:5" ht="12.75">
      <c r="A17" s="2"/>
      <c r="B17" s="2"/>
      <c r="C17" s="62">
        <f>SUM(C12:C16)</f>
        <v>817838.5839990049</v>
      </c>
      <c r="D17" s="6"/>
      <c r="E17" s="15">
        <f>SUM(E12:E16)</f>
        <v>803416</v>
      </c>
    </row>
    <row r="18" spans="1:5" ht="12.75">
      <c r="A18" s="2"/>
      <c r="B18" s="2"/>
      <c r="C18" s="62"/>
      <c r="D18" s="6"/>
      <c r="E18" s="15"/>
    </row>
    <row r="19" spans="1:5" ht="12.75">
      <c r="A19" s="1" t="s">
        <v>43</v>
      </c>
      <c r="B19" s="1"/>
      <c r="C19" s="62"/>
      <c r="D19" s="6"/>
      <c r="E19" s="15"/>
    </row>
    <row r="20" spans="1:5" ht="12.75">
      <c r="A20" s="2" t="s">
        <v>10</v>
      </c>
      <c r="B20" s="2"/>
      <c r="C20" s="65">
        <f>+'[3]BS'!$C$24/1000</f>
        <v>12857.922170204</v>
      </c>
      <c r="D20" s="6"/>
      <c r="E20" s="66">
        <v>7115</v>
      </c>
    </row>
    <row r="21" spans="1:5" ht="12.75">
      <c r="A21" s="2" t="s">
        <v>44</v>
      </c>
      <c r="B21" s="2"/>
      <c r="C21" s="67">
        <f>+'[3]BS'!$C$25/1000</f>
        <v>145.133</v>
      </c>
      <c r="D21" s="6"/>
      <c r="E21" s="68">
        <v>243</v>
      </c>
    </row>
    <row r="22" spans="1:5" ht="12.75">
      <c r="A22" s="2" t="s">
        <v>45</v>
      </c>
      <c r="B22" s="2"/>
      <c r="C22" s="67">
        <f>+'[3]BS'!$C$27/1000</f>
        <v>273.45139</v>
      </c>
      <c r="D22" s="6"/>
      <c r="E22" s="68">
        <v>91</v>
      </c>
    </row>
    <row r="23" spans="1:5" ht="12.75">
      <c r="A23" s="2" t="s">
        <v>46</v>
      </c>
      <c r="B23" s="2"/>
      <c r="C23" s="69">
        <f>+'[3]BS'!$C$28/1000</f>
        <v>70936.95676459136</v>
      </c>
      <c r="D23" s="6"/>
      <c r="E23" s="70">
        <v>42292</v>
      </c>
    </row>
    <row r="24" spans="1:6" ht="12.75">
      <c r="A24" s="2" t="s">
        <v>11</v>
      </c>
      <c r="B24" s="2"/>
      <c r="C24" s="69">
        <f>+'[3]BS'!$C$29/1000</f>
        <v>29161.299217561842</v>
      </c>
      <c r="D24" s="6"/>
      <c r="E24" s="71">
        <v>23979</v>
      </c>
      <c r="F24" s="174"/>
    </row>
    <row r="25" spans="1:5" ht="12.75">
      <c r="A25" s="1"/>
      <c r="B25" s="1"/>
      <c r="C25" s="72">
        <f>SUM(C20:C24)-1</f>
        <v>113373.7625423572</v>
      </c>
      <c r="D25" s="6"/>
      <c r="E25" s="73">
        <f>SUM(E20:E24)</f>
        <v>73720</v>
      </c>
    </row>
    <row r="26" spans="1:5" ht="12.75">
      <c r="A26" s="2"/>
      <c r="B26" s="2"/>
      <c r="C26" s="62"/>
      <c r="D26" s="6"/>
      <c r="E26" s="15"/>
    </row>
    <row r="27" spans="1:5" ht="12.75">
      <c r="A27" s="1" t="s">
        <v>128</v>
      </c>
      <c r="B27" s="1"/>
      <c r="C27" s="63"/>
      <c r="D27" s="6"/>
      <c r="E27" s="15"/>
    </row>
    <row r="28" spans="1:5" ht="12.75">
      <c r="A28" s="2" t="s">
        <v>12</v>
      </c>
      <c r="B28" s="2"/>
      <c r="C28" s="69">
        <f>+'[3]BS'!$C$33/1000</f>
        <v>33315.06784383226</v>
      </c>
      <c r="D28" s="6"/>
      <c r="E28" s="66">
        <v>25307</v>
      </c>
    </row>
    <row r="29" spans="1:5" ht="12.75">
      <c r="A29" s="2" t="s">
        <v>47</v>
      </c>
      <c r="B29" s="2"/>
      <c r="C29" s="69">
        <f>+'[3]BS'!$C$34/1000</f>
        <v>47846.52767929</v>
      </c>
      <c r="D29" s="6"/>
      <c r="E29" s="70">
        <v>61117</v>
      </c>
    </row>
    <row r="30" spans="1:6" ht="12.75">
      <c r="A30" s="2" t="s">
        <v>48</v>
      </c>
      <c r="B30" s="2"/>
      <c r="C30" s="69">
        <f>+'[3]BS'!$C$35/1000</f>
        <v>3667.178</v>
      </c>
      <c r="D30" s="6"/>
      <c r="E30" s="70">
        <v>3685</v>
      </c>
      <c r="F30" s="174"/>
    </row>
    <row r="31" spans="1:6" ht="12.75">
      <c r="A31" s="2" t="s">
        <v>6</v>
      </c>
      <c r="B31" s="2"/>
      <c r="C31" s="69">
        <f>+'[3]BS'!$C$36/1000</f>
        <v>6564.28973707</v>
      </c>
      <c r="D31" s="6"/>
      <c r="E31" s="70">
        <v>2603</v>
      </c>
      <c r="F31" s="174"/>
    </row>
    <row r="32" spans="1:5" ht="12.75">
      <c r="A32" s="1"/>
      <c r="B32" s="1"/>
      <c r="C32" s="72">
        <f>SUM(C28:C31)</f>
        <v>91393.06326019226</v>
      </c>
      <c r="D32" s="6"/>
      <c r="E32" s="73">
        <f>SUM(E28:E31)</f>
        <v>92712</v>
      </c>
    </row>
    <row r="33" spans="1:5" ht="12.75">
      <c r="A33" s="1"/>
      <c r="B33" s="1"/>
      <c r="C33" s="62"/>
      <c r="D33" s="6"/>
      <c r="E33" s="74"/>
    </row>
    <row r="34" spans="1:5" ht="12.75">
      <c r="A34" s="1" t="s">
        <v>52</v>
      </c>
      <c r="B34" s="1"/>
      <c r="C34" s="63">
        <f>+C25-C32</f>
        <v>21980.699282164947</v>
      </c>
      <c r="D34" s="6"/>
      <c r="E34" s="64">
        <f>+E25-E32</f>
        <v>-18992</v>
      </c>
    </row>
    <row r="35" spans="1:5" ht="12.75">
      <c r="A35" s="1"/>
      <c r="B35" s="1"/>
      <c r="C35" s="62"/>
      <c r="D35" s="6"/>
      <c r="E35" s="15"/>
    </row>
    <row r="36" spans="1:5" ht="12.75">
      <c r="A36" s="1" t="s">
        <v>129</v>
      </c>
      <c r="B36" s="1"/>
      <c r="C36" s="62"/>
      <c r="D36" s="6"/>
      <c r="E36" s="15"/>
    </row>
    <row r="37" spans="1:5" ht="12.75">
      <c r="A37" s="2" t="s">
        <v>49</v>
      </c>
      <c r="B37" s="2"/>
      <c r="C37" s="62">
        <f>+'[3]BS'!$C$42/1000</f>
        <v>730.067</v>
      </c>
      <c r="D37" s="6"/>
      <c r="E37" s="15">
        <v>251</v>
      </c>
    </row>
    <row r="38" spans="1:5" ht="12.75">
      <c r="A38" s="2" t="s">
        <v>50</v>
      </c>
      <c r="B38" s="2"/>
      <c r="C38" s="62">
        <f>+'[3]BS'!$C$43/1000</f>
        <v>11989.392</v>
      </c>
      <c r="D38" s="6"/>
      <c r="E38" s="15">
        <v>25970</v>
      </c>
    </row>
    <row r="39" spans="1:5" ht="12.75">
      <c r="A39" s="2" t="s">
        <v>51</v>
      </c>
      <c r="B39" s="2"/>
      <c r="C39" s="63">
        <f>+'[3]BS'!$C$44/1000</f>
        <v>323.729</v>
      </c>
      <c r="D39" s="6"/>
      <c r="E39" s="64">
        <v>567</v>
      </c>
    </row>
    <row r="40" spans="1:5" ht="12.75">
      <c r="A40" s="1"/>
      <c r="B40" s="1"/>
      <c r="C40" s="62">
        <f>SUM(C37:C39)</f>
        <v>13043.187999999998</v>
      </c>
      <c r="D40" s="6"/>
      <c r="E40" s="75">
        <f>SUM(E37:E39)</f>
        <v>26788</v>
      </c>
    </row>
    <row r="41" spans="1:5" ht="13.5" thickBot="1">
      <c r="A41" s="1"/>
      <c r="B41" s="1"/>
      <c r="C41" s="76">
        <f>+C17+C34-C40+1</f>
        <v>826777.0952811699</v>
      </c>
      <c r="D41" s="6"/>
      <c r="E41" s="88">
        <f>+E17+E34-E40</f>
        <v>757636</v>
      </c>
    </row>
    <row r="42" spans="1:5" ht="12.75">
      <c r="A42" s="1"/>
      <c r="B42" s="1"/>
      <c r="C42" s="62"/>
      <c r="D42" s="6"/>
      <c r="E42" s="15"/>
    </row>
    <row r="43" spans="1:5" ht="12.75">
      <c r="A43" s="1" t="s">
        <v>53</v>
      </c>
      <c r="B43" s="1"/>
      <c r="C43" s="62"/>
      <c r="D43" s="6"/>
      <c r="E43" s="15"/>
    </row>
    <row r="44" spans="1:5" ht="12.75">
      <c r="A44" s="2" t="s">
        <v>118</v>
      </c>
      <c r="B44" s="2"/>
      <c r="C44" s="62">
        <f>+'[3]BS'!$C$50/1000</f>
        <v>320632.83042400004</v>
      </c>
      <c r="D44" s="6"/>
      <c r="E44" s="15">
        <v>320633</v>
      </c>
    </row>
    <row r="45" spans="1:5" ht="12.75">
      <c r="A45" s="2" t="s">
        <v>54</v>
      </c>
      <c r="B45" s="2"/>
      <c r="C45" s="63">
        <f>+'[3]BS'!$C$51/1000</f>
        <v>493366.38887780625</v>
      </c>
      <c r="D45" s="6"/>
      <c r="E45" s="64">
        <v>430286</v>
      </c>
    </row>
    <row r="46" spans="1:5" ht="12.75">
      <c r="A46" s="2" t="s">
        <v>117</v>
      </c>
      <c r="B46" s="2"/>
      <c r="C46" s="62">
        <f>SUM(C44:C45)</f>
        <v>813999.2193018063</v>
      </c>
      <c r="D46" s="6"/>
      <c r="E46" s="15">
        <f>SUM(E44:E45)</f>
        <v>750919</v>
      </c>
    </row>
    <row r="47" spans="1:5" ht="12.75">
      <c r="A47" s="1" t="s">
        <v>38</v>
      </c>
      <c r="B47" s="1"/>
      <c r="C47" s="62">
        <f>+'[3]BS'!$C$53/1000</f>
        <v>12777.874098034139</v>
      </c>
      <c r="D47" s="6"/>
      <c r="E47" s="15">
        <v>6717</v>
      </c>
    </row>
    <row r="48" spans="1:5" ht="13.5" thickBot="1">
      <c r="A48" s="2"/>
      <c r="B48" s="2"/>
      <c r="C48" s="76">
        <f>SUM(C46:C47)</f>
        <v>826777.0933998404</v>
      </c>
      <c r="D48" s="6"/>
      <c r="E48" s="88">
        <f>SUM(E46:E47)</f>
        <v>757636</v>
      </c>
    </row>
    <row r="49" spans="1:4" ht="12.75">
      <c r="A49" s="2"/>
      <c r="B49" s="2"/>
      <c r="C49" s="62"/>
      <c r="D49" s="6"/>
    </row>
    <row r="50" spans="1:5" ht="12.75">
      <c r="A50" s="2"/>
      <c r="B50" s="2"/>
      <c r="C50" s="15"/>
      <c r="D50" s="6"/>
      <c r="E50" s="15"/>
    </row>
    <row r="51" spans="1:5" ht="12.75">
      <c r="A51" s="2" t="s">
        <v>116</v>
      </c>
      <c r="B51" s="2"/>
      <c r="C51" s="77">
        <f>C46/C44</f>
        <v>2.5387269863332023</v>
      </c>
      <c r="D51" s="6"/>
      <c r="E51" s="77">
        <f>E46/E44</f>
        <v>2.3419891277566562</v>
      </c>
    </row>
    <row r="52" spans="1:5" ht="12.75">
      <c r="A52" s="2"/>
      <c r="B52" s="2"/>
      <c r="C52" s="15"/>
      <c r="D52" s="6"/>
      <c r="E52" s="15"/>
    </row>
    <row r="53" spans="1:4" ht="12.75">
      <c r="A53" s="2"/>
      <c r="B53" s="2"/>
      <c r="C53" s="15"/>
      <c r="D53" s="6"/>
    </row>
    <row r="54" spans="1:5" ht="12.75">
      <c r="A54" s="2"/>
      <c r="B54" s="2"/>
      <c r="C54" s="15"/>
      <c r="D54" s="6"/>
      <c r="E54" s="15"/>
    </row>
    <row r="55" spans="3:4" ht="12.75">
      <c r="C55" s="44"/>
      <c r="D55" s="44"/>
    </row>
    <row r="56" spans="3:4" ht="12.75">
      <c r="C56" s="44"/>
      <c r="D56" s="44"/>
    </row>
    <row r="57" spans="3:4" ht="12.75">
      <c r="C57" s="44"/>
      <c r="D57" s="44"/>
    </row>
    <row r="58" spans="3:4" ht="12.75">
      <c r="C58" s="44"/>
      <c r="D58" s="44"/>
    </row>
    <row r="59" spans="3:4" ht="12.75">
      <c r="C59" s="44"/>
      <c r="D59" s="44"/>
    </row>
    <row r="60" spans="1:4" ht="12.75">
      <c r="A60" s="2" t="s">
        <v>136</v>
      </c>
      <c r="C60" s="44"/>
      <c r="D60" s="44"/>
    </row>
    <row r="61" spans="1:4" ht="12.75">
      <c r="A61" s="2" t="s">
        <v>161</v>
      </c>
      <c r="C61" s="44"/>
      <c r="D61" s="44"/>
    </row>
    <row r="62" spans="3:4" ht="12.75">
      <c r="C62" s="44"/>
      <c r="D62" s="44"/>
    </row>
  </sheetData>
  <printOptions/>
  <pageMargins left="0.75" right="0.75" top="0.75" bottom="0.75" header="0.5" footer="0.5"/>
  <pageSetup horizontalDpi="180" verticalDpi="18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U39"/>
  <sheetViews>
    <sheetView workbookViewId="0" topLeftCell="A1">
      <pane xSplit="1" ySplit="9" topLeftCell="D10" activePane="bottomRight" state="frozen"/>
      <selection pane="topLeft" activeCell="A1" sqref="A1"/>
      <selection pane="topRight" activeCell="B1" sqref="B1"/>
      <selection pane="bottomLeft" activeCell="A10" sqref="A10"/>
      <selection pane="bottomRight" activeCell="K15" sqref="K15"/>
    </sheetView>
  </sheetViews>
  <sheetFormatPr defaultColWidth="9.140625" defaultRowHeight="12.75"/>
  <cols>
    <col min="1" max="1" width="30.421875" style="135" customWidth="1"/>
    <col min="2" max="3" width="12.7109375" style="134" customWidth="1"/>
    <col min="4" max="4" width="1.28515625" style="133" customWidth="1"/>
    <col min="5" max="6" width="12.7109375" style="134" customWidth="1"/>
    <col min="7" max="7" width="13.7109375" style="134" customWidth="1"/>
    <col min="8" max="8" width="12.7109375" style="134" customWidth="1"/>
    <col min="9" max="9" width="1.28515625" style="133" customWidth="1"/>
    <col min="10" max="10" width="12.7109375" style="133" customWidth="1"/>
    <col min="11" max="11" width="12.7109375" style="134" customWidth="1"/>
    <col min="12" max="12" width="1.28515625" style="133" customWidth="1"/>
    <col min="13" max="13" width="12.7109375" style="134" customWidth="1"/>
    <col min="14" max="14" width="1.7109375" style="134" customWidth="1"/>
    <col min="15" max="15" width="9.140625" style="133" customWidth="1"/>
    <col min="16" max="21" width="9.140625" style="134" customWidth="1"/>
    <col min="22" max="16384" width="9.140625" style="135" customWidth="1"/>
  </cols>
  <sheetData>
    <row r="1" spans="1:14" ht="18">
      <c r="A1" s="127" t="s">
        <v>165</v>
      </c>
      <c r="B1" s="128"/>
      <c r="C1" s="128"/>
      <c r="D1" s="128"/>
      <c r="E1" s="129"/>
      <c r="F1" s="129"/>
      <c r="G1" s="129"/>
      <c r="H1" s="129"/>
      <c r="I1" s="129"/>
      <c r="J1" s="129"/>
      <c r="K1" s="129"/>
      <c r="L1" s="130"/>
      <c r="M1" s="131"/>
      <c r="N1" s="132"/>
    </row>
    <row r="2" spans="1:14" ht="12.75">
      <c r="A2" s="133" t="s">
        <v>100</v>
      </c>
      <c r="B2" s="128"/>
      <c r="C2" s="128"/>
      <c r="D2" s="128"/>
      <c r="E2" s="129"/>
      <c r="F2" s="129"/>
      <c r="G2" s="129"/>
      <c r="H2" s="129"/>
      <c r="I2" s="129"/>
      <c r="J2" s="129"/>
      <c r="K2" s="129"/>
      <c r="L2" s="130"/>
      <c r="M2" s="131"/>
      <c r="N2" s="132"/>
    </row>
    <row r="3" spans="1:14" ht="8.25" customHeight="1">
      <c r="A3" s="136"/>
      <c r="B3" s="128"/>
      <c r="C3" s="128"/>
      <c r="D3" s="128"/>
      <c r="E3" s="129"/>
      <c r="F3" s="129"/>
      <c r="G3" s="129"/>
      <c r="H3" s="129"/>
      <c r="I3" s="129"/>
      <c r="J3" s="129"/>
      <c r="K3" s="129"/>
      <c r="L3" s="130"/>
      <c r="M3" s="131"/>
      <c r="N3" s="132"/>
    </row>
    <row r="4" spans="1:14" ht="8.25" customHeight="1">
      <c r="A4" s="136"/>
      <c r="B4" s="128"/>
      <c r="C4" s="128"/>
      <c r="D4" s="128"/>
      <c r="E4" s="129"/>
      <c r="F4" s="129"/>
      <c r="G4" s="129"/>
      <c r="H4" s="129"/>
      <c r="I4" s="129"/>
      <c r="J4" s="129"/>
      <c r="K4" s="129"/>
      <c r="L4" s="130"/>
      <c r="M4" s="131"/>
      <c r="N4" s="132"/>
    </row>
    <row r="5" spans="1:14" ht="15.75">
      <c r="A5" s="137" t="s">
        <v>160</v>
      </c>
      <c r="B5" s="128"/>
      <c r="C5" s="128"/>
      <c r="D5" s="128"/>
      <c r="E5" s="129"/>
      <c r="F5" s="129"/>
      <c r="G5" s="129"/>
      <c r="H5" s="129"/>
      <c r="I5" s="129"/>
      <c r="J5" s="129"/>
      <c r="K5" s="129"/>
      <c r="L5" s="130"/>
      <c r="M5" s="131"/>
      <c r="N5" s="132"/>
    </row>
    <row r="6" spans="1:14" ht="12.75">
      <c r="A6" s="128"/>
      <c r="B6" s="128"/>
      <c r="C6" s="128"/>
      <c r="D6" s="128"/>
      <c r="E6" s="129"/>
      <c r="F6" s="129"/>
      <c r="G6" s="129"/>
      <c r="H6" s="129"/>
      <c r="I6" s="129"/>
      <c r="J6" s="129"/>
      <c r="K6" s="129"/>
      <c r="L6" s="130"/>
      <c r="M6" s="131"/>
      <c r="N6" s="132"/>
    </row>
    <row r="7" spans="1:21" s="142" customFormat="1" ht="40.5" customHeight="1">
      <c r="A7" s="138"/>
      <c r="B7" s="204" t="s">
        <v>115</v>
      </c>
      <c r="C7" s="204"/>
      <c r="D7" s="138"/>
      <c r="E7" s="205" t="s">
        <v>55</v>
      </c>
      <c r="F7" s="205"/>
      <c r="G7" s="205"/>
      <c r="H7" s="205"/>
      <c r="I7" s="140"/>
      <c r="J7" s="205" t="s">
        <v>154</v>
      </c>
      <c r="K7" s="205"/>
      <c r="L7" s="141"/>
      <c r="M7" s="126"/>
      <c r="N7" s="138"/>
      <c r="O7" s="138"/>
      <c r="P7" s="138"/>
      <c r="Q7" s="138"/>
      <c r="R7" s="138"/>
      <c r="S7" s="138"/>
      <c r="T7" s="138"/>
      <c r="U7" s="138"/>
    </row>
    <row r="8" spans="1:21" s="142" customFormat="1" ht="40.5" customHeight="1">
      <c r="A8" s="138"/>
      <c r="B8" s="139" t="s">
        <v>151</v>
      </c>
      <c r="C8" s="139" t="s">
        <v>150</v>
      </c>
      <c r="D8" s="138"/>
      <c r="E8" s="126" t="s">
        <v>13</v>
      </c>
      <c r="F8" s="126" t="s">
        <v>148</v>
      </c>
      <c r="G8" s="126" t="s">
        <v>14</v>
      </c>
      <c r="H8" s="143" t="s">
        <v>166</v>
      </c>
      <c r="I8" s="144"/>
      <c r="J8" s="126" t="s">
        <v>164</v>
      </c>
      <c r="K8" s="126" t="s">
        <v>149</v>
      </c>
      <c r="L8" s="140"/>
      <c r="M8" s="126" t="s">
        <v>17</v>
      </c>
      <c r="N8" s="138"/>
      <c r="O8" s="138"/>
      <c r="P8" s="138"/>
      <c r="Q8" s="138"/>
      <c r="R8" s="138"/>
      <c r="S8" s="138"/>
      <c r="T8" s="138"/>
      <c r="U8" s="138"/>
    </row>
    <row r="9" spans="1:21" s="149" customFormat="1" ht="15.75" customHeight="1">
      <c r="A9" s="133"/>
      <c r="B9" s="145"/>
      <c r="C9" s="146" t="s">
        <v>2</v>
      </c>
      <c r="D9" s="133"/>
      <c r="E9" s="146" t="s">
        <v>2</v>
      </c>
      <c r="F9" s="146" t="s">
        <v>2</v>
      </c>
      <c r="G9" s="146" t="s">
        <v>2</v>
      </c>
      <c r="H9" s="146" t="s">
        <v>2</v>
      </c>
      <c r="I9" s="147"/>
      <c r="J9" s="146" t="s">
        <v>2</v>
      </c>
      <c r="K9" s="146" t="s">
        <v>2</v>
      </c>
      <c r="L9" s="148"/>
      <c r="M9" s="146" t="s">
        <v>2</v>
      </c>
      <c r="N9" s="133"/>
      <c r="O9" s="133"/>
      <c r="P9" s="133"/>
      <c r="Q9" s="133"/>
      <c r="R9" s="133"/>
      <c r="S9" s="133"/>
      <c r="T9" s="133"/>
      <c r="U9" s="133"/>
    </row>
    <row r="10" spans="2:13" s="133" customFormat="1" ht="12.75" customHeight="1">
      <c r="B10" s="145"/>
      <c r="C10" s="150"/>
      <c r="E10" s="146"/>
      <c r="F10" s="146"/>
      <c r="G10" s="146"/>
      <c r="I10" s="147"/>
      <c r="J10" s="147"/>
      <c r="K10" s="146"/>
      <c r="L10" s="148"/>
      <c r="M10" s="146"/>
    </row>
    <row r="11" spans="1:14" s="149" customFormat="1" ht="12.75">
      <c r="A11" s="151" t="s">
        <v>155</v>
      </c>
      <c r="B11" s="152">
        <v>320632830</v>
      </c>
      <c r="C11" s="152">
        <v>320632.83</v>
      </c>
      <c r="D11" s="152"/>
      <c r="E11" s="152">
        <v>385316</v>
      </c>
      <c r="F11" s="152">
        <v>-2858</v>
      </c>
      <c r="G11" s="152">
        <v>2365</v>
      </c>
      <c r="H11" s="152">
        <v>2343</v>
      </c>
      <c r="I11" s="152"/>
      <c r="J11" s="152">
        <v>4617</v>
      </c>
      <c r="K11" s="152">
        <v>89511</v>
      </c>
      <c r="L11" s="152"/>
      <c r="M11" s="152">
        <f>SUM(C11:K11)</f>
        <v>801926.8300000001</v>
      </c>
      <c r="N11" s="133"/>
    </row>
    <row r="12" spans="1:13" s="133" customFormat="1" ht="12.75">
      <c r="A12" s="151"/>
      <c r="B12" s="152"/>
      <c r="C12" s="152"/>
      <c r="D12" s="152"/>
      <c r="E12" s="152"/>
      <c r="F12" s="152"/>
      <c r="G12" s="152"/>
      <c r="H12" s="152"/>
      <c r="I12" s="152"/>
      <c r="J12" s="152"/>
      <c r="K12" s="152"/>
      <c r="L12" s="152"/>
      <c r="M12" s="152"/>
    </row>
    <row r="13" spans="1:13" s="133" customFormat="1" ht="12" customHeight="1">
      <c r="A13" s="151" t="s">
        <v>56</v>
      </c>
      <c r="B13" s="152">
        <v>0</v>
      </c>
      <c r="C13" s="152">
        <v>0</v>
      </c>
      <c r="D13" s="152"/>
      <c r="E13" s="152">
        <v>0</v>
      </c>
      <c r="F13" s="152">
        <v>-378</v>
      </c>
      <c r="G13" s="152">
        <v>0</v>
      </c>
      <c r="H13" s="152">
        <v>0</v>
      </c>
      <c r="I13" s="152"/>
      <c r="J13" s="152">
        <v>0</v>
      </c>
      <c r="K13" s="152">
        <v>0</v>
      </c>
      <c r="L13" s="152"/>
      <c r="M13" s="152">
        <f>SUM(C13:K13)</f>
        <v>-378</v>
      </c>
    </row>
    <row r="14" spans="1:13" s="133" customFormat="1" ht="12" customHeight="1">
      <c r="A14" s="151"/>
      <c r="B14" s="152"/>
      <c r="C14" s="152"/>
      <c r="D14" s="152"/>
      <c r="E14" s="152"/>
      <c r="F14" s="152"/>
      <c r="G14" s="152"/>
      <c r="H14" s="152"/>
      <c r="I14" s="152"/>
      <c r="J14" s="152"/>
      <c r="K14" s="152"/>
      <c r="L14" s="152"/>
      <c r="M14" s="152"/>
    </row>
    <row r="15" spans="1:13" s="133" customFormat="1" ht="12.75">
      <c r="A15" s="151" t="s">
        <v>167</v>
      </c>
      <c r="B15" s="152">
        <v>0</v>
      </c>
      <c r="C15" s="152">
        <v>0</v>
      </c>
      <c r="D15" s="152"/>
      <c r="E15" s="152">
        <v>0</v>
      </c>
      <c r="F15" s="152">
        <v>0</v>
      </c>
      <c r="G15" s="152">
        <v>0</v>
      </c>
      <c r="H15" s="152">
        <v>0</v>
      </c>
      <c r="I15" s="152"/>
      <c r="J15" s="152">
        <v>0</v>
      </c>
      <c r="K15" s="152">
        <f>+PL!G42</f>
        <v>12449.605898312167</v>
      </c>
      <c r="L15" s="152"/>
      <c r="M15" s="152">
        <f>SUM(C15:K15)</f>
        <v>12449.605898312167</v>
      </c>
    </row>
    <row r="16" spans="1:13" s="133" customFormat="1" ht="12.75">
      <c r="A16" s="151"/>
      <c r="B16" s="152"/>
      <c r="C16" s="152"/>
      <c r="D16" s="152"/>
      <c r="E16" s="152"/>
      <c r="F16" s="152"/>
      <c r="G16" s="152"/>
      <c r="H16" s="152"/>
      <c r="I16" s="152"/>
      <c r="J16" s="152"/>
      <c r="K16" s="152"/>
      <c r="L16" s="152"/>
      <c r="M16" s="152"/>
    </row>
    <row r="17" spans="1:17" s="133" customFormat="1" ht="13.5" thickBot="1">
      <c r="A17" s="151" t="s">
        <v>186</v>
      </c>
      <c r="B17" s="153">
        <f aca="true" t="shared" si="0" ref="B17:L17">SUM(B11:B16)</f>
        <v>320632830</v>
      </c>
      <c r="C17" s="153">
        <f t="shared" si="0"/>
        <v>320632.83</v>
      </c>
      <c r="D17" s="153">
        <f t="shared" si="0"/>
        <v>0</v>
      </c>
      <c r="E17" s="153">
        <f t="shared" si="0"/>
        <v>385316</v>
      </c>
      <c r="F17" s="153">
        <f t="shared" si="0"/>
        <v>-3236</v>
      </c>
      <c r="G17" s="153">
        <f t="shared" si="0"/>
        <v>2365</v>
      </c>
      <c r="H17" s="153">
        <f t="shared" si="0"/>
        <v>2343</v>
      </c>
      <c r="I17" s="153">
        <f t="shared" si="0"/>
        <v>0</v>
      </c>
      <c r="J17" s="153">
        <f t="shared" si="0"/>
        <v>4617</v>
      </c>
      <c r="K17" s="153">
        <f t="shared" si="0"/>
        <v>101960.60589831216</v>
      </c>
      <c r="L17" s="154">
        <f t="shared" si="0"/>
        <v>0</v>
      </c>
      <c r="M17" s="153">
        <f>SUM(M11:M16)+1</f>
        <v>813999.4358983123</v>
      </c>
      <c r="O17" s="155"/>
      <c r="P17" s="156"/>
      <c r="Q17" s="157"/>
    </row>
    <row r="18" spans="5:15" s="133" customFormat="1" ht="12.75">
      <c r="E18" s="129"/>
      <c r="F18" s="129"/>
      <c r="G18" s="129"/>
      <c r="H18" s="129"/>
      <c r="I18" s="129"/>
      <c r="J18" s="129"/>
      <c r="K18" s="129"/>
      <c r="L18" s="130"/>
      <c r="M18" s="131"/>
      <c r="N18" s="132"/>
      <c r="O18" s="156"/>
    </row>
    <row r="19" spans="1:14" ht="12.75">
      <c r="A19" s="158"/>
      <c r="B19" s="148"/>
      <c r="C19" s="148"/>
      <c r="D19" s="148"/>
      <c r="E19" s="148"/>
      <c r="F19" s="148"/>
      <c r="G19" s="148"/>
      <c r="H19" s="148"/>
      <c r="I19" s="148"/>
      <c r="J19" s="148"/>
      <c r="K19" s="148"/>
      <c r="M19" s="155"/>
      <c r="N19" s="133"/>
    </row>
    <row r="20" spans="1:14" ht="12.75">
      <c r="A20" s="158"/>
      <c r="B20" s="148"/>
      <c r="C20" s="148"/>
      <c r="D20" s="148"/>
      <c r="E20" s="148"/>
      <c r="F20" s="148"/>
      <c r="G20" s="148"/>
      <c r="H20" s="148"/>
      <c r="I20" s="148"/>
      <c r="J20" s="148"/>
      <c r="K20" s="148"/>
      <c r="M20" s="133"/>
      <c r="N20" s="133"/>
    </row>
    <row r="21" spans="1:14" s="149" customFormat="1" ht="12.75">
      <c r="A21" s="133" t="s">
        <v>110</v>
      </c>
      <c r="B21" s="159">
        <v>320632830</v>
      </c>
      <c r="C21" s="159">
        <v>320632.83</v>
      </c>
      <c r="D21" s="159"/>
      <c r="E21" s="159">
        <v>385316</v>
      </c>
      <c r="F21" s="159">
        <v>-2869</v>
      </c>
      <c r="G21" s="159">
        <v>0</v>
      </c>
      <c r="H21" s="159">
        <v>1907</v>
      </c>
      <c r="I21" s="159"/>
      <c r="J21" s="159">
        <v>0</v>
      </c>
      <c r="K21" s="159">
        <v>35084</v>
      </c>
      <c r="L21" s="159"/>
      <c r="M21" s="159">
        <f>SUM(C21:K21)</f>
        <v>740070.8300000001</v>
      </c>
      <c r="N21" s="133"/>
    </row>
    <row r="22" spans="1:14" s="149" customFormat="1" ht="12.75">
      <c r="A22" s="133"/>
      <c r="B22" s="159"/>
      <c r="C22" s="159"/>
      <c r="D22" s="159"/>
      <c r="E22" s="159"/>
      <c r="F22" s="159"/>
      <c r="G22" s="159"/>
      <c r="H22" s="159"/>
      <c r="I22" s="159"/>
      <c r="J22" s="159"/>
      <c r="K22" s="159"/>
      <c r="L22" s="159"/>
      <c r="M22" s="159"/>
      <c r="N22" s="133"/>
    </row>
    <row r="23" spans="1:21" s="149" customFormat="1" ht="12" customHeight="1">
      <c r="A23" s="133" t="s">
        <v>56</v>
      </c>
      <c r="B23" s="159">
        <v>0</v>
      </c>
      <c r="C23" s="159">
        <v>0</v>
      </c>
      <c r="D23" s="159"/>
      <c r="E23" s="159">
        <v>0</v>
      </c>
      <c r="F23" s="159">
        <v>-1008</v>
      </c>
      <c r="G23" s="159">
        <v>0</v>
      </c>
      <c r="H23" s="159">
        <v>0</v>
      </c>
      <c r="I23" s="159">
        <v>0</v>
      </c>
      <c r="J23" s="159">
        <v>0</v>
      </c>
      <c r="K23" s="159">
        <v>0</v>
      </c>
      <c r="L23" s="159"/>
      <c r="M23" s="159">
        <f>SUM(C23:K23)</f>
        <v>-1008</v>
      </c>
      <c r="N23" s="133"/>
      <c r="O23" s="133"/>
      <c r="P23" s="110"/>
      <c r="Q23" s="133"/>
      <c r="R23" s="133"/>
      <c r="S23" s="133"/>
      <c r="T23" s="133"/>
      <c r="U23" s="133"/>
    </row>
    <row r="24" spans="1:21" s="149" customFormat="1" ht="12" customHeight="1">
      <c r="A24" s="133"/>
      <c r="B24" s="159"/>
      <c r="C24" s="159"/>
      <c r="D24" s="159"/>
      <c r="E24" s="159"/>
      <c r="F24" s="159"/>
      <c r="G24" s="159"/>
      <c r="H24" s="159"/>
      <c r="I24" s="159"/>
      <c r="J24" s="159"/>
      <c r="K24" s="159"/>
      <c r="L24" s="159"/>
      <c r="M24" s="159"/>
      <c r="N24" s="133"/>
      <c r="O24" s="133"/>
      <c r="P24" s="133"/>
      <c r="Q24" s="133"/>
      <c r="R24" s="133"/>
      <c r="S24" s="133"/>
      <c r="T24" s="133"/>
      <c r="U24" s="133"/>
    </row>
    <row r="25" spans="1:21" s="149" customFormat="1" ht="12.75">
      <c r="A25" s="133" t="s">
        <v>93</v>
      </c>
      <c r="B25" s="159">
        <v>0</v>
      </c>
      <c r="C25" s="159">
        <v>0</v>
      </c>
      <c r="D25" s="159"/>
      <c r="E25" s="159">
        <v>0</v>
      </c>
      <c r="F25" s="159">
        <v>0</v>
      </c>
      <c r="G25" s="159">
        <v>0</v>
      </c>
      <c r="H25" s="159">
        <v>0</v>
      </c>
      <c r="I25" s="159"/>
      <c r="J25" s="159">
        <v>0</v>
      </c>
      <c r="K25" s="159">
        <v>11856</v>
      </c>
      <c r="L25" s="159"/>
      <c r="M25" s="159">
        <f>SUM(C25:K25)</f>
        <v>11856</v>
      </c>
      <c r="N25" s="133"/>
      <c r="O25" s="133"/>
      <c r="P25" s="133"/>
      <c r="Q25" s="133"/>
      <c r="R25" s="133"/>
      <c r="S25" s="133"/>
      <c r="T25" s="133"/>
      <c r="U25" s="133"/>
    </row>
    <row r="26" spans="1:21" s="149" customFormat="1" ht="12.75">
      <c r="A26" s="133"/>
      <c r="B26" s="159"/>
      <c r="C26" s="159"/>
      <c r="D26" s="159"/>
      <c r="E26" s="159"/>
      <c r="F26" s="159"/>
      <c r="G26" s="159"/>
      <c r="H26" s="159"/>
      <c r="I26" s="159"/>
      <c r="J26" s="159"/>
      <c r="K26" s="159"/>
      <c r="L26" s="159"/>
      <c r="M26" s="159"/>
      <c r="N26" s="133"/>
      <c r="O26" s="133"/>
      <c r="P26" s="133"/>
      <c r="Q26" s="133"/>
      <c r="R26" s="133"/>
      <c r="S26" s="133"/>
      <c r="T26" s="133"/>
      <c r="U26" s="133"/>
    </row>
    <row r="27" spans="1:21" s="149" customFormat="1" ht="13.5" thickBot="1">
      <c r="A27" s="133" t="s">
        <v>162</v>
      </c>
      <c r="B27" s="160">
        <f>SUM(B21:B25)</f>
        <v>320632830</v>
      </c>
      <c r="C27" s="161">
        <f>SUM(C21:C25)</f>
        <v>320632.83</v>
      </c>
      <c r="D27" s="161"/>
      <c r="E27" s="161">
        <f>SUM(E21:E25)</f>
        <v>385316</v>
      </c>
      <c r="F27" s="161">
        <f>SUM(F21:F25)</f>
        <v>-3877</v>
      </c>
      <c r="G27" s="161">
        <v>0</v>
      </c>
      <c r="H27" s="161">
        <f>SUM(H21:H25)</f>
        <v>1907</v>
      </c>
      <c r="I27" s="161"/>
      <c r="J27" s="161">
        <v>0</v>
      </c>
      <c r="K27" s="161">
        <f>SUM(K21:K25)</f>
        <v>46940</v>
      </c>
      <c r="L27" s="161"/>
      <c r="M27" s="161">
        <f>SUM(M21:M25)</f>
        <v>750918.8300000001</v>
      </c>
      <c r="N27" s="133"/>
      <c r="O27" s="133"/>
      <c r="P27" s="133"/>
      <c r="Q27" s="157"/>
      <c r="R27" s="133"/>
      <c r="S27" s="133"/>
      <c r="T27" s="133"/>
      <c r="U27" s="133"/>
    </row>
    <row r="28" spans="1:11" ht="12.75">
      <c r="A28" s="162"/>
      <c r="B28" s="163"/>
      <c r="C28" s="163"/>
      <c r="D28" s="148"/>
      <c r="E28" s="163"/>
      <c r="F28" s="163"/>
      <c r="G28" s="163"/>
      <c r="H28" s="163"/>
      <c r="I28" s="148"/>
      <c r="J28" s="148"/>
      <c r="K28" s="163"/>
    </row>
    <row r="29" spans="1:11" ht="12.75">
      <c r="A29" s="162"/>
      <c r="B29" s="163"/>
      <c r="C29" s="163"/>
      <c r="D29" s="148"/>
      <c r="E29" s="163"/>
      <c r="F29" s="163"/>
      <c r="G29" s="163"/>
      <c r="H29" s="163"/>
      <c r="I29" s="148"/>
      <c r="J29" s="148"/>
      <c r="K29" s="163"/>
    </row>
    <row r="30" spans="1:11" ht="12.75">
      <c r="A30" s="162"/>
      <c r="B30" s="163"/>
      <c r="C30" s="163"/>
      <c r="D30" s="148"/>
      <c r="E30" s="163"/>
      <c r="F30" s="163"/>
      <c r="G30" s="163"/>
      <c r="H30" s="163"/>
      <c r="I30" s="148"/>
      <c r="J30" s="148"/>
      <c r="K30" s="163"/>
    </row>
    <row r="38" spans="1:13" ht="27.75" customHeight="1">
      <c r="A38" s="203" t="s">
        <v>168</v>
      </c>
      <c r="B38" s="203"/>
      <c r="C38" s="203"/>
      <c r="D38" s="203"/>
      <c r="E38" s="203"/>
      <c r="F38" s="203"/>
      <c r="G38" s="203"/>
      <c r="H38" s="203"/>
      <c r="I38" s="203"/>
      <c r="J38" s="203"/>
      <c r="K38" s="203"/>
      <c r="L38" s="203"/>
      <c r="M38" s="203"/>
    </row>
    <row r="39" ht="12.75">
      <c r="A39" s="133"/>
    </row>
  </sheetData>
  <mergeCells count="4">
    <mergeCell ref="A38:M38"/>
    <mergeCell ref="B7:C7"/>
    <mergeCell ref="E7:H7"/>
    <mergeCell ref="J7:K7"/>
  </mergeCells>
  <printOptions/>
  <pageMargins left="0.75" right="0.51" top="0.75" bottom="0.5" header="0.5" footer="0.23"/>
  <pageSetup fitToHeight="1" fitToWidth="1" horizontalDpi="300" verticalDpi="300" orientation="portrait" paperSize="9" scale="60" r:id="rId1"/>
</worksheet>
</file>

<file path=xl/worksheets/sheet5.xml><?xml version="1.0" encoding="utf-8"?>
<worksheet xmlns="http://schemas.openxmlformats.org/spreadsheetml/2006/main" xmlns:r="http://schemas.openxmlformats.org/officeDocument/2006/relationships">
  <dimension ref="A1:F56"/>
  <sheetViews>
    <sheetView workbookViewId="0" topLeftCell="A32">
      <selection activeCell="D43" sqref="D43"/>
    </sheetView>
  </sheetViews>
  <sheetFormatPr defaultColWidth="9.140625" defaultRowHeight="12.75"/>
  <cols>
    <col min="1" max="1" width="59.8515625" style="187" customWidth="1"/>
    <col min="2" max="2" width="12.7109375" style="151" customWidth="1"/>
    <col min="3" max="3" width="5.7109375" style="149" customWidth="1"/>
    <col min="4" max="4" width="12.7109375" style="149" customWidth="1"/>
    <col min="5" max="16384" width="9.140625" style="187" customWidth="1"/>
  </cols>
  <sheetData>
    <row r="1" spans="1:2" s="149" customFormat="1" ht="18">
      <c r="A1" s="127" t="s">
        <v>165</v>
      </c>
      <c r="B1" s="151"/>
    </row>
    <row r="2" spans="1:2" s="149" customFormat="1" ht="12.75">
      <c r="A2" s="133" t="s">
        <v>100</v>
      </c>
      <c r="B2" s="151"/>
    </row>
    <row r="3" spans="1:2" s="149" customFormat="1" ht="12.75">
      <c r="A3" s="136"/>
      <c r="B3" s="151"/>
    </row>
    <row r="4" spans="1:2" s="149" customFormat="1" ht="12.75">
      <c r="A4" s="136"/>
      <c r="B4" s="151"/>
    </row>
    <row r="5" spans="1:2" s="149" customFormat="1" ht="15.75">
      <c r="A5" s="137" t="s">
        <v>111</v>
      </c>
      <c r="B5" s="151"/>
    </row>
    <row r="6" spans="1:2" s="149" customFormat="1" ht="15.75">
      <c r="A6" s="180" t="s">
        <v>157</v>
      </c>
      <c r="B6" s="151"/>
    </row>
    <row r="7" spans="1:4" ht="12.75">
      <c r="A7" s="189"/>
      <c r="B7" s="191"/>
      <c r="C7" s="132"/>
      <c r="D7" s="133"/>
    </row>
    <row r="8" spans="1:4" ht="12.75">
      <c r="A8" s="186"/>
      <c r="B8" s="181" t="s">
        <v>158</v>
      </c>
      <c r="C8" s="133"/>
      <c r="D8" s="136" t="s">
        <v>159</v>
      </c>
    </row>
    <row r="9" spans="1:4" ht="12.75">
      <c r="A9" s="188"/>
      <c r="B9" s="181" t="s">
        <v>2</v>
      </c>
      <c r="C9" s="133"/>
      <c r="D9" s="136" t="s">
        <v>2</v>
      </c>
    </row>
    <row r="10" spans="1:4" ht="12.75">
      <c r="A10" s="151" t="s">
        <v>202</v>
      </c>
      <c r="B10" s="182"/>
      <c r="C10" s="183"/>
      <c r="D10" s="183"/>
    </row>
    <row r="11" spans="1:4" ht="12.75">
      <c r="A11" s="133" t="s">
        <v>203</v>
      </c>
      <c r="B11" s="182">
        <f>+'[1]JulCF'!$Y$9/1000</f>
        <v>68526.61271985601</v>
      </c>
      <c r="C11" s="183"/>
      <c r="D11" s="183">
        <f>+'[5]Jul 03 CF'!$T$12/1000</f>
        <v>39688.8892697</v>
      </c>
    </row>
    <row r="12" spans="1:4" ht="12.75">
      <c r="A12" s="133" t="s">
        <v>204</v>
      </c>
      <c r="B12" s="192">
        <f>+'[1]JulCF'!$Y$10/1000+'[1]JulCF'!$Y$11/1000+'[1]JulCF'!$Y$12/1000+'[1]JulCF'!$Y$13/1000+0.5</f>
        <v>-66830.72636089067</v>
      </c>
      <c r="C12" s="183"/>
      <c r="D12" s="193">
        <f>+'[5]Jul 03 CF'!$T$13/1000+'[5]Jul 03 CF'!$T$14/1000+'[5]Jul 03 CF'!$T$15/1000+'[5]Jul 03 CF'!$T$16/1000+'[5]Jul 03 CF'!$T$47/1000+'[5]Jul 03 CF'!$T$48/1000+'[5]Jul 03 CF'!$T$49/1000</f>
        <v>-37748.01535993</v>
      </c>
    </row>
    <row r="13" spans="1:4" ht="12.75">
      <c r="A13" s="133" t="s">
        <v>205</v>
      </c>
      <c r="B13" s="182">
        <f>SUM(B11:B12)</f>
        <v>1695.8863589653483</v>
      </c>
      <c r="C13" s="183"/>
      <c r="D13" s="183">
        <f>SUM(D11:D12)</f>
        <v>1940.8739097699945</v>
      </c>
    </row>
    <row r="14" spans="1:4" ht="12.75">
      <c r="A14" s="133" t="s">
        <v>206</v>
      </c>
      <c r="B14" s="182">
        <f>+'[1]JulCF'!$Y$30/1000</f>
        <v>7441.05859</v>
      </c>
      <c r="C14" s="183"/>
      <c r="D14" s="183">
        <f>+'[5]Jul 03 CF'!$T$35/1000</f>
        <v>3768.31</v>
      </c>
    </row>
    <row r="15" spans="1:4" ht="12.75">
      <c r="A15" s="133" t="s">
        <v>207</v>
      </c>
      <c r="B15" s="182">
        <f>+'[1]JulCF'!$Y$17/1000</f>
        <v>-2053.35106656</v>
      </c>
      <c r="C15" s="183"/>
      <c r="D15" s="183">
        <f>+'[5]Jul 03 CF'!$T$20/1000</f>
        <v>-2030.10384475</v>
      </c>
    </row>
    <row r="16" spans="1:4" ht="12.75">
      <c r="A16" s="133" t="s">
        <v>208</v>
      </c>
      <c r="B16" s="182">
        <f>+'[1]JulCF'!$Y$29/1000</f>
        <v>329.35088</v>
      </c>
      <c r="C16" s="183"/>
      <c r="D16" s="183">
        <f>+'[5]Jul 03 CF'!$T$34/1000</f>
        <v>548.47</v>
      </c>
    </row>
    <row r="17" spans="1:4" ht="12.75">
      <c r="A17" s="133" t="s">
        <v>209</v>
      </c>
      <c r="B17" s="182">
        <f>+'[1]JulCF'!$Y$18/1000</f>
        <v>-879.2252059500001</v>
      </c>
      <c r="C17" s="183"/>
      <c r="D17" s="183">
        <f>+'[5]Jul 03 CF'!$T$21/1000</f>
        <v>-1586.1772886600002</v>
      </c>
    </row>
    <row r="18" spans="1:4" ht="13.5" thickBot="1">
      <c r="A18" s="151" t="s">
        <v>210</v>
      </c>
      <c r="B18" s="194">
        <f>SUM(B13:B17)</f>
        <v>6533.719556455348</v>
      </c>
      <c r="C18" s="183"/>
      <c r="D18" s="195">
        <f>SUM(D13:D17)</f>
        <v>2641.3727763599936</v>
      </c>
    </row>
    <row r="19" spans="1:4" ht="12.75">
      <c r="A19" s="133"/>
      <c r="B19" s="182"/>
      <c r="C19" s="183"/>
      <c r="D19" s="183"/>
    </row>
    <row r="20" spans="1:4" ht="12.75">
      <c r="A20" s="151" t="s">
        <v>211</v>
      </c>
      <c r="B20" s="182"/>
      <c r="C20" s="183"/>
      <c r="D20" s="183"/>
    </row>
    <row r="21" spans="1:4" ht="12.75">
      <c r="A21" s="133" t="s">
        <v>212</v>
      </c>
      <c r="B21" s="182">
        <f>+'[1]JulCF'!$Y$26/1000</f>
        <v>2464.70534</v>
      </c>
      <c r="C21" s="183"/>
      <c r="D21" s="183">
        <v>0</v>
      </c>
    </row>
    <row r="22" spans="1:4" ht="12.75">
      <c r="A22" s="133" t="s">
        <v>213</v>
      </c>
      <c r="B22" s="182">
        <f>+'[1]JulCF'!$Y$28/1000</f>
        <v>-991.8411799999999</v>
      </c>
      <c r="C22" s="183"/>
      <c r="D22" s="183">
        <v>0</v>
      </c>
    </row>
    <row r="23" spans="1:4" ht="12.75">
      <c r="A23" s="133" t="s">
        <v>9</v>
      </c>
      <c r="B23" s="182"/>
      <c r="C23" s="183"/>
      <c r="D23" s="183"/>
    </row>
    <row r="24" spans="1:4" ht="12.75">
      <c r="A24" s="184" t="s">
        <v>214</v>
      </c>
      <c r="B24" s="182">
        <f>+'[1]JulCF'!$Y$24/1000</f>
        <v>-2069.6861163519998</v>
      </c>
      <c r="C24" s="183"/>
      <c r="D24" s="183">
        <f>+'[5]Jul 03 CF'!$T$28/1000</f>
        <v>-7173.860711740001</v>
      </c>
    </row>
    <row r="25" spans="1:4" ht="12.75">
      <c r="A25" s="184" t="s">
        <v>215</v>
      </c>
      <c r="B25" s="182">
        <v>0</v>
      </c>
      <c r="C25" s="183"/>
      <c r="D25" s="183">
        <f>+'[5]Jul 03 CF'!$T$29/1000</f>
        <v>58.174302600000004</v>
      </c>
    </row>
    <row r="26" spans="1:4" ht="13.5" thickBot="1">
      <c r="A26" s="151" t="s">
        <v>216</v>
      </c>
      <c r="B26" s="194">
        <f>SUM(B21:B25)</f>
        <v>-596.8219563519997</v>
      </c>
      <c r="C26" s="183"/>
      <c r="D26" s="195">
        <f>SUM(D21:D25)</f>
        <v>-7115.68640914</v>
      </c>
    </row>
    <row r="27" spans="1:4" ht="12.75">
      <c r="A27" s="133"/>
      <c r="B27" s="182"/>
      <c r="C27" s="183"/>
      <c r="D27" s="183"/>
    </row>
    <row r="28" spans="1:4" ht="12.75">
      <c r="A28" s="151" t="s">
        <v>217</v>
      </c>
      <c r="B28" s="182"/>
      <c r="C28" s="183"/>
      <c r="D28" s="183"/>
    </row>
    <row r="29" spans="1:4" ht="12.75">
      <c r="A29" s="133" t="s">
        <v>218</v>
      </c>
      <c r="B29" s="182">
        <f>+'[1]JulCF'!$Y$38/1000</f>
        <v>-7589.140219422082</v>
      </c>
      <c r="C29" s="183"/>
      <c r="D29" s="183">
        <f>+'[5]Jul 03 CF'!$T$44/1000</f>
        <v>-772.754</v>
      </c>
    </row>
    <row r="30" spans="1:4" ht="12.75">
      <c r="A30" s="133" t="s">
        <v>219</v>
      </c>
      <c r="B30" s="182">
        <v>0</v>
      </c>
      <c r="C30" s="183"/>
      <c r="D30" s="183"/>
    </row>
    <row r="31" spans="1:4" ht="12.75">
      <c r="A31" s="133" t="s">
        <v>220</v>
      </c>
      <c r="B31" s="182">
        <f>+'[1]JulCF'!$Y$44/1000</f>
        <v>-119.8448</v>
      </c>
      <c r="C31" s="183"/>
      <c r="D31" s="183">
        <f>+'[5]Jul 03 CF'!$T$45/1000</f>
        <v>604.63163521</v>
      </c>
    </row>
    <row r="32" spans="1:4" ht="12.75">
      <c r="A32" s="133" t="s">
        <v>221</v>
      </c>
      <c r="B32" s="182">
        <f>+'[1]JulCF'!$Y$35/1000</f>
        <v>1309.5</v>
      </c>
      <c r="C32" s="183"/>
      <c r="D32" s="183">
        <v>0</v>
      </c>
    </row>
    <row r="33" spans="1:4" ht="12.75">
      <c r="A33" s="133" t="s">
        <v>222</v>
      </c>
      <c r="B33" s="182">
        <v>0</v>
      </c>
      <c r="C33" s="183"/>
      <c r="D33" s="183">
        <f>+'[5]Jul 03 CF'!$T$51/1000</f>
        <v>0</v>
      </c>
    </row>
    <row r="34" spans="1:4" ht="13.5" thickBot="1">
      <c r="A34" s="151" t="s">
        <v>223</v>
      </c>
      <c r="B34" s="194">
        <f>SUM(B29:B33)</f>
        <v>-6399.485019422082</v>
      </c>
      <c r="C34" s="183"/>
      <c r="D34" s="195">
        <f>SUM(D29:D33)</f>
        <v>-168.12236479</v>
      </c>
    </row>
    <row r="35" spans="1:4" ht="12.75">
      <c r="A35" s="133"/>
      <c r="B35" s="182"/>
      <c r="C35" s="183"/>
      <c r="D35" s="183"/>
    </row>
    <row r="36" spans="1:4" ht="12.75">
      <c r="A36" s="151" t="s">
        <v>56</v>
      </c>
      <c r="B36" s="182">
        <f>+'[1]JulCF'!$Y$50/1000</f>
        <v>-134.265</v>
      </c>
      <c r="C36" s="183"/>
      <c r="D36" s="183">
        <f>+'[5]Jul 03 CF'!$T$56/1000</f>
        <v>0</v>
      </c>
    </row>
    <row r="37" spans="1:4" ht="12.75">
      <c r="A37" s="151"/>
      <c r="B37" s="182"/>
      <c r="C37" s="183"/>
      <c r="D37" s="183"/>
    </row>
    <row r="38" spans="1:4" ht="25.5">
      <c r="A38" s="185" t="s">
        <v>224</v>
      </c>
      <c r="B38" s="182">
        <f>B18+B26+B34</f>
        <v>-462.58741931873374</v>
      </c>
      <c r="C38" s="183"/>
      <c r="D38" s="183">
        <f>D18+D26+D34-1</f>
        <v>-4643.435997570006</v>
      </c>
    </row>
    <row r="39" spans="1:4" ht="12.75">
      <c r="A39" s="151"/>
      <c r="B39" s="182"/>
      <c r="C39" s="183"/>
      <c r="D39" s="183"/>
    </row>
    <row r="40" spans="1:4" ht="12.75">
      <c r="A40" s="151" t="s">
        <v>225</v>
      </c>
      <c r="B40" s="182">
        <f>+'[1]JulCF'!$Y$54/1000</f>
        <v>26091.47105657</v>
      </c>
      <c r="C40" s="183"/>
      <c r="D40" s="183">
        <f>+'[5]Jul 03 CF'!$T$60/1000</f>
        <v>24936.673</v>
      </c>
    </row>
    <row r="41" spans="1:4" ht="12.75">
      <c r="A41" s="149"/>
      <c r="B41" s="192"/>
      <c r="C41" s="183"/>
      <c r="D41" s="183"/>
    </row>
    <row r="42" spans="1:4" ht="13.5" thickBot="1">
      <c r="A42" s="151" t="s">
        <v>226</v>
      </c>
      <c r="B42" s="194">
        <f>SUM(B36:B41)-1</f>
        <v>25493.618637251268</v>
      </c>
      <c r="C42" s="183"/>
      <c r="D42" s="195">
        <f>SUM(D36:D41)+1</f>
        <v>20294.237002429993</v>
      </c>
    </row>
    <row r="43" spans="1:4" ht="12.75">
      <c r="A43" s="151"/>
      <c r="B43" s="182"/>
      <c r="C43" s="183"/>
      <c r="D43" s="183"/>
    </row>
    <row r="44" spans="1:4" ht="12.75">
      <c r="A44" s="151"/>
      <c r="B44" s="182"/>
      <c r="C44" s="183"/>
      <c r="D44" s="183"/>
    </row>
    <row r="45" spans="1:4" ht="25.5">
      <c r="A45" s="185" t="s">
        <v>133</v>
      </c>
      <c r="B45" s="182"/>
      <c r="C45" s="183"/>
      <c r="D45" s="183"/>
    </row>
    <row r="46" spans="1:4" ht="12.75">
      <c r="A46" s="149" t="s">
        <v>114</v>
      </c>
      <c r="B46" s="182">
        <f>+'[3]NTA'!$C$93/1000</f>
        <v>7656.83042</v>
      </c>
      <c r="C46" s="196"/>
      <c r="D46" s="196">
        <f>+'[3]NTA'!$E$93/1000</f>
        <v>14345.3994</v>
      </c>
    </row>
    <row r="47" spans="1:6" ht="12.75">
      <c r="A47" s="133" t="s">
        <v>15</v>
      </c>
      <c r="B47" s="192">
        <f>+'[3]NTA'!$C$94/1000</f>
        <v>21504.39990334884</v>
      </c>
      <c r="C47" s="183"/>
      <c r="D47" s="193">
        <f>+'[3]NTA'!$E$94/1000</f>
        <v>9633.918172919</v>
      </c>
      <c r="E47" s="190"/>
      <c r="F47" s="190"/>
    </row>
    <row r="48" spans="1:6" ht="12.75">
      <c r="A48" s="133"/>
      <c r="B48" s="182">
        <f>SUM(B46:B47)</f>
        <v>29161.230323348842</v>
      </c>
      <c r="C48" s="183"/>
      <c r="D48" s="183">
        <f>SUM(D46:D47)</f>
        <v>23979.317572919</v>
      </c>
      <c r="E48" s="190"/>
      <c r="F48" s="190"/>
    </row>
    <row r="49" spans="1:6" ht="12.75">
      <c r="A49" s="133" t="s">
        <v>227</v>
      </c>
      <c r="B49" s="182">
        <v>0</v>
      </c>
      <c r="C49" s="183"/>
      <c r="D49" s="183">
        <v>0</v>
      </c>
      <c r="E49" s="190"/>
      <c r="F49" s="190"/>
    </row>
    <row r="50" spans="1:6" ht="12.75">
      <c r="A50" s="133" t="s">
        <v>99</v>
      </c>
      <c r="B50" s="182">
        <f>+'[3]NTA'!$C$96/1000</f>
        <v>-3667.1780299999996</v>
      </c>
      <c r="C50" s="183"/>
      <c r="D50" s="183">
        <f>+'[3]NTA'!$E$96/1000</f>
        <v>-3685.0796</v>
      </c>
      <c r="E50" s="190"/>
      <c r="F50" s="190"/>
    </row>
    <row r="51" spans="1:6" ht="13.5" thickBot="1">
      <c r="A51" s="133"/>
      <c r="B51" s="194">
        <f>SUM(B48:B50)</f>
        <v>25494.052293348843</v>
      </c>
      <c r="C51" s="183"/>
      <c r="D51" s="195">
        <f>SUM(D48:D50)</f>
        <v>20294.237972919</v>
      </c>
      <c r="E51" s="190"/>
      <c r="F51" s="190"/>
    </row>
    <row r="52" spans="1:4" ht="12.75">
      <c r="A52" s="133"/>
      <c r="B52" s="182"/>
      <c r="C52" s="183"/>
      <c r="D52" s="183"/>
    </row>
    <row r="53" spans="1:4" ht="12.75">
      <c r="A53" s="188"/>
      <c r="B53" s="182"/>
      <c r="C53" s="183"/>
      <c r="D53" s="183"/>
    </row>
    <row r="55" spans="1:4" ht="39.75" customHeight="1">
      <c r="A55" s="203" t="s">
        <v>228</v>
      </c>
      <c r="B55" s="203"/>
      <c r="C55" s="203"/>
      <c r="D55" s="203"/>
    </row>
    <row r="56" ht="12.75">
      <c r="A56" s="188"/>
    </row>
  </sheetData>
  <mergeCells count="1">
    <mergeCell ref="A55:D55"/>
  </mergeCells>
  <printOptions/>
  <pageMargins left="0.75" right="0.43" top="0.75" bottom="0.75" header="0.5" footer="0.5"/>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L104"/>
  <sheetViews>
    <sheetView workbookViewId="0" topLeftCell="A1">
      <selection activeCell="B4" sqref="B4"/>
    </sheetView>
  </sheetViews>
  <sheetFormatPr defaultColWidth="9.140625" defaultRowHeight="12.75"/>
  <cols>
    <col min="1" max="1" width="2.7109375" style="5" customWidth="1"/>
    <col min="2" max="2" width="2.8515625" style="5" customWidth="1"/>
    <col min="3" max="3" width="27.8515625" style="5" customWidth="1"/>
    <col min="4" max="4" width="11.8515625" style="5" customWidth="1"/>
    <col min="5" max="5" width="12.7109375" style="5" customWidth="1"/>
    <col min="6" max="6" width="1.28515625" style="5" customWidth="1"/>
    <col min="7" max="7" width="17.7109375" style="5" customWidth="1"/>
    <col min="8" max="8" width="12.140625" style="5" customWidth="1"/>
    <col min="9" max="9" width="10.421875" style="5" customWidth="1"/>
    <col min="10" max="10" width="5.57421875" style="5" customWidth="1"/>
    <col min="11" max="16384" width="9.140625" style="5" customWidth="1"/>
  </cols>
  <sheetData>
    <row r="1" ht="18.75">
      <c r="A1" s="40" t="s">
        <v>107</v>
      </c>
    </row>
    <row r="2" ht="12.75">
      <c r="A2" s="2" t="s">
        <v>100</v>
      </c>
    </row>
    <row r="3" ht="12.75">
      <c r="A3" s="19"/>
    </row>
    <row r="4" ht="12.75">
      <c r="A4" s="19"/>
    </row>
    <row r="5" ht="15.75">
      <c r="A5" s="43" t="s">
        <v>112</v>
      </c>
    </row>
    <row r="8" spans="1:2" ht="12.75" customHeight="1">
      <c r="A8" s="39">
        <v>1</v>
      </c>
      <c r="B8" s="9" t="s">
        <v>57</v>
      </c>
    </row>
    <row r="9" spans="2:9" ht="39" customHeight="1">
      <c r="B9" s="212" t="s">
        <v>169</v>
      </c>
      <c r="C9" s="212"/>
      <c r="D9" s="212"/>
      <c r="E9" s="212"/>
      <c r="F9" s="212"/>
      <c r="G9" s="212"/>
      <c r="H9" s="212"/>
      <c r="I9" s="10"/>
    </row>
    <row r="10" spans="2:9" ht="12.75" customHeight="1">
      <c r="B10" s="214"/>
      <c r="C10" s="214"/>
      <c r="D10" s="214"/>
      <c r="E10" s="214"/>
      <c r="F10" s="214"/>
      <c r="G10" s="214"/>
      <c r="H10" s="214"/>
      <c r="I10" s="10"/>
    </row>
    <row r="11" spans="2:9" ht="51.75" customHeight="1">
      <c r="B11" s="213" t="s">
        <v>170</v>
      </c>
      <c r="C11" s="213"/>
      <c r="D11" s="213"/>
      <c r="E11" s="213"/>
      <c r="F11" s="213"/>
      <c r="G11" s="213"/>
      <c r="H11" s="213"/>
      <c r="I11" s="10"/>
    </row>
    <row r="12" spans="2:10" ht="12.75" customHeight="1">
      <c r="B12" s="217"/>
      <c r="C12" s="217"/>
      <c r="D12" s="217"/>
      <c r="E12" s="217"/>
      <c r="F12" s="217"/>
      <c r="G12" s="217"/>
      <c r="H12" s="217"/>
      <c r="I12" s="12"/>
      <c r="J12" s="12"/>
    </row>
    <row r="13" spans="2:10" ht="12.75" customHeight="1">
      <c r="B13" s="217"/>
      <c r="C13" s="217"/>
      <c r="D13" s="217"/>
      <c r="E13" s="217"/>
      <c r="F13" s="217"/>
      <c r="G13" s="217"/>
      <c r="H13" s="217"/>
      <c r="I13" s="12"/>
      <c r="J13" s="12"/>
    </row>
    <row r="14" spans="1:10" ht="12.75" customHeight="1">
      <c r="A14" s="39">
        <v>2</v>
      </c>
      <c r="B14" s="13" t="s">
        <v>58</v>
      </c>
      <c r="C14" s="12"/>
      <c r="D14" s="12"/>
      <c r="E14" s="12"/>
      <c r="F14" s="12"/>
      <c r="G14" s="12"/>
      <c r="H14" s="12"/>
      <c r="I14" s="12"/>
      <c r="J14" s="12"/>
    </row>
    <row r="15" spans="2:12" ht="12.75" customHeight="1">
      <c r="B15" s="12" t="s">
        <v>163</v>
      </c>
      <c r="C15" s="12"/>
      <c r="D15" s="12"/>
      <c r="E15" s="12"/>
      <c r="F15" s="12"/>
      <c r="G15" s="12"/>
      <c r="H15" s="12"/>
      <c r="I15" s="12"/>
      <c r="J15" s="12"/>
      <c r="L15" s="170"/>
    </row>
    <row r="16" spans="2:10" ht="12.75" customHeight="1">
      <c r="B16" s="216"/>
      <c r="C16" s="216"/>
      <c r="D16" s="216"/>
      <c r="E16" s="216"/>
      <c r="F16" s="216"/>
      <c r="G16" s="216"/>
      <c r="H16" s="216"/>
      <c r="I16" s="12"/>
      <c r="J16" s="12"/>
    </row>
    <row r="17" spans="2:10" ht="12.75" customHeight="1">
      <c r="B17" s="216"/>
      <c r="C17" s="216"/>
      <c r="D17" s="216"/>
      <c r="E17" s="216"/>
      <c r="F17" s="216"/>
      <c r="G17" s="216"/>
      <c r="H17" s="216"/>
      <c r="I17" s="12"/>
      <c r="J17" s="12"/>
    </row>
    <row r="18" spans="1:10" ht="12.75" customHeight="1">
      <c r="A18" s="39">
        <v>3</v>
      </c>
      <c r="B18" s="13" t="s">
        <v>59</v>
      </c>
      <c r="C18" s="12"/>
      <c r="D18" s="12"/>
      <c r="E18" s="12"/>
      <c r="F18" s="12"/>
      <c r="G18" s="12"/>
      <c r="H18" s="12"/>
      <c r="I18" s="12"/>
      <c r="J18" s="12"/>
    </row>
    <row r="19" spans="1:10" ht="15.75" customHeight="1">
      <c r="A19" s="39"/>
      <c r="B19" s="215" t="s">
        <v>171</v>
      </c>
      <c r="C19" s="215"/>
      <c r="D19" s="215"/>
      <c r="E19" s="215"/>
      <c r="F19" s="215"/>
      <c r="G19" s="215"/>
      <c r="H19" s="215"/>
      <c r="I19" s="12"/>
      <c r="J19" s="12"/>
    </row>
    <row r="20" spans="1:10" ht="12.75" customHeight="1">
      <c r="A20" s="39"/>
      <c r="B20" s="206"/>
      <c r="C20" s="206"/>
      <c r="D20" s="206"/>
      <c r="E20" s="206"/>
      <c r="F20" s="206"/>
      <c r="G20" s="206"/>
      <c r="H20" s="206"/>
      <c r="I20" s="12"/>
      <c r="J20" s="12"/>
    </row>
    <row r="21" spans="1:10" ht="12.75" customHeight="1">
      <c r="A21" s="39"/>
      <c r="B21" s="206"/>
      <c r="C21" s="206"/>
      <c r="D21" s="206"/>
      <c r="E21" s="206"/>
      <c r="F21" s="206"/>
      <c r="G21" s="206"/>
      <c r="H21" s="206"/>
      <c r="I21" s="12"/>
      <c r="J21" s="12"/>
    </row>
    <row r="22" spans="1:10" ht="12.75" customHeight="1">
      <c r="A22" s="39">
        <v>4</v>
      </c>
      <c r="B22" s="13" t="s">
        <v>60</v>
      </c>
      <c r="C22" s="12"/>
      <c r="D22" s="12"/>
      <c r="E22" s="12"/>
      <c r="F22" s="12"/>
      <c r="G22" s="12"/>
      <c r="H22" s="12"/>
      <c r="I22" s="12"/>
      <c r="J22" s="12"/>
    </row>
    <row r="23" spans="1:10" ht="26.25" customHeight="1">
      <c r="A23" s="39"/>
      <c r="B23" s="222" t="s">
        <v>172</v>
      </c>
      <c r="C23" s="222"/>
      <c r="D23" s="222"/>
      <c r="E23" s="222"/>
      <c r="F23" s="222"/>
      <c r="G23" s="222"/>
      <c r="H23" s="222"/>
      <c r="I23" s="12"/>
      <c r="J23" s="12"/>
    </row>
    <row r="24" spans="1:10" ht="12.75" customHeight="1">
      <c r="A24" s="39"/>
      <c r="B24" s="206"/>
      <c r="C24" s="206"/>
      <c r="D24" s="206"/>
      <c r="E24" s="206"/>
      <c r="F24" s="206"/>
      <c r="G24" s="206"/>
      <c r="H24" s="206"/>
      <c r="I24" s="12"/>
      <c r="J24" s="12"/>
    </row>
    <row r="25" spans="1:10" ht="12.75" customHeight="1">
      <c r="A25" s="39"/>
      <c r="B25" s="206"/>
      <c r="C25" s="206"/>
      <c r="D25" s="206"/>
      <c r="E25" s="206"/>
      <c r="F25" s="206"/>
      <c r="G25" s="206"/>
      <c r="H25" s="206"/>
      <c r="I25" s="12"/>
      <c r="J25" s="12"/>
    </row>
    <row r="26" spans="1:10" ht="12.75" customHeight="1">
      <c r="A26" s="39">
        <v>5</v>
      </c>
      <c r="B26" s="13" t="s">
        <v>61</v>
      </c>
      <c r="C26" s="12"/>
      <c r="D26" s="12"/>
      <c r="E26" s="12"/>
      <c r="F26" s="12"/>
      <c r="G26" s="12"/>
      <c r="H26" s="12"/>
      <c r="I26" s="12"/>
      <c r="J26" s="12"/>
    </row>
    <row r="27" spans="1:10" ht="12.75" customHeight="1">
      <c r="A27" s="39"/>
      <c r="B27" s="12" t="s">
        <v>173</v>
      </c>
      <c r="C27" s="12"/>
      <c r="D27" s="12"/>
      <c r="E27" s="12"/>
      <c r="F27" s="12"/>
      <c r="G27" s="12"/>
      <c r="H27" s="12"/>
      <c r="I27" s="12"/>
      <c r="J27" s="12"/>
    </row>
    <row r="28" spans="1:10" ht="12.75" customHeight="1">
      <c r="A28" s="39"/>
      <c r="B28" s="13"/>
      <c r="C28" s="12"/>
      <c r="D28" s="12"/>
      <c r="E28" s="12"/>
      <c r="F28" s="12"/>
      <c r="G28" s="12"/>
      <c r="H28" s="12"/>
      <c r="I28" s="12"/>
      <c r="J28" s="12"/>
    </row>
    <row r="29" spans="1:10" ht="12.75" customHeight="1">
      <c r="A29" s="39"/>
      <c r="B29" s="13"/>
      <c r="C29" s="12"/>
      <c r="D29" s="12"/>
      <c r="E29" s="12"/>
      <c r="F29" s="12"/>
      <c r="G29" s="12"/>
      <c r="H29" s="12"/>
      <c r="I29" s="12"/>
      <c r="J29" s="12"/>
    </row>
    <row r="30" spans="1:10" ht="12.75" customHeight="1">
      <c r="A30" s="39">
        <v>6</v>
      </c>
      <c r="B30" s="13" t="s">
        <v>19</v>
      </c>
      <c r="C30" s="12"/>
      <c r="D30" s="12"/>
      <c r="E30" s="12"/>
      <c r="F30" s="12"/>
      <c r="G30" s="12"/>
      <c r="H30" s="12"/>
      <c r="I30" s="12"/>
      <c r="J30" s="12"/>
    </row>
    <row r="31" spans="1:10" ht="12.75" customHeight="1">
      <c r="A31" s="39"/>
      <c r="B31" s="12" t="s">
        <v>62</v>
      </c>
      <c r="C31" s="12"/>
      <c r="D31" s="12"/>
      <c r="E31" s="12"/>
      <c r="F31" s="12"/>
      <c r="G31" s="12"/>
      <c r="H31" s="12"/>
      <c r="I31" s="12"/>
      <c r="J31" s="12"/>
    </row>
    <row r="32" spans="1:10" ht="12.75" customHeight="1">
      <c r="A32" s="39"/>
      <c r="B32" s="206"/>
      <c r="C32" s="206"/>
      <c r="D32" s="206"/>
      <c r="E32" s="206"/>
      <c r="F32" s="206"/>
      <c r="G32" s="206"/>
      <c r="H32" s="206"/>
      <c r="I32" s="12"/>
      <c r="J32" s="12"/>
    </row>
    <row r="33" spans="1:10" ht="12.75" customHeight="1">
      <c r="A33" s="39"/>
      <c r="B33" s="206"/>
      <c r="C33" s="206"/>
      <c r="D33" s="206"/>
      <c r="E33" s="206"/>
      <c r="F33" s="206"/>
      <c r="G33" s="206"/>
      <c r="H33" s="206"/>
      <c r="I33" s="12"/>
      <c r="J33" s="12"/>
    </row>
    <row r="34" spans="1:10" ht="12.75" customHeight="1">
      <c r="A34" s="39">
        <v>7</v>
      </c>
      <c r="B34" s="13" t="s">
        <v>63</v>
      </c>
      <c r="C34" s="12"/>
      <c r="D34" s="12"/>
      <c r="E34" s="12"/>
      <c r="F34" s="12"/>
      <c r="G34" s="12"/>
      <c r="H34" s="12"/>
      <c r="I34" s="12"/>
      <c r="J34" s="12"/>
    </row>
    <row r="35" spans="1:10" ht="12.75" customHeight="1">
      <c r="A35" s="39"/>
      <c r="B35" s="12" t="s">
        <v>191</v>
      </c>
      <c r="C35" s="12"/>
      <c r="D35" s="12"/>
      <c r="E35" s="12"/>
      <c r="F35" s="12"/>
      <c r="G35" s="12"/>
      <c r="H35" s="12"/>
      <c r="I35" s="12"/>
      <c r="J35" s="12"/>
    </row>
    <row r="36" spans="1:10" ht="12.75" customHeight="1">
      <c r="A36" s="39"/>
      <c r="B36" s="12"/>
      <c r="C36" s="12"/>
      <c r="D36" s="12"/>
      <c r="E36" s="12"/>
      <c r="F36" s="12"/>
      <c r="G36" s="12"/>
      <c r="H36" s="12"/>
      <c r="I36" s="12"/>
      <c r="J36" s="12"/>
    </row>
    <row r="37" spans="1:10" ht="12.75" customHeight="1">
      <c r="A37" s="39"/>
      <c r="B37" s="12"/>
      <c r="C37" s="12"/>
      <c r="D37" s="12"/>
      <c r="E37" s="12"/>
      <c r="F37" s="12"/>
      <c r="G37" s="12"/>
      <c r="H37" s="12"/>
      <c r="I37" s="12"/>
      <c r="J37" s="12"/>
    </row>
    <row r="38" spans="1:10" ht="12.75" customHeight="1">
      <c r="A38" s="39">
        <v>8</v>
      </c>
      <c r="B38" s="13" t="s">
        <v>64</v>
      </c>
      <c r="C38" s="12"/>
      <c r="D38" s="12"/>
      <c r="E38" s="12"/>
      <c r="F38" s="12"/>
      <c r="G38" s="12"/>
      <c r="H38" s="12"/>
      <c r="I38" s="12"/>
      <c r="J38" s="12"/>
    </row>
    <row r="39" spans="1:10" ht="12.75" customHeight="1">
      <c r="A39" s="39"/>
      <c r="B39" s="13"/>
      <c r="C39" s="12"/>
      <c r="D39" s="12"/>
      <c r="F39" s="23"/>
      <c r="G39" s="23"/>
      <c r="H39" s="23" t="s">
        <v>188</v>
      </c>
      <c r="I39" s="12"/>
      <c r="J39" s="12"/>
    </row>
    <row r="40" spans="1:10" ht="12.75" customHeight="1">
      <c r="A40" s="39"/>
      <c r="B40" s="13"/>
      <c r="C40" s="12"/>
      <c r="D40" s="12"/>
      <c r="F40" s="23"/>
      <c r="G40" s="23"/>
      <c r="H40" s="23" t="s">
        <v>184</v>
      </c>
      <c r="I40" s="12"/>
      <c r="J40" s="12"/>
    </row>
    <row r="41" spans="1:10" ht="12.75" customHeight="1">
      <c r="A41" s="39"/>
      <c r="B41" s="12"/>
      <c r="C41" s="12"/>
      <c r="F41" s="23"/>
      <c r="G41" s="23"/>
      <c r="H41" s="23" t="s">
        <v>158</v>
      </c>
      <c r="I41" s="12"/>
      <c r="J41" s="12"/>
    </row>
    <row r="42" spans="1:10" ht="12.75" customHeight="1">
      <c r="A42" s="39"/>
      <c r="B42" s="12"/>
      <c r="C42" s="12"/>
      <c r="F42" s="23"/>
      <c r="G42" s="23"/>
      <c r="H42" s="23" t="s">
        <v>2</v>
      </c>
      <c r="I42" s="12"/>
      <c r="J42" s="12"/>
    </row>
    <row r="43" spans="1:10" ht="12.75" customHeight="1">
      <c r="A43" s="39"/>
      <c r="B43" s="13" t="s">
        <v>65</v>
      </c>
      <c r="C43" s="12"/>
      <c r="D43" s="12"/>
      <c r="G43" s="12"/>
      <c r="H43" s="12"/>
      <c r="I43" s="12"/>
      <c r="J43" s="12"/>
    </row>
    <row r="44" spans="1:10" s="2" customFormat="1" ht="12.75" customHeight="1">
      <c r="A44" s="20"/>
      <c r="B44" s="91"/>
      <c r="C44" s="91" t="s">
        <v>174</v>
      </c>
      <c r="D44" s="99"/>
      <c r="G44" s="30"/>
      <c r="H44" s="30">
        <v>36215</v>
      </c>
      <c r="I44" s="91"/>
      <c r="J44" s="91"/>
    </row>
    <row r="45" spans="1:10" s="2" customFormat="1" ht="12.75" customHeight="1">
      <c r="A45" s="20"/>
      <c r="B45" s="94"/>
      <c r="C45" s="91" t="s">
        <v>175</v>
      </c>
      <c r="D45" s="99"/>
      <c r="G45" s="30"/>
      <c r="H45" s="30">
        <v>9414</v>
      </c>
      <c r="I45" s="91"/>
      <c r="J45" s="91"/>
    </row>
    <row r="46" spans="1:10" s="2" customFormat="1" ht="12.75" customHeight="1">
      <c r="A46" s="20"/>
      <c r="B46" s="91"/>
      <c r="C46" s="91" t="s">
        <v>176</v>
      </c>
      <c r="D46" s="99"/>
      <c r="G46" s="30"/>
      <c r="H46" s="30">
        <v>16685</v>
      </c>
      <c r="I46" s="91"/>
      <c r="J46" s="91"/>
    </row>
    <row r="47" spans="2:10" s="2" customFormat="1" ht="12.75" customHeight="1">
      <c r="B47" s="91"/>
      <c r="C47" s="91" t="s">
        <v>16</v>
      </c>
      <c r="D47" s="99"/>
      <c r="G47" s="30"/>
      <c r="H47" s="171">
        <v>2574</v>
      </c>
      <c r="I47" s="91"/>
      <c r="J47" s="91"/>
    </row>
    <row r="48" spans="2:10" s="2" customFormat="1" ht="12.75" customHeight="1" thickBot="1">
      <c r="B48" s="91"/>
      <c r="C48" s="94" t="s">
        <v>177</v>
      </c>
      <c r="D48" s="99"/>
      <c r="G48" s="99"/>
      <c r="H48" s="168">
        <f>SUM(H44:H47)</f>
        <v>64888</v>
      </c>
      <c r="I48" s="91"/>
      <c r="J48" s="91"/>
    </row>
    <row r="49" spans="2:10" s="2" customFormat="1" ht="12.75" customHeight="1">
      <c r="B49" s="91"/>
      <c r="C49" s="91"/>
      <c r="D49" s="99"/>
      <c r="G49" s="99"/>
      <c r="H49" s="99"/>
      <c r="I49" s="91"/>
      <c r="J49" s="91"/>
    </row>
    <row r="50" spans="2:10" s="2" customFormat="1" ht="12.75" customHeight="1">
      <c r="B50" s="94" t="s">
        <v>66</v>
      </c>
      <c r="C50" s="91"/>
      <c r="D50" s="99"/>
      <c r="G50" s="91"/>
      <c r="H50" s="91"/>
      <c r="I50" s="91"/>
      <c r="J50" s="91"/>
    </row>
    <row r="51" spans="2:10" s="2" customFormat="1" ht="12.75" customHeight="1">
      <c r="B51" s="91"/>
      <c r="C51" s="91" t="s">
        <v>174</v>
      </c>
      <c r="D51" s="99"/>
      <c r="G51" s="30"/>
      <c r="H51" s="30">
        <v>2203</v>
      </c>
      <c r="I51" s="91"/>
      <c r="J51" s="91"/>
    </row>
    <row r="52" spans="2:10" s="2" customFormat="1" ht="12.75" customHeight="1">
      <c r="B52" s="91"/>
      <c r="C52" s="91" t="s">
        <v>178</v>
      </c>
      <c r="D52" s="99"/>
      <c r="G52" s="30"/>
      <c r="H52" s="30">
        <v>-1465</v>
      </c>
      <c r="I52" s="91"/>
      <c r="J52" s="91"/>
    </row>
    <row r="53" spans="2:10" s="2" customFormat="1" ht="12.75" customHeight="1">
      <c r="B53" s="91"/>
      <c r="C53" s="91" t="s">
        <v>175</v>
      </c>
      <c r="D53" s="99"/>
      <c r="G53" s="30"/>
      <c r="H53" s="30">
        <v>1264</v>
      </c>
      <c r="I53" s="91"/>
      <c r="J53" s="91"/>
    </row>
    <row r="54" spans="2:10" s="2" customFormat="1" ht="12.75" customHeight="1">
      <c r="B54" s="91"/>
      <c r="C54" s="91" t="s">
        <v>176</v>
      </c>
      <c r="D54" s="99"/>
      <c r="G54" s="30"/>
      <c r="H54" s="30">
        <v>1868</v>
      </c>
      <c r="I54" s="91"/>
      <c r="J54" s="91"/>
    </row>
    <row r="55" spans="2:10" s="2" customFormat="1" ht="12.75" customHeight="1">
      <c r="B55" s="91"/>
      <c r="C55" s="91" t="s">
        <v>187</v>
      </c>
      <c r="D55" s="99"/>
      <c r="G55" s="30"/>
      <c r="H55" s="171">
        <v>1877</v>
      </c>
      <c r="I55" s="91"/>
      <c r="J55" s="91"/>
    </row>
    <row r="56" spans="2:10" s="2" customFormat="1" ht="12.75" customHeight="1" thickBot="1">
      <c r="B56" s="91"/>
      <c r="C56" s="94" t="s">
        <v>35</v>
      </c>
      <c r="D56" s="99"/>
      <c r="G56" s="99"/>
      <c r="H56" s="168">
        <f>SUM(H51:H55)</f>
        <v>5747</v>
      </c>
      <c r="I56" s="91"/>
      <c r="J56" s="91"/>
    </row>
    <row r="57" spans="9:10" s="2" customFormat="1" ht="12.75" customHeight="1">
      <c r="I57" s="91"/>
      <c r="J57" s="91"/>
    </row>
    <row r="58" ht="12.75" customHeight="1">
      <c r="A58" s="39"/>
    </row>
    <row r="59" spans="1:2" s="2" customFormat="1" ht="12.75" customHeight="1">
      <c r="A59" s="20">
        <v>9</v>
      </c>
      <c r="B59" s="1" t="s">
        <v>138</v>
      </c>
    </row>
    <row r="60" spans="1:8" s="2" customFormat="1" ht="26.25" customHeight="1">
      <c r="A60" s="20"/>
      <c r="B60" s="218" t="s">
        <v>179</v>
      </c>
      <c r="C60" s="218"/>
      <c r="D60" s="218"/>
      <c r="E60" s="218"/>
      <c r="F60" s="218"/>
      <c r="G60" s="218"/>
      <c r="H60" s="218"/>
    </row>
    <row r="61" spans="1:8" s="2" customFormat="1" ht="12.75" customHeight="1">
      <c r="A61" s="20"/>
      <c r="B61" s="223"/>
      <c r="C61" s="223"/>
      <c r="D61" s="223"/>
      <c r="E61" s="223"/>
      <c r="F61" s="223"/>
      <c r="G61" s="223"/>
      <c r="H61" s="223"/>
    </row>
    <row r="62" spans="1:9" s="2" customFormat="1" ht="12.75" customHeight="1">
      <c r="A62" s="20"/>
      <c r="B62" s="221"/>
      <c r="C62" s="221"/>
      <c r="D62" s="221"/>
      <c r="E62" s="221"/>
      <c r="F62" s="221"/>
      <c r="G62" s="221"/>
      <c r="H62" s="221"/>
      <c r="I62" s="20"/>
    </row>
    <row r="63" spans="1:9" s="2" customFormat="1" ht="12.75" customHeight="1">
      <c r="A63" s="20">
        <v>10</v>
      </c>
      <c r="B63" s="177" t="s">
        <v>231</v>
      </c>
      <c r="C63" s="20"/>
      <c r="D63" s="20"/>
      <c r="E63" s="20"/>
      <c r="F63" s="20"/>
      <c r="G63" s="20"/>
      <c r="H63" s="20"/>
      <c r="I63" s="20"/>
    </row>
    <row r="64" spans="1:9" s="2" customFormat="1" ht="26.25" customHeight="1">
      <c r="A64" s="20"/>
      <c r="B64" s="210" t="s">
        <v>232</v>
      </c>
      <c r="C64" s="211"/>
      <c r="D64" s="211"/>
      <c r="E64" s="211"/>
      <c r="F64" s="211"/>
      <c r="G64" s="211"/>
      <c r="H64" s="211"/>
      <c r="I64" s="20"/>
    </row>
    <row r="65" spans="1:9" s="2" customFormat="1" ht="90.75" customHeight="1">
      <c r="A65" s="20"/>
      <c r="B65" s="207" t="s">
        <v>234</v>
      </c>
      <c r="C65" s="208"/>
      <c r="D65" s="208"/>
      <c r="E65" s="208"/>
      <c r="F65" s="208"/>
      <c r="G65" s="208"/>
      <c r="H65" s="208"/>
      <c r="I65" s="20"/>
    </row>
    <row r="66" spans="1:9" s="2" customFormat="1" ht="12.75" customHeight="1">
      <c r="A66" s="20"/>
      <c r="B66" s="199"/>
      <c r="C66" s="200"/>
      <c r="D66" s="200"/>
      <c r="E66" s="200"/>
      <c r="F66" s="200"/>
      <c r="G66" s="200"/>
      <c r="H66" s="200"/>
      <c r="I66" s="20"/>
    </row>
    <row r="67" spans="1:9" s="2" customFormat="1" ht="36" customHeight="1">
      <c r="A67" s="20"/>
      <c r="B67" s="207" t="s">
        <v>233</v>
      </c>
      <c r="C67" s="209"/>
      <c r="D67" s="209"/>
      <c r="E67" s="209"/>
      <c r="F67" s="209"/>
      <c r="G67" s="209"/>
      <c r="H67" s="209"/>
      <c r="I67" s="20"/>
    </row>
    <row r="68" spans="1:9" s="2" customFormat="1" ht="12" customHeight="1">
      <c r="A68" s="20"/>
      <c r="B68" s="197"/>
      <c r="C68" s="198"/>
      <c r="D68" s="198"/>
      <c r="E68" s="198"/>
      <c r="F68" s="198"/>
      <c r="G68" s="198"/>
      <c r="H68" s="198"/>
      <c r="I68" s="20"/>
    </row>
    <row r="69" spans="1:9" s="2" customFormat="1" ht="12" customHeight="1">
      <c r="A69" s="20"/>
      <c r="B69" s="197"/>
      <c r="C69" s="198"/>
      <c r="D69" s="198"/>
      <c r="E69" s="198"/>
      <c r="F69" s="198"/>
      <c r="G69" s="198"/>
      <c r="H69" s="198"/>
      <c r="I69" s="20"/>
    </row>
    <row r="70" spans="1:9" s="2" customFormat="1" ht="12.75" customHeight="1">
      <c r="A70" s="20">
        <v>11</v>
      </c>
      <c r="B70" s="1" t="s">
        <v>68</v>
      </c>
      <c r="D70" s="20"/>
      <c r="E70" s="122"/>
      <c r="F70" s="122"/>
      <c r="G70" s="122"/>
      <c r="H70" s="20"/>
      <c r="I70" s="20"/>
    </row>
    <row r="71" spans="1:9" s="2" customFormat="1" ht="12.75" customHeight="1">
      <c r="A71" s="20"/>
      <c r="B71" s="2" t="s">
        <v>197</v>
      </c>
      <c r="C71" s="176" t="s">
        <v>192</v>
      </c>
      <c r="D71" s="177"/>
      <c r="E71" s="177"/>
      <c r="F71" s="177"/>
      <c r="G71" s="177"/>
      <c r="H71" s="177"/>
      <c r="I71" s="20"/>
    </row>
    <row r="72" spans="1:9" s="2" customFormat="1" ht="52.5" customHeight="1">
      <c r="A72" s="20"/>
      <c r="B72" s="207" t="s">
        <v>200</v>
      </c>
      <c r="C72" s="207"/>
      <c r="D72" s="207"/>
      <c r="E72" s="207"/>
      <c r="F72" s="207"/>
      <c r="G72" s="207"/>
      <c r="H72" s="207"/>
      <c r="I72" s="20"/>
    </row>
    <row r="73" spans="1:9" s="2" customFormat="1" ht="10.5" customHeight="1">
      <c r="A73" s="20"/>
      <c r="B73" s="175"/>
      <c r="C73" s="175"/>
      <c r="D73" s="175"/>
      <c r="E73" s="175"/>
      <c r="F73" s="175"/>
      <c r="G73" s="175"/>
      <c r="H73" s="175"/>
      <c r="I73" s="20"/>
    </row>
    <row r="74" spans="1:8" s="2" customFormat="1" ht="51" customHeight="1">
      <c r="A74" s="20"/>
      <c r="B74" s="207" t="s">
        <v>193</v>
      </c>
      <c r="C74" s="219"/>
      <c r="D74" s="219"/>
      <c r="E74" s="219"/>
      <c r="F74" s="219"/>
      <c r="G74" s="219"/>
      <c r="H74" s="219"/>
    </row>
    <row r="75" spans="1:9" s="2" customFormat="1" ht="10.5" customHeight="1">
      <c r="A75" s="20"/>
      <c r="B75" s="175"/>
      <c r="C75" s="175"/>
      <c r="D75" s="175"/>
      <c r="E75" s="175"/>
      <c r="F75" s="175"/>
      <c r="G75" s="175"/>
      <c r="H75" s="175"/>
      <c r="I75" s="20"/>
    </row>
    <row r="76" spans="1:8" s="2" customFormat="1" ht="38.25" customHeight="1">
      <c r="A76" s="20"/>
      <c r="B76" s="207" t="s">
        <v>194</v>
      </c>
      <c r="C76" s="208"/>
      <c r="D76" s="208"/>
      <c r="E76" s="208"/>
      <c r="F76" s="208"/>
      <c r="G76" s="208"/>
      <c r="H76" s="209"/>
    </row>
    <row r="77" spans="1:8" s="2" customFormat="1" ht="10.5" customHeight="1">
      <c r="A77" s="20"/>
      <c r="B77" s="175"/>
      <c r="C77" s="175"/>
      <c r="D77" s="175"/>
      <c r="E77" s="175"/>
      <c r="F77" s="175"/>
      <c r="G77" s="175"/>
      <c r="H77" s="20"/>
    </row>
    <row r="78" spans="1:9" s="2" customFormat="1" ht="12.75" customHeight="1">
      <c r="A78" s="20">
        <v>11</v>
      </c>
      <c r="B78" s="1" t="s">
        <v>235</v>
      </c>
      <c r="D78" s="20"/>
      <c r="E78" s="122"/>
      <c r="F78" s="122"/>
      <c r="G78" s="122"/>
      <c r="H78" s="20"/>
      <c r="I78" s="20"/>
    </row>
    <row r="79" spans="1:9" s="2" customFormat="1" ht="12.75" customHeight="1">
      <c r="A79" s="20"/>
      <c r="B79" s="2" t="s">
        <v>197</v>
      </c>
      <c r="C79" s="176" t="s">
        <v>192</v>
      </c>
      <c r="D79" s="177"/>
      <c r="E79" s="177"/>
      <c r="F79" s="177"/>
      <c r="G79" s="177"/>
      <c r="H79" s="177"/>
      <c r="I79" s="20"/>
    </row>
    <row r="80" spans="1:8" s="2" customFormat="1" ht="49.5" customHeight="1">
      <c r="A80" s="20"/>
      <c r="B80" s="207" t="s">
        <v>195</v>
      </c>
      <c r="C80" s="208"/>
      <c r="D80" s="208"/>
      <c r="E80" s="208"/>
      <c r="F80" s="208"/>
      <c r="G80" s="208"/>
      <c r="H80" s="209"/>
    </row>
    <row r="81" spans="1:8" s="2" customFormat="1" ht="10.5" customHeight="1">
      <c r="A81" s="20"/>
      <c r="B81" s="175"/>
      <c r="C81" s="175"/>
      <c r="D81" s="175"/>
      <c r="E81" s="175"/>
      <c r="F81" s="175"/>
      <c r="G81" s="175"/>
      <c r="H81" s="20"/>
    </row>
    <row r="82" spans="1:8" s="2" customFormat="1" ht="36.75" customHeight="1">
      <c r="A82" s="20"/>
      <c r="B82" s="207" t="s">
        <v>196</v>
      </c>
      <c r="C82" s="208"/>
      <c r="D82" s="208"/>
      <c r="E82" s="208"/>
      <c r="F82" s="208"/>
      <c r="G82" s="208"/>
      <c r="H82" s="209"/>
    </row>
    <row r="83" spans="1:9" s="2" customFormat="1" ht="12.75" customHeight="1">
      <c r="A83" s="20"/>
      <c r="B83" s="175"/>
      <c r="C83" s="178"/>
      <c r="D83" s="175"/>
      <c r="E83" s="175"/>
      <c r="F83" s="175"/>
      <c r="G83" s="175"/>
      <c r="H83" s="175"/>
      <c r="I83" s="20"/>
    </row>
    <row r="84" spans="1:9" s="2" customFormat="1" ht="15" customHeight="1">
      <c r="A84" s="20"/>
      <c r="B84" s="1" t="s">
        <v>199</v>
      </c>
      <c r="C84" s="179" t="s">
        <v>198</v>
      </c>
      <c r="D84" s="175"/>
      <c r="E84" s="175"/>
      <c r="F84" s="175"/>
      <c r="G84" s="175"/>
      <c r="H84" s="175"/>
      <c r="I84" s="20"/>
    </row>
    <row r="85" spans="1:9" s="2" customFormat="1" ht="39.75" customHeight="1">
      <c r="A85" s="20"/>
      <c r="B85" s="207" t="s">
        <v>201</v>
      </c>
      <c r="C85" s="208"/>
      <c r="D85" s="208"/>
      <c r="E85" s="208"/>
      <c r="F85" s="208"/>
      <c r="G85" s="208"/>
      <c r="H85" s="208"/>
      <c r="I85" s="20"/>
    </row>
    <row r="86" spans="1:9" s="2" customFormat="1" ht="12.75" customHeight="1">
      <c r="A86" s="20"/>
      <c r="B86" s="175"/>
      <c r="C86" s="175"/>
      <c r="D86" s="175"/>
      <c r="E86" s="175"/>
      <c r="F86" s="175"/>
      <c r="G86" s="175"/>
      <c r="H86" s="175"/>
      <c r="I86" s="20"/>
    </row>
    <row r="87" spans="1:9" s="2" customFormat="1" ht="12.75" customHeight="1">
      <c r="A87" s="20"/>
      <c r="B87" s="175"/>
      <c r="C87" s="175"/>
      <c r="D87" s="175"/>
      <c r="E87" s="175"/>
      <c r="F87" s="175"/>
      <c r="G87" s="175"/>
      <c r="H87" s="175"/>
      <c r="I87" s="20"/>
    </row>
    <row r="88" spans="1:9" s="2" customFormat="1" ht="12.75" customHeight="1">
      <c r="A88" s="20">
        <v>12</v>
      </c>
      <c r="B88" s="1" t="s">
        <v>69</v>
      </c>
      <c r="D88" s="20"/>
      <c r="E88" s="20"/>
      <c r="F88" s="20"/>
      <c r="G88" s="20"/>
      <c r="H88" s="20"/>
      <c r="I88" s="20"/>
    </row>
    <row r="89" spans="1:9" s="2" customFormat="1" ht="41.25" customHeight="1">
      <c r="A89" s="20"/>
      <c r="B89" s="224" t="s">
        <v>190</v>
      </c>
      <c r="C89" s="224"/>
      <c r="D89" s="224"/>
      <c r="E89" s="224"/>
      <c r="F89" s="224"/>
      <c r="G89" s="224"/>
      <c r="H89" s="224"/>
      <c r="I89" s="20"/>
    </row>
    <row r="90" spans="1:9" s="2" customFormat="1" ht="12.75" customHeight="1">
      <c r="A90" s="20"/>
      <c r="D90" s="20"/>
      <c r="E90" s="20"/>
      <c r="F90" s="20"/>
      <c r="G90" s="20"/>
      <c r="H90" s="20"/>
      <c r="I90" s="20"/>
    </row>
    <row r="91" spans="1:9" s="2" customFormat="1" ht="12.75" customHeight="1">
      <c r="A91" s="20"/>
      <c r="B91" s="112"/>
      <c r="C91" s="112"/>
      <c r="D91" s="112"/>
      <c r="E91" s="112"/>
      <c r="F91" s="112"/>
      <c r="G91" s="112"/>
      <c r="H91" s="112"/>
      <c r="I91" s="26"/>
    </row>
    <row r="92" spans="1:9" s="2" customFormat="1" ht="12.75" customHeight="1">
      <c r="A92" s="20">
        <v>13</v>
      </c>
      <c r="B92" s="1" t="s">
        <v>70</v>
      </c>
      <c r="D92" s="26"/>
      <c r="E92" s="26"/>
      <c r="F92" s="26"/>
      <c r="G92" s="26"/>
      <c r="H92" s="26"/>
      <c r="I92" s="26"/>
    </row>
    <row r="93" spans="1:9" s="2" customFormat="1" ht="25.5" customHeight="1">
      <c r="A93" s="20"/>
      <c r="B93" s="218" t="s">
        <v>156</v>
      </c>
      <c r="C93" s="218"/>
      <c r="D93" s="218"/>
      <c r="E93" s="218"/>
      <c r="F93" s="218"/>
      <c r="G93" s="218"/>
      <c r="H93" s="218"/>
      <c r="I93" s="26"/>
    </row>
    <row r="94" spans="1:9" s="2" customFormat="1" ht="12.75" customHeight="1">
      <c r="A94" s="20"/>
      <c r="B94" s="220"/>
      <c r="C94" s="220"/>
      <c r="D94" s="220"/>
      <c r="E94" s="220"/>
      <c r="F94" s="220"/>
      <c r="G94" s="220"/>
      <c r="H94" s="220"/>
      <c r="I94" s="26"/>
    </row>
    <row r="95" spans="1:9" s="2" customFormat="1" ht="12.75" customHeight="1">
      <c r="A95" s="20"/>
      <c r="B95" s="220"/>
      <c r="C95" s="220"/>
      <c r="D95" s="220"/>
      <c r="E95" s="220"/>
      <c r="F95" s="220"/>
      <c r="G95" s="220"/>
      <c r="H95" s="220"/>
      <c r="I95" s="26"/>
    </row>
    <row r="96" spans="1:9" s="2" customFormat="1" ht="12.75" customHeight="1">
      <c r="A96" s="20">
        <v>14</v>
      </c>
      <c r="B96" s="1" t="s">
        <v>71</v>
      </c>
      <c r="D96" s="26"/>
      <c r="E96" s="26"/>
      <c r="F96" s="26"/>
      <c r="G96" s="26"/>
      <c r="H96" s="26"/>
      <c r="I96" s="26"/>
    </row>
    <row r="97" spans="1:9" s="2" customFormat="1" ht="12.75" customHeight="1">
      <c r="A97" s="20"/>
      <c r="B97" s="2" t="s">
        <v>246</v>
      </c>
      <c r="D97" s="26"/>
      <c r="E97" s="26"/>
      <c r="F97" s="26"/>
      <c r="G97" s="26"/>
      <c r="I97" s="26"/>
    </row>
    <row r="98" spans="1:9" s="2" customFormat="1" ht="12.75" customHeight="1">
      <c r="A98" s="20"/>
      <c r="D98" s="26"/>
      <c r="E98" s="26"/>
      <c r="F98" s="26"/>
      <c r="G98" s="26"/>
      <c r="H98" s="29" t="s">
        <v>8</v>
      </c>
      <c r="I98" s="26"/>
    </row>
    <row r="99" spans="1:9" s="2" customFormat="1" ht="12.75" customHeight="1">
      <c r="A99" s="20"/>
      <c r="D99" s="26"/>
      <c r="E99" s="26"/>
      <c r="F99" s="26"/>
      <c r="G99" s="26"/>
      <c r="H99" s="23" t="s">
        <v>158</v>
      </c>
      <c r="I99" s="26"/>
    </row>
    <row r="100" spans="1:9" s="2" customFormat="1" ht="12.75" customHeight="1">
      <c r="A100" s="20"/>
      <c r="D100" s="26"/>
      <c r="E100" s="26"/>
      <c r="F100" s="26"/>
      <c r="G100" s="29"/>
      <c r="H100" s="23" t="s">
        <v>2</v>
      </c>
      <c r="I100" s="26"/>
    </row>
    <row r="101" spans="1:9" s="2" customFormat="1" ht="12.75" customHeight="1" thickBot="1">
      <c r="A101" s="20"/>
      <c r="B101" s="2" t="s">
        <v>244</v>
      </c>
      <c r="D101" s="26"/>
      <c r="E101" s="26"/>
      <c r="F101" s="26"/>
      <c r="G101" s="29"/>
      <c r="H101" s="201">
        <v>16000</v>
      </c>
      <c r="I101" s="26"/>
    </row>
    <row r="102" spans="1:7" ht="12.75" customHeight="1">
      <c r="A102" s="39"/>
      <c r="C102" s="7"/>
      <c r="G102" s="28"/>
    </row>
    <row r="103" spans="1:7" ht="12.75" customHeight="1">
      <c r="A103" s="39"/>
      <c r="G103" s="28"/>
    </row>
    <row r="104" spans="1:7" ht="12.75" customHeight="1">
      <c r="A104" s="39"/>
      <c r="G104" s="28"/>
    </row>
  </sheetData>
  <mergeCells count="31">
    <mergeCell ref="B94:H94"/>
    <mergeCell ref="B95:H95"/>
    <mergeCell ref="B20:H20"/>
    <mergeCell ref="B21:H21"/>
    <mergeCell ref="B62:H62"/>
    <mergeCell ref="B23:H23"/>
    <mergeCell ref="B24:H24"/>
    <mergeCell ref="B25:H25"/>
    <mergeCell ref="B61:H61"/>
    <mergeCell ref="B89:H89"/>
    <mergeCell ref="B93:H93"/>
    <mergeCell ref="B60:H60"/>
    <mergeCell ref="B72:H72"/>
    <mergeCell ref="B85:H85"/>
    <mergeCell ref="B74:H74"/>
    <mergeCell ref="B76:H76"/>
    <mergeCell ref="B80:H80"/>
    <mergeCell ref="B82:H82"/>
    <mergeCell ref="B9:H9"/>
    <mergeCell ref="B11:H11"/>
    <mergeCell ref="B10:H10"/>
    <mergeCell ref="B19:H19"/>
    <mergeCell ref="B16:H16"/>
    <mergeCell ref="B17:H17"/>
    <mergeCell ref="B12:H12"/>
    <mergeCell ref="B13:H13"/>
    <mergeCell ref="B32:H32"/>
    <mergeCell ref="B65:H65"/>
    <mergeCell ref="B67:H67"/>
    <mergeCell ref="B64:H64"/>
    <mergeCell ref="B33:H33"/>
  </mergeCells>
  <printOptions/>
  <pageMargins left="0.75" right="0.56" top="0.67" bottom="0.24" header="0.5" footer="0.19"/>
  <pageSetup horizontalDpi="300" verticalDpi="300" orientation="portrait" paperSize="9" scale="95" r:id="rId1"/>
  <rowBreaks count="1" manualBreakCount="1">
    <brk id="35" max="255" man="1"/>
  </rowBreaks>
</worksheet>
</file>

<file path=xl/worksheets/sheet7.xml><?xml version="1.0" encoding="utf-8"?>
<worksheet xmlns="http://schemas.openxmlformats.org/spreadsheetml/2006/main" xmlns:r="http://schemas.openxmlformats.org/officeDocument/2006/relationships">
  <dimension ref="A1:L139"/>
  <sheetViews>
    <sheetView tabSelected="1" workbookViewId="0" topLeftCell="A1">
      <selection activeCell="O15" sqref="O15"/>
    </sheetView>
  </sheetViews>
  <sheetFormatPr defaultColWidth="9.140625" defaultRowHeight="12.75"/>
  <cols>
    <col min="1" max="1" width="3.421875" style="12" customWidth="1"/>
    <col min="2" max="2" width="2.7109375" style="12" customWidth="1"/>
    <col min="3" max="3" width="34.421875" style="12" customWidth="1"/>
    <col min="4" max="4" width="15.00390625" style="12" customWidth="1"/>
    <col min="5" max="5" width="1.28515625" style="12" customWidth="1"/>
    <col min="6" max="6" width="14.00390625" style="12" customWidth="1"/>
    <col min="7" max="7" width="14.28125" style="12" customWidth="1"/>
    <col min="8" max="8" width="9.140625" style="12" customWidth="1"/>
    <col min="9" max="9" width="3.00390625" style="12" hidden="1" customWidth="1"/>
    <col min="10" max="12" width="0" style="12" hidden="1" customWidth="1"/>
    <col min="13" max="16384" width="9.140625" style="12" customWidth="1"/>
  </cols>
  <sheetData>
    <row r="1" ht="18.75">
      <c r="A1" s="92" t="s">
        <v>107</v>
      </c>
    </row>
    <row r="2" ht="12.75">
      <c r="A2" s="91" t="s">
        <v>100</v>
      </c>
    </row>
    <row r="3" ht="12.75">
      <c r="A3" s="93"/>
    </row>
    <row r="4" ht="12.75">
      <c r="A4" s="93"/>
    </row>
    <row r="5" spans="1:7" ht="30" customHeight="1">
      <c r="A5" s="225" t="s">
        <v>180</v>
      </c>
      <c r="B5" s="225"/>
      <c r="C5" s="225"/>
      <c r="D5" s="225"/>
      <c r="E5" s="225"/>
      <c r="F5" s="225"/>
      <c r="G5" s="225"/>
    </row>
    <row r="8" spans="1:7" s="125" customFormat="1" ht="12.75" customHeight="1">
      <c r="A8" s="90">
        <v>15</v>
      </c>
      <c r="B8" s="94" t="s">
        <v>245</v>
      </c>
      <c r="C8" s="91"/>
      <c r="D8" s="95"/>
      <c r="E8" s="95"/>
      <c r="F8" s="95"/>
      <c r="G8" s="95"/>
    </row>
    <row r="9" spans="1:7" s="125" customFormat="1" ht="60.75" customHeight="1">
      <c r="A9" s="90"/>
      <c r="B9" s="215" t="s">
        <v>230</v>
      </c>
      <c r="C9" s="215"/>
      <c r="D9" s="215"/>
      <c r="E9" s="215"/>
      <c r="F9" s="215"/>
      <c r="G9" s="215"/>
    </row>
    <row r="10" spans="1:7" s="125" customFormat="1" ht="53.25" customHeight="1">
      <c r="A10" s="164"/>
      <c r="B10" s="224" t="s">
        <v>248</v>
      </c>
      <c r="C10" s="226"/>
      <c r="D10" s="226"/>
      <c r="E10" s="226"/>
      <c r="F10" s="226"/>
      <c r="G10" s="226"/>
    </row>
    <row r="11" spans="1:7" s="125" customFormat="1" ht="12.75" customHeight="1">
      <c r="A11" s="164"/>
      <c r="B11" s="165"/>
      <c r="C11" s="165"/>
      <c r="D11" s="166"/>
      <c r="E11" s="166"/>
      <c r="F11" s="166"/>
      <c r="G11" s="166"/>
    </row>
    <row r="12" spans="1:7" ht="12.75" customHeight="1">
      <c r="A12" s="90">
        <v>16</v>
      </c>
      <c r="B12" s="94" t="s">
        <v>238</v>
      </c>
      <c r="C12" s="91"/>
      <c r="D12" s="95"/>
      <c r="E12" s="95"/>
      <c r="F12" s="95"/>
      <c r="G12" s="95"/>
    </row>
    <row r="13" spans="1:7" ht="29.25" customHeight="1">
      <c r="A13" s="90"/>
      <c r="B13" s="215" t="s">
        <v>239</v>
      </c>
      <c r="C13" s="215"/>
      <c r="D13" s="215"/>
      <c r="E13" s="215"/>
      <c r="F13" s="215"/>
      <c r="G13" s="215"/>
    </row>
    <row r="14" spans="1:7" ht="12.75" customHeight="1">
      <c r="A14" s="90"/>
      <c r="B14" s="91"/>
      <c r="C14" s="91"/>
      <c r="D14" s="95"/>
      <c r="E14" s="95"/>
      <c r="F14" s="95"/>
      <c r="G14" s="95"/>
    </row>
    <row r="15" spans="1:7" ht="51" customHeight="1">
      <c r="A15" s="90"/>
      <c r="B15" s="224" t="s">
        <v>247</v>
      </c>
      <c r="C15" s="224"/>
      <c r="D15" s="224"/>
      <c r="E15" s="224"/>
      <c r="F15" s="224"/>
      <c r="G15" s="224"/>
    </row>
    <row r="16" spans="1:7" ht="12.75" customHeight="1">
      <c r="A16" s="90"/>
      <c r="B16" s="17"/>
      <c r="C16" s="17"/>
      <c r="D16" s="17"/>
      <c r="E16" s="17"/>
      <c r="F16" s="17"/>
      <c r="G16" s="17"/>
    </row>
    <row r="17" spans="1:7" ht="12.75" customHeight="1">
      <c r="A17" s="90">
        <v>17</v>
      </c>
      <c r="B17" s="94" t="s">
        <v>74</v>
      </c>
      <c r="C17" s="91"/>
      <c r="D17" s="95"/>
      <c r="E17" s="95"/>
      <c r="F17" s="95"/>
      <c r="G17" s="95"/>
    </row>
    <row r="18" spans="1:7" ht="27" customHeight="1">
      <c r="A18" s="90"/>
      <c r="B18" s="215" t="s">
        <v>152</v>
      </c>
      <c r="C18" s="215"/>
      <c r="D18" s="215"/>
      <c r="E18" s="215"/>
      <c r="F18" s="215"/>
      <c r="G18" s="215"/>
    </row>
    <row r="19" spans="1:7" ht="12.75" customHeight="1">
      <c r="A19" s="90"/>
      <c r="B19" s="96"/>
      <c r="C19" s="96"/>
      <c r="D19" s="96"/>
      <c r="E19" s="96"/>
      <c r="F19" s="96"/>
      <c r="G19" s="96"/>
    </row>
    <row r="20" spans="1:7" ht="12.75" customHeight="1">
      <c r="A20" s="90"/>
      <c r="B20" s="96"/>
      <c r="C20" s="96"/>
      <c r="D20" s="96"/>
      <c r="E20" s="96"/>
      <c r="F20" s="96"/>
      <c r="G20" s="96"/>
    </row>
    <row r="21" spans="1:7" ht="12.75" customHeight="1">
      <c r="A21" s="90">
        <v>18</v>
      </c>
      <c r="B21" s="94" t="s">
        <v>75</v>
      </c>
      <c r="C21" s="91"/>
      <c r="D21" s="95"/>
      <c r="E21" s="95"/>
      <c r="F21" s="97"/>
      <c r="G21" s="97"/>
    </row>
    <row r="22" spans="1:7" ht="27" customHeight="1">
      <c r="A22" s="90"/>
      <c r="B22" s="215" t="s">
        <v>0</v>
      </c>
      <c r="C22" s="215"/>
      <c r="D22" s="215"/>
      <c r="E22" s="215"/>
      <c r="F22" s="215"/>
      <c r="G22" s="215"/>
    </row>
    <row r="23" spans="1:7" ht="12.75" customHeight="1">
      <c r="A23" s="90"/>
      <c r="B23" s="91"/>
      <c r="C23" s="91"/>
      <c r="D23" s="95"/>
      <c r="E23" s="95"/>
      <c r="F23" s="97"/>
      <c r="G23" s="97"/>
    </row>
    <row r="24" spans="1:7" ht="12.75" customHeight="1">
      <c r="A24" s="90"/>
      <c r="B24" s="91"/>
      <c r="C24" s="91"/>
      <c r="D24" s="95"/>
      <c r="E24" s="95"/>
      <c r="F24" s="97"/>
      <c r="G24" s="97"/>
    </row>
    <row r="25" spans="1:7" ht="12.75" customHeight="1">
      <c r="A25" s="90">
        <v>19</v>
      </c>
      <c r="B25" s="94" t="s">
        <v>6</v>
      </c>
      <c r="C25" s="91"/>
      <c r="D25" s="95"/>
      <c r="E25" s="95"/>
      <c r="F25" s="97"/>
      <c r="G25" s="97"/>
    </row>
    <row r="26" spans="1:7" ht="12.75" customHeight="1">
      <c r="A26" s="90"/>
      <c r="B26" s="91"/>
      <c r="C26" s="91"/>
      <c r="E26" s="23"/>
      <c r="F26" s="23"/>
      <c r="G26" s="23" t="s">
        <v>188</v>
      </c>
    </row>
    <row r="27" spans="1:7" ht="12.75" customHeight="1">
      <c r="A27" s="90"/>
      <c r="B27" s="91"/>
      <c r="C27" s="91"/>
      <c r="E27" s="23"/>
      <c r="F27" s="23"/>
      <c r="G27" s="23" t="s">
        <v>158</v>
      </c>
    </row>
    <row r="28" spans="1:7" ht="12.75" customHeight="1">
      <c r="A28" s="90"/>
      <c r="E28" s="23"/>
      <c r="F28" s="23"/>
      <c r="G28" s="23" t="s">
        <v>2</v>
      </c>
    </row>
    <row r="29" spans="1:7" ht="12.75" customHeight="1">
      <c r="A29" s="90"/>
      <c r="B29" s="12" t="s">
        <v>141</v>
      </c>
      <c r="E29" s="23"/>
      <c r="F29" s="23"/>
      <c r="G29" s="23"/>
    </row>
    <row r="30" spans="1:7" s="91" customFormat="1" ht="12.75" customHeight="1">
      <c r="A30" s="90"/>
      <c r="C30" s="91" t="s">
        <v>76</v>
      </c>
      <c r="F30" s="99"/>
      <c r="G30" s="99">
        <v>6349.4</v>
      </c>
    </row>
    <row r="31" spans="1:7" s="91" customFormat="1" ht="12.75" customHeight="1">
      <c r="A31" s="90"/>
      <c r="C31" s="91" t="s">
        <v>77</v>
      </c>
      <c r="E31" s="99"/>
      <c r="F31" s="99"/>
      <c r="G31" s="167">
        <v>329</v>
      </c>
    </row>
    <row r="32" spans="1:7" s="91" customFormat="1" ht="12.75" customHeight="1">
      <c r="A32" s="90"/>
      <c r="E32" s="99"/>
      <c r="F32" s="99"/>
      <c r="G32" s="99">
        <f>SUM(G30:G31)</f>
        <v>6678.4</v>
      </c>
    </row>
    <row r="33" spans="1:7" s="91" customFormat="1" ht="12.75" customHeight="1">
      <c r="A33" s="90"/>
      <c r="B33" s="91" t="s">
        <v>139</v>
      </c>
      <c r="E33" s="99"/>
      <c r="F33" s="99"/>
      <c r="G33" s="99">
        <v>66.6</v>
      </c>
    </row>
    <row r="34" spans="1:7" s="91" customFormat="1" ht="12.75" customHeight="1" thickBot="1">
      <c r="A34" s="90"/>
      <c r="E34" s="100"/>
      <c r="F34" s="99"/>
      <c r="G34" s="168">
        <f>SUM(G32:G33)</f>
        <v>6745</v>
      </c>
    </row>
    <row r="35" spans="1:7" ht="12.75" customHeight="1">
      <c r="A35" s="90"/>
      <c r="B35" s="101"/>
      <c r="C35" s="91"/>
      <c r="D35" s="91"/>
      <c r="E35" s="99"/>
      <c r="F35" s="99"/>
      <c r="G35" s="98"/>
    </row>
    <row r="36" spans="1:7" ht="40.5" customHeight="1">
      <c r="A36" s="90"/>
      <c r="B36" s="215" t="s">
        <v>240</v>
      </c>
      <c r="C36" s="215"/>
      <c r="D36" s="215"/>
      <c r="E36" s="215"/>
      <c r="F36" s="215"/>
      <c r="G36" s="215"/>
    </row>
    <row r="37" spans="1:12" ht="13.5" customHeight="1">
      <c r="A37" s="229"/>
      <c r="B37" s="229"/>
      <c r="C37" s="229"/>
      <c r="D37" s="229"/>
      <c r="E37" s="229"/>
      <c r="F37" s="229"/>
      <c r="G37" s="229"/>
      <c r="H37" s="229"/>
      <c r="I37" s="229"/>
      <c r="J37" s="229"/>
      <c r="K37" s="229"/>
      <c r="L37" s="229"/>
    </row>
    <row r="38" spans="1:7" ht="12.75" customHeight="1">
      <c r="A38" s="90"/>
      <c r="B38" s="91"/>
      <c r="C38" s="91"/>
      <c r="D38" s="91"/>
      <c r="E38" s="99"/>
      <c r="F38" s="99"/>
      <c r="G38" s="98"/>
    </row>
    <row r="39" spans="1:7" ht="12.75" customHeight="1">
      <c r="A39" s="90">
        <v>20</v>
      </c>
      <c r="B39" s="94" t="s">
        <v>120</v>
      </c>
      <c r="C39" s="91"/>
      <c r="D39" s="91"/>
      <c r="E39" s="100"/>
      <c r="F39" s="100"/>
      <c r="G39" s="98"/>
    </row>
    <row r="40" spans="1:7" ht="12.75" customHeight="1">
      <c r="A40" s="90"/>
      <c r="B40" s="91" t="s">
        <v>121</v>
      </c>
      <c r="C40" s="91"/>
      <c r="D40" s="91"/>
      <c r="E40" s="99"/>
      <c r="F40" s="99"/>
      <c r="G40" s="98"/>
    </row>
    <row r="41" spans="1:7" ht="12.75" customHeight="1">
      <c r="A41" s="90"/>
      <c r="B41" s="91"/>
      <c r="C41" s="91"/>
      <c r="D41" s="91"/>
      <c r="E41" s="99"/>
      <c r="F41" s="99"/>
      <c r="G41" s="98"/>
    </row>
    <row r="42" spans="1:7" ht="12.75" customHeight="1">
      <c r="A42" s="90"/>
      <c r="B42" s="91"/>
      <c r="C42" s="91"/>
      <c r="D42" s="91"/>
      <c r="E42" s="99"/>
      <c r="F42" s="99"/>
      <c r="G42" s="98"/>
    </row>
    <row r="43" spans="1:7" ht="12.75" customHeight="1">
      <c r="A43" s="90">
        <v>21</v>
      </c>
      <c r="B43" s="94" t="s">
        <v>20</v>
      </c>
      <c r="C43" s="91"/>
      <c r="D43" s="91"/>
      <c r="E43" s="99"/>
      <c r="F43" s="99"/>
      <c r="G43" s="98"/>
    </row>
    <row r="44" spans="1:7" ht="12.75" customHeight="1">
      <c r="A44" s="90"/>
      <c r="B44" s="91" t="s">
        <v>134</v>
      </c>
      <c r="C44" s="91"/>
      <c r="D44" s="91"/>
      <c r="E44" s="99"/>
      <c r="F44" s="99"/>
      <c r="G44" s="17"/>
    </row>
    <row r="45" spans="1:7" ht="12.75" customHeight="1">
      <c r="A45" s="164"/>
      <c r="B45" s="165"/>
      <c r="C45" s="165"/>
      <c r="D45" s="91"/>
      <c r="E45" s="99"/>
      <c r="F45" s="99"/>
      <c r="G45" s="23" t="s">
        <v>188</v>
      </c>
    </row>
    <row r="46" spans="1:7" ht="12.75" customHeight="1">
      <c r="A46" s="164"/>
      <c r="B46" s="165"/>
      <c r="C46" s="165"/>
      <c r="D46" s="91"/>
      <c r="E46" s="99"/>
      <c r="F46" s="99"/>
      <c r="G46" s="23" t="s">
        <v>184</v>
      </c>
    </row>
    <row r="47" spans="1:7" ht="12.75" customHeight="1">
      <c r="A47" s="164"/>
      <c r="B47" s="165"/>
      <c r="C47" s="165"/>
      <c r="D47" s="91"/>
      <c r="E47" s="99"/>
      <c r="F47" s="99"/>
      <c r="G47" s="23" t="s">
        <v>158</v>
      </c>
    </row>
    <row r="48" spans="1:7" ht="12.75" customHeight="1">
      <c r="A48" s="164"/>
      <c r="B48" s="165"/>
      <c r="C48" s="165"/>
      <c r="D48" s="91"/>
      <c r="E48" s="99"/>
      <c r="F48" s="99"/>
      <c r="G48" s="23" t="s">
        <v>2</v>
      </c>
    </row>
    <row r="49" spans="1:7" ht="12.75" customHeight="1">
      <c r="A49" s="90"/>
      <c r="B49" s="12" t="s">
        <v>181</v>
      </c>
      <c r="G49" s="106">
        <v>92</v>
      </c>
    </row>
    <row r="50" spans="1:7" ht="12.75" customHeight="1">
      <c r="A50" s="90"/>
      <c r="B50" s="12" t="s">
        <v>182</v>
      </c>
      <c r="G50" s="106">
        <v>2464.7</v>
      </c>
    </row>
    <row r="51" spans="1:7" ht="12.75" customHeight="1" thickBot="1">
      <c r="A51" s="90"/>
      <c r="B51" s="12" t="s">
        <v>183</v>
      </c>
      <c r="G51" s="172">
        <f>+G50-G49</f>
        <v>2372.7</v>
      </c>
    </row>
    <row r="52" spans="1:7" ht="12.75" customHeight="1">
      <c r="A52" s="90"/>
      <c r="G52" s="93"/>
    </row>
    <row r="53" spans="1:7" ht="12.75" customHeight="1">
      <c r="A53" s="90"/>
      <c r="B53" s="12" t="s">
        <v>189</v>
      </c>
      <c r="G53" s="93"/>
    </row>
    <row r="54" spans="1:7" ht="12.75" customHeight="1">
      <c r="A54" s="90"/>
      <c r="C54" s="12" t="s">
        <v>21</v>
      </c>
      <c r="G54" s="116">
        <v>145</v>
      </c>
    </row>
    <row r="55" spans="1:7" ht="12.75" customHeight="1">
      <c r="A55" s="90"/>
      <c r="C55" s="12" t="s">
        <v>79</v>
      </c>
      <c r="G55" s="24">
        <v>145</v>
      </c>
    </row>
    <row r="56" spans="1:7" ht="12.75" customHeight="1" thickBot="1">
      <c r="A56" s="90"/>
      <c r="C56" s="12" t="s">
        <v>22</v>
      </c>
      <c r="G56" s="115">
        <v>105</v>
      </c>
    </row>
    <row r="57" spans="1:7" ht="12.75" customHeight="1">
      <c r="A57" s="90"/>
      <c r="G57" s="17"/>
    </row>
    <row r="58" spans="1:7" ht="12.75" customHeight="1">
      <c r="A58" s="90"/>
      <c r="G58" s="17"/>
    </row>
    <row r="59" spans="1:7" ht="12.75" customHeight="1">
      <c r="A59" s="90"/>
      <c r="G59" s="17"/>
    </row>
    <row r="60" spans="1:7" ht="12.75" customHeight="1">
      <c r="A60" s="90">
        <v>22</v>
      </c>
      <c r="B60" s="13" t="s">
        <v>80</v>
      </c>
      <c r="G60" s="17"/>
    </row>
    <row r="61" spans="1:7" ht="27" customHeight="1">
      <c r="A61" s="90"/>
      <c r="B61" s="230" t="s">
        <v>241</v>
      </c>
      <c r="C61" s="230"/>
      <c r="D61" s="230"/>
      <c r="E61" s="230"/>
      <c r="F61" s="230"/>
      <c r="G61" s="230"/>
    </row>
    <row r="62" spans="1:7" ht="12.75" customHeight="1">
      <c r="A62" s="90"/>
      <c r="G62" s="17"/>
    </row>
    <row r="63" spans="1:7" ht="12.75" customHeight="1">
      <c r="A63" s="90"/>
      <c r="G63" s="17"/>
    </row>
    <row r="64" spans="1:7" ht="12.75" customHeight="1">
      <c r="A64" s="90">
        <v>23</v>
      </c>
      <c r="B64" s="13" t="s">
        <v>81</v>
      </c>
      <c r="G64" s="17"/>
    </row>
    <row r="65" spans="1:7" ht="12.75" customHeight="1">
      <c r="A65" s="90"/>
      <c r="B65" s="13"/>
      <c r="G65" s="23" t="s">
        <v>188</v>
      </c>
    </row>
    <row r="66" spans="1:7" ht="12.75" customHeight="1">
      <c r="A66" s="90"/>
      <c r="B66" s="13"/>
      <c r="G66" s="23" t="s">
        <v>184</v>
      </c>
    </row>
    <row r="67" spans="1:7" ht="12.75" customHeight="1">
      <c r="A67" s="90"/>
      <c r="D67" s="93"/>
      <c r="G67" s="23" t="s">
        <v>158</v>
      </c>
    </row>
    <row r="68" spans="1:7" ht="12.75" customHeight="1">
      <c r="A68" s="90"/>
      <c r="D68" s="93"/>
      <c r="G68" s="23" t="s">
        <v>2</v>
      </c>
    </row>
    <row r="69" spans="1:5" ht="12.75" customHeight="1">
      <c r="A69" s="90"/>
      <c r="B69" s="12" t="s">
        <v>82</v>
      </c>
      <c r="E69" s="102"/>
    </row>
    <row r="70" spans="1:7" ht="12.75" customHeight="1">
      <c r="A70" s="90"/>
      <c r="C70" s="12" t="s">
        <v>23</v>
      </c>
      <c r="E70" s="102"/>
      <c r="G70" s="24">
        <v>18439.648</v>
      </c>
    </row>
    <row r="71" spans="1:7" ht="12.75" customHeight="1">
      <c r="A71" s="90"/>
      <c r="C71" s="12" t="s">
        <v>24</v>
      </c>
      <c r="E71" s="102"/>
      <c r="G71" s="24">
        <v>29406.88</v>
      </c>
    </row>
    <row r="72" spans="1:7" ht="12.75" customHeight="1" thickBot="1">
      <c r="A72" s="90"/>
      <c r="E72" s="102"/>
      <c r="G72" s="114">
        <f>SUM(G70:G71)</f>
        <v>47846.528000000006</v>
      </c>
    </row>
    <row r="73" spans="1:7" ht="12.75" customHeight="1">
      <c r="A73" s="90"/>
      <c r="D73" s="24"/>
      <c r="E73" s="102"/>
      <c r="G73" s="17"/>
    </row>
    <row r="74" spans="1:7" ht="12.75" customHeight="1">
      <c r="A74" s="90"/>
      <c r="B74" s="12" t="s">
        <v>83</v>
      </c>
      <c r="G74" s="17"/>
    </row>
    <row r="75" spans="1:7" ht="12.75" customHeight="1" thickBot="1">
      <c r="A75" s="90"/>
      <c r="C75" s="12" t="s">
        <v>23</v>
      </c>
      <c r="E75" s="102"/>
      <c r="G75" s="115">
        <v>11989.392</v>
      </c>
    </row>
    <row r="76" spans="1:7" ht="12.75" customHeight="1">
      <c r="A76" s="90"/>
      <c r="E76" s="102"/>
      <c r="G76" s="24"/>
    </row>
    <row r="77" spans="1:7" ht="12.75" customHeight="1">
      <c r="A77" s="90"/>
      <c r="E77" s="102"/>
      <c r="G77" s="24"/>
    </row>
    <row r="78" spans="1:7" ht="12.75" customHeight="1" thickBot="1">
      <c r="A78" s="90"/>
      <c r="B78" s="12" t="s">
        <v>95</v>
      </c>
      <c r="E78" s="102"/>
      <c r="G78" s="115">
        <f>G72+G75</f>
        <v>59835.920000000006</v>
      </c>
    </row>
    <row r="79" spans="1:7" ht="12.75" customHeight="1">
      <c r="A79" s="90"/>
      <c r="D79" s="24"/>
      <c r="E79" s="102"/>
      <c r="G79" s="17"/>
    </row>
    <row r="80" spans="1:7" ht="12.75" customHeight="1">
      <c r="A80" s="90"/>
      <c r="D80" s="24"/>
      <c r="E80" s="102"/>
      <c r="G80" s="17"/>
    </row>
    <row r="81" spans="1:7" ht="12.75" customHeight="1">
      <c r="A81" s="90"/>
      <c r="B81" s="12" t="s">
        <v>94</v>
      </c>
      <c r="D81" s="24"/>
      <c r="E81" s="102"/>
      <c r="G81" s="17"/>
    </row>
    <row r="82" spans="1:7" ht="12.75" customHeight="1">
      <c r="A82" s="90"/>
      <c r="F82" s="12" t="s">
        <v>124</v>
      </c>
      <c r="G82" s="103" t="s">
        <v>125</v>
      </c>
    </row>
    <row r="83" spans="1:7" ht="12.75" customHeight="1">
      <c r="A83" s="90"/>
      <c r="F83" s="118" t="s">
        <v>126</v>
      </c>
      <c r="G83" s="118" t="s">
        <v>126</v>
      </c>
    </row>
    <row r="84" spans="1:7" ht="12.75" customHeight="1">
      <c r="A84" s="90"/>
      <c r="C84" s="12" t="s">
        <v>96</v>
      </c>
      <c r="F84" s="117">
        <v>16598</v>
      </c>
      <c r="G84" s="24">
        <v>16597.82</v>
      </c>
    </row>
    <row r="85" spans="1:7" ht="12.75" customHeight="1">
      <c r="A85" s="90"/>
      <c r="C85" s="12" t="s">
        <v>97</v>
      </c>
      <c r="F85" s="117">
        <v>6000</v>
      </c>
      <c r="G85" s="24">
        <v>22740.16</v>
      </c>
    </row>
    <row r="86" spans="1:7" ht="12.75" customHeight="1">
      <c r="A86" s="90"/>
      <c r="C86" s="12" t="s">
        <v>98</v>
      </c>
      <c r="F86" s="117">
        <v>44660</v>
      </c>
      <c r="G86" s="24">
        <v>20498.49</v>
      </c>
    </row>
    <row r="87" spans="1:7" ht="12.75" customHeight="1" thickBot="1">
      <c r="A87" s="90"/>
      <c r="F87" s="59"/>
      <c r="G87" s="113">
        <f>SUM(G84:G86)</f>
        <v>59836.47</v>
      </c>
    </row>
    <row r="88" spans="1:7" ht="12.75" customHeight="1">
      <c r="A88" s="90"/>
      <c r="G88" s="102"/>
    </row>
    <row r="89" spans="1:7" ht="12.75" customHeight="1">
      <c r="A89" s="90"/>
      <c r="E89" s="102"/>
      <c r="G89" s="17"/>
    </row>
    <row r="90" spans="1:7" ht="12.75" customHeight="1">
      <c r="A90" s="90">
        <v>24</v>
      </c>
      <c r="B90" s="13" t="s">
        <v>25</v>
      </c>
      <c r="G90" s="17"/>
    </row>
    <row r="91" spans="1:7" ht="12.75" customHeight="1">
      <c r="A91" s="90"/>
      <c r="B91" s="12" t="s">
        <v>84</v>
      </c>
      <c r="G91" s="17"/>
    </row>
    <row r="92" spans="1:7" ht="12.75" customHeight="1">
      <c r="A92" s="90"/>
      <c r="G92" s="17"/>
    </row>
    <row r="93" spans="1:7" ht="12.75" customHeight="1">
      <c r="A93" s="90"/>
      <c r="G93" s="17"/>
    </row>
    <row r="94" spans="1:7" ht="12.75" customHeight="1">
      <c r="A94" s="90"/>
      <c r="G94" s="17"/>
    </row>
    <row r="95" spans="1:7" ht="12.75" customHeight="1">
      <c r="A95" s="90"/>
      <c r="G95" s="17"/>
    </row>
    <row r="96" spans="1:7" ht="12.75" customHeight="1">
      <c r="A96" s="90"/>
      <c r="G96" s="17"/>
    </row>
    <row r="97" spans="1:7" ht="12.75" customHeight="1">
      <c r="A97" s="90"/>
      <c r="G97" s="17"/>
    </row>
    <row r="98" spans="1:7" ht="13.5" customHeight="1">
      <c r="A98" s="90">
        <v>25</v>
      </c>
      <c r="B98" s="13" t="s">
        <v>85</v>
      </c>
      <c r="G98" s="17"/>
    </row>
    <row r="99" spans="1:7" ht="25.5" customHeight="1">
      <c r="A99" s="90"/>
      <c r="B99" s="222" t="s">
        <v>185</v>
      </c>
      <c r="C99" s="222"/>
      <c r="D99" s="222"/>
      <c r="E99" s="222"/>
      <c r="F99" s="222"/>
      <c r="G99" s="222"/>
    </row>
    <row r="100" spans="1:7" ht="12.75" customHeight="1">
      <c r="A100" s="90"/>
      <c r="G100" s="17"/>
    </row>
    <row r="101" spans="1:7" ht="12.75" customHeight="1">
      <c r="A101" s="90"/>
      <c r="G101" s="17"/>
    </row>
    <row r="102" spans="1:7" ht="12.75" customHeight="1">
      <c r="A102" s="90">
        <v>26</v>
      </c>
      <c r="B102" s="104" t="s">
        <v>86</v>
      </c>
      <c r="G102" s="17"/>
    </row>
    <row r="103" spans="1:7" ht="42.75" customHeight="1">
      <c r="A103" s="90"/>
      <c r="B103" s="213" t="s">
        <v>242</v>
      </c>
      <c r="C103" s="228"/>
      <c r="D103" s="228"/>
      <c r="E103" s="228"/>
      <c r="F103" s="228"/>
      <c r="G103" s="228"/>
    </row>
    <row r="104" spans="1:7" ht="13.5" customHeight="1">
      <c r="A104" s="90"/>
      <c r="B104" s="169"/>
      <c r="C104" s="173"/>
      <c r="D104" s="173"/>
      <c r="E104" s="173"/>
      <c r="F104" s="173"/>
      <c r="G104" s="173"/>
    </row>
    <row r="105" spans="1:7" ht="13.5" customHeight="1">
      <c r="A105" s="90"/>
      <c r="B105" s="215" t="s">
        <v>229</v>
      </c>
      <c r="C105" s="215"/>
      <c r="D105" s="215"/>
      <c r="E105" s="215"/>
      <c r="F105" s="215"/>
      <c r="G105" s="215"/>
    </row>
    <row r="107" spans="1:7" ht="12.75" customHeight="1">
      <c r="A107" s="90"/>
      <c r="G107" s="17"/>
    </row>
    <row r="108" spans="1:7" ht="12.75" customHeight="1">
      <c r="A108" s="90">
        <v>27</v>
      </c>
      <c r="B108" s="13" t="s">
        <v>87</v>
      </c>
      <c r="G108" s="17"/>
    </row>
    <row r="109" spans="1:7" ht="12.75" customHeight="1">
      <c r="A109" s="90"/>
      <c r="B109" s="13" t="s">
        <v>88</v>
      </c>
      <c r="C109" s="13" t="s">
        <v>89</v>
      </c>
      <c r="G109" s="17"/>
    </row>
    <row r="110" spans="1:7" ht="27" customHeight="1">
      <c r="A110" s="90"/>
      <c r="B110" s="13"/>
      <c r="C110" s="222" t="s">
        <v>1</v>
      </c>
      <c r="D110" s="222"/>
      <c r="E110" s="222"/>
      <c r="F110" s="222"/>
      <c r="G110" s="222"/>
    </row>
    <row r="111" spans="1:7" ht="12.75" customHeight="1">
      <c r="A111" s="90"/>
      <c r="B111" s="13"/>
      <c r="C111" s="13"/>
      <c r="E111" s="23"/>
      <c r="F111" s="23" t="s">
        <v>236</v>
      </c>
      <c r="G111" s="23" t="s">
        <v>188</v>
      </c>
    </row>
    <row r="112" spans="1:7" ht="12.75" customHeight="1">
      <c r="A112" s="90"/>
      <c r="B112" s="13"/>
      <c r="C112" s="13"/>
      <c r="E112" s="23"/>
      <c r="F112" s="23" t="s">
        <v>237</v>
      </c>
      <c r="G112" s="23" t="s">
        <v>184</v>
      </c>
    </row>
    <row r="113" spans="1:7" ht="12.75" customHeight="1">
      <c r="A113" s="90"/>
      <c r="B113" s="13"/>
      <c r="C113" s="13"/>
      <c r="E113" s="23"/>
      <c r="F113" s="23" t="s">
        <v>158</v>
      </c>
      <c r="G113" s="23" t="s">
        <v>158</v>
      </c>
    </row>
    <row r="114" spans="1:7" ht="12.75" customHeight="1">
      <c r="A114" s="90"/>
      <c r="E114" s="23"/>
      <c r="F114" s="23" t="s">
        <v>2</v>
      </c>
      <c r="G114" s="23" t="s">
        <v>2</v>
      </c>
    </row>
    <row r="115" spans="1:7" ht="12.75" customHeight="1">
      <c r="A115" s="90"/>
      <c r="C115" s="12" t="s">
        <v>26</v>
      </c>
      <c r="E115" s="107"/>
      <c r="F115" s="107">
        <f>+PL!C42</f>
        <v>4855.960382472733</v>
      </c>
      <c r="G115" s="106">
        <f>+PL!G42</f>
        <v>12449.605898312167</v>
      </c>
    </row>
    <row r="116" spans="1:7" ht="12.75" customHeight="1">
      <c r="A116" s="90"/>
      <c r="E116" s="107"/>
      <c r="F116" s="107"/>
      <c r="G116" s="106"/>
    </row>
    <row r="117" spans="1:7" ht="27" customHeight="1">
      <c r="A117" s="90"/>
      <c r="C117" s="89" t="s">
        <v>145</v>
      </c>
      <c r="E117" s="107"/>
      <c r="F117" s="106">
        <v>320633</v>
      </c>
      <c r="G117" s="106">
        <v>320633</v>
      </c>
    </row>
    <row r="118" spans="1:7" ht="12.75" customHeight="1">
      <c r="A118" s="90"/>
      <c r="C118" s="12" t="s">
        <v>144</v>
      </c>
      <c r="F118" s="93"/>
      <c r="G118" s="93"/>
    </row>
    <row r="119" spans="1:7" ht="12.75" customHeight="1" thickBot="1">
      <c r="A119" s="90"/>
      <c r="C119" s="12" t="s">
        <v>27</v>
      </c>
      <c r="F119" s="108">
        <f>(F115/F117)*100</f>
        <v>1.514491765499101</v>
      </c>
      <c r="G119" s="108">
        <f>(G115/G117)*100</f>
        <v>3.882821137659619</v>
      </c>
    </row>
    <row r="120" spans="1:5" ht="12.75" customHeight="1">
      <c r="A120" s="90"/>
      <c r="D120" s="91"/>
      <c r="E120" s="91"/>
    </row>
    <row r="121" spans="1:5" ht="12.75" customHeight="1">
      <c r="A121" s="90"/>
      <c r="D121" s="91"/>
      <c r="E121" s="91"/>
    </row>
    <row r="122" spans="1:6" ht="12.75" customHeight="1">
      <c r="A122" s="90"/>
      <c r="B122" s="13" t="s">
        <v>90</v>
      </c>
      <c r="C122" s="13" t="s">
        <v>91</v>
      </c>
      <c r="D122" s="109"/>
      <c r="E122" s="109"/>
      <c r="F122" s="109"/>
    </row>
    <row r="123" spans="1:7" ht="39" customHeight="1">
      <c r="A123" s="90"/>
      <c r="B123" s="13"/>
      <c r="C123" s="222" t="s">
        <v>140</v>
      </c>
      <c r="D123" s="222"/>
      <c r="E123" s="222"/>
      <c r="F123" s="222"/>
      <c r="G123" s="222"/>
    </row>
    <row r="124" spans="1:7" ht="12.75" customHeight="1">
      <c r="A124" s="90"/>
      <c r="B124" s="13"/>
      <c r="C124" s="13"/>
      <c r="E124" s="23"/>
      <c r="F124" s="23" t="s">
        <v>236</v>
      </c>
      <c r="G124" s="23" t="s">
        <v>188</v>
      </c>
    </row>
    <row r="125" spans="1:7" ht="12.75" customHeight="1">
      <c r="A125" s="90"/>
      <c r="B125" s="13"/>
      <c r="C125" s="13"/>
      <c r="E125" s="23"/>
      <c r="F125" s="23" t="s">
        <v>237</v>
      </c>
      <c r="G125" s="23" t="s">
        <v>184</v>
      </c>
    </row>
    <row r="126" spans="1:7" ht="12.75" customHeight="1">
      <c r="A126" s="90"/>
      <c r="B126" s="13"/>
      <c r="C126" s="13"/>
      <c r="E126" s="23"/>
      <c r="F126" s="23" t="s">
        <v>158</v>
      </c>
      <c r="G126" s="23" t="s">
        <v>158</v>
      </c>
    </row>
    <row r="127" spans="1:7" ht="12.75" customHeight="1">
      <c r="A127" s="90"/>
      <c r="E127" s="23"/>
      <c r="F127" s="23" t="s">
        <v>2</v>
      </c>
      <c r="G127" s="23" t="s">
        <v>2</v>
      </c>
    </row>
    <row r="128" spans="1:7" ht="12.75" customHeight="1">
      <c r="A128" s="90"/>
      <c r="C128" s="12" t="s">
        <v>26</v>
      </c>
      <c r="E128" s="107"/>
      <c r="F128" s="120">
        <f>+F115</f>
        <v>4855.960382472733</v>
      </c>
      <c r="G128" s="119">
        <f>G115</f>
        <v>12449.605898312167</v>
      </c>
    </row>
    <row r="129" spans="1:7" ht="12.75" customHeight="1">
      <c r="A129" s="90"/>
      <c r="E129" s="107"/>
      <c r="F129" s="107"/>
      <c r="G129" s="106"/>
    </row>
    <row r="130" spans="1:7" ht="25.5" customHeight="1">
      <c r="A130" s="90"/>
      <c r="C130" s="89" t="s">
        <v>145</v>
      </c>
      <c r="E130" s="107"/>
      <c r="F130" s="106">
        <v>320633</v>
      </c>
      <c r="G130" s="106">
        <v>320633</v>
      </c>
    </row>
    <row r="131" spans="1:7" ht="12.75" customHeight="1">
      <c r="A131" s="90"/>
      <c r="C131" s="89" t="s">
        <v>142</v>
      </c>
      <c r="E131" s="107"/>
      <c r="F131" s="119">
        <v>417</v>
      </c>
      <c r="G131" s="119">
        <v>417</v>
      </c>
    </row>
    <row r="132" spans="1:7" ht="26.25" customHeight="1">
      <c r="A132" s="90"/>
      <c r="C132" s="89" t="s">
        <v>147</v>
      </c>
      <c r="E132" s="10"/>
      <c r="F132" s="123">
        <f>SUM(F130:F131)</f>
        <v>321050</v>
      </c>
      <c r="G132" s="123">
        <f>SUM(G130:G131)</f>
        <v>321050</v>
      </c>
    </row>
    <row r="133" spans="1:7" ht="12.75" customHeight="1">
      <c r="A133" s="90"/>
      <c r="C133" s="12" t="s">
        <v>146</v>
      </c>
      <c r="F133" s="121"/>
      <c r="G133" s="121"/>
    </row>
    <row r="134" spans="1:7" ht="12.75" customHeight="1" thickBot="1">
      <c r="A134" s="90"/>
      <c r="C134" s="12" t="s">
        <v>143</v>
      </c>
      <c r="F134" s="108">
        <f>(F128/F132)*100</f>
        <v>1.5125246480214087</v>
      </c>
      <c r="G134" s="108">
        <f>(G128/G132)*100</f>
        <v>3.8777778845389093</v>
      </c>
    </row>
    <row r="135" spans="1:6" ht="12.75" customHeight="1">
      <c r="A135" s="90"/>
      <c r="B135" s="13"/>
      <c r="C135" s="13"/>
      <c r="D135" s="109"/>
      <c r="E135" s="109"/>
      <c r="F135" s="109"/>
    </row>
    <row r="136" spans="1:6" ht="12.75" customHeight="1">
      <c r="A136" s="90"/>
      <c r="B136" s="13"/>
      <c r="C136" s="13"/>
      <c r="D136" s="109"/>
      <c r="E136" s="109"/>
      <c r="F136" s="109"/>
    </row>
    <row r="137" spans="1:7" ht="12.75" customHeight="1">
      <c r="A137" s="90">
        <v>28</v>
      </c>
      <c r="B137" s="227" t="s">
        <v>92</v>
      </c>
      <c r="C137" s="227"/>
      <c r="D137" s="227"/>
      <c r="E137" s="227"/>
      <c r="F137" s="227"/>
      <c r="G137" s="227"/>
    </row>
    <row r="138" spans="1:7" ht="26.25" customHeight="1">
      <c r="A138" s="90"/>
      <c r="B138" s="222" t="s">
        <v>243</v>
      </c>
      <c r="C138" s="222"/>
      <c r="D138" s="222"/>
      <c r="E138" s="222"/>
      <c r="F138" s="222"/>
      <c r="G138" s="222"/>
    </row>
    <row r="139" spans="1:7" ht="12.75" customHeight="1">
      <c r="A139" s="90"/>
      <c r="B139" s="105"/>
      <c r="C139" s="104"/>
      <c r="D139" s="104"/>
      <c r="E139" s="104"/>
      <c r="F139" s="104"/>
      <c r="G139" s="104"/>
    </row>
  </sheetData>
  <mergeCells count="17">
    <mergeCell ref="B138:G138"/>
    <mergeCell ref="B137:G137"/>
    <mergeCell ref="B103:G103"/>
    <mergeCell ref="C123:G123"/>
    <mergeCell ref="B36:G36"/>
    <mergeCell ref="B99:G99"/>
    <mergeCell ref="A37:L37"/>
    <mergeCell ref="B61:G61"/>
    <mergeCell ref="B105:G105"/>
    <mergeCell ref="C110:G110"/>
    <mergeCell ref="B13:G13"/>
    <mergeCell ref="B22:G22"/>
    <mergeCell ref="A5:G5"/>
    <mergeCell ref="B9:G9"/>
    <mergeCell ref="B10:G10"/>
    <mergeCell ref="B15:G15"/>
    <mergeCell ref="B18:G18"/>
  </mergeCells>
  <printOptions/>
  <pageMargins left="0.75" right="0.53" top="0.67" bottom="0.64" header="0.5" footer="0.5"/>
  <pageSetup horizontalDpi="600" verticalDpi="600" orientation="portrait" paperSize="9" scale="95"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sctan</cp:lastModifiedBy>
  <cp:lastPrinted>2004-09-17T09:12:15Z</cp:lastPrinted>
  <dcterms:created xsi:type="dcterms:W3CDTF">2003-06-03T01:38:44Z</dcterms:created>
  <dcterms:modified xsi:type="dcterms:W3CDTF">2004-09-20T07:57:39Z</dcterms:modified>
  <cp:category/>
  <cp:version/>
  <cp:contentType/>
  <cp:contentStatus/>
</cp:coreProperties>
</file>