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180" windowWidth="12120" windowHeight="4770" tabRatio="459" activeTab="5"/>
  </bookViews>
  <sheets>
    <sheet name="Cover" sheetId="1" r:id="rId1"/>
    <sheet name="PL" sheetId="2" r:id="rId2"/>
    <sheet name="BS" sheetId="3" r:id="rId3"/>
    <sheet name="Equity" sheetId="4" r:id="rId4"/>
    <sheet name="CF" sheetId="5" r:id="rId5"/>
    <sheet name="NOTES-Part A" sheetId="6" r:id="rId6"/>
    <sheet name="Notes-Part B" sheetId="7" r:id="rId7"/>
  </sheets>
  <definedNames>
    <definedName name="_xlnm.Print_Area" localSheetId="3">'Equity'!$A$1:$M$39</definedName>
    <definedName name="_xlnm.Print_Area" localSheetId="6">'Notes-Part B'!$A$1:$G$136</definedName>
    <definedName name="_xlnm.Print_Titles" localSheetId="5">'NOTES-Part A'!$1:$5</definedName>
    <definedName name="_xlnm.Print_Titles" localSheetId="6">'Notes-Part B'!$1:$5</definedName>
  </definedNames>
  <calcPr fullCalcOnLoad="1"/>
</workbook>
</file>

<file path=xl/sharedStrings.xml><?xml version="1.0" encoding="utf-8"?>
<sst xmlns="http://schemas.openxmlformats.org/spreadsheetml/2006/main" count="332" uniqueCount="226">
  <si>
    <t>The disclosure requirements for explanatory notes for the variance of actual profit after tax and minority interest and shortfall in profit guarantee are not applicable.</t>
  </si>
  <si>
    <t>RM'000</t>
  </si>
  <si>
    <t xml:space="preserve">Revenue </t>
  </si>
  <si>
    <t>Cost of sales</t>
  </si>
  <si>
    <t>Gross profit</t>
  </si>
  <si>
    <t>Taxation</t>
  </si>
  <si>
    <t xml:space="preserve">As at </t>
  </si>
  <si>
    <t>Property, plant and equipment</t>
  </si>
  <si>
    <t>Inventories</t>
  </si>
  <si>
    <t>Cash and cash equivalent</t>
  </si>
  <si>
    <t>Payables and accruals</t>
  </si>
  <si>
    <t>Share Premium</t>
  </si>
  <si>
    <t>Reserve on Consolidation</t>
  </si>
  <si>
    <t>Cash and bank balances</t>
  </si>
  <si>
    <t>Others</t>
  </si>
  <si>
    <t>Total</t>
  </si>
  <si>
    <t>Share of results of associates</t>
  </si>
  <si>
    <t>Debt and Equity Securities</t>
  </si>
  <si>
    <t>At cost</t>
  </si>
  <si>
    <t>At market value</t>
  </si>
  <si>
    <t>Secured</t>
  </si>
  <si>
    <t>Unsecured</t>
  </si>
  <si>
    <t>Off Balance Sheet Financial Instruments</t>
  </si>
  <si>
    <t>Net profit for the period (RM'000)</t>
  </si>
  <si>
    <t>Basic earnings per share (sen)</t>
  </si>
  <si>
    <t>Earnings per share (sen)</t>
  </si>
  <si>
    <t xml:space="preserve">     Basic</t>
  </si>
  <si>
    <t xml:space="preserve">     Diluted</t>
  </si>
  <si>
    <t>Other operating income</t>
  </si>
  <si>
    <t>Selling &amp; distribution expenses</t>
  </si>
  <si>
    <t>Administration expenses</t>
  </si>
  <si>
    <t>Other operating expenses</t>
  </si>
  <si>
    <t>Profit from operations</t>
  </si>
  <si>
    <t>Share of results of jointly controlled entities</t>
  </si>
  <si>
    <t>Profit from ordinary activities after tax</t>
  </si>
  <si>
    <t>Minority interest</t>
  </si>
  <si>
    <t>NON-CURRENT ASSETS</t>
  </si>
  <si>
    <t>Associates</t>
  </si>
  <si>
    <t>Jointly controlled entities</t>
  </si>
  <si>
    <t>Unquoted investments, at cost</t>
  </si>
  <si>
    <t>CURRENT ASSETS</t>
  </si>
  <si>
    <t>Quoted investments</t>
  </si>
  <si>
    <t>Amount receivable from associates</t>
  </si>
  <si>
    <t>Receivables, deposits and prepayments</t>
  </si>
  <si>
    <t>Bank borrowings</t>
  </si>
  <si>
    <t>Bank overdraft</t>
  </si>
  <si>
    <t>Long term borrowings</t>
  </si>
  <si>
    <t>Hire purchase payables</t>
  </si>
  <si>
    <t>NET CURRENT LIABILITIES</t>
  </si>
  <si>
    <t>CAPITAL AND RESERVES</t>
  </si>
  <si>
    <t>Reserves</t>
  </si>
  <si>
    <t>Non-distributable</t>
  </si>
  <si>
    <t>Currency translation differences</t>
  </si>
  <si>
    <t>Basis of Preparation</t>
  </si>
  <si>
    <t>Auditors' Report on Preceding Annual Financial Statements</t>
  </si>
  <si>
    <t>Comments About Seasonal or Cyclical Factors</t>
  </si>
  <si>
    <t>Unusual Items Due to their Nature, Size or Incidence</t>
  </si>
  <si>
    <t>Changes in Estimates</t>
  </si>
  <si>
    <t>There were no issuances, cancellations, repurchases, resale and repayments of debt and equity securities.</t>
  </si>
  <si>
    <t>Dividends Paid</t>
  </si>
  <si>
    <t>Segmental Information</t>
  </si>
  <si>
    <t>Segment Revenue</t>
  </si>
  <si>
    <t>Segment Results</t>
  </si>
  <si>
    <t>Subsequent Events</t>
  </si>
  <si>
    <t>Changes in Composition of the Group</t>
  </si>
  <si>
    <t>Changes in Contingent Liabilities and Contingent Assets</t>
  </si>
  <si>
    <t>Capital Commitments</t>
  </si>
  <si>
    <t>Performance Review</t>
  </si>
  <si>
    <t>Comment on Material Change in Profit Before Taxation</t>
  </si>
  <si>
    <t>Commentary on Prospects</t>
  </si>
  <si>
    <t>Profit Forecast or Profit Guarantee</t>
  </si>
  <si>
    <t>Malaysian income tax</t>
  </si>
  <si>
    <t>Foreign tax</t>
  </si>
  <si>
    <t>At book value</t>
  </si>
  <si>
    <t>Corporate Proposals</t>
  </si>
  <si>
    <t>Borrowings and Debt Securities</t>
  </si>
  <si>
    <t>Short term borrowings:</t>
  </si>
  <si>
    <t>Long term borrowings:</t>
  </si>
  <si>
    <t>Changes in Material Litigation</t>
  </si>
  <si>
    <t>Dividend Payable</t>
  </si>
  <si>
    <t>Earnings Per Share</t>
  </si>
  <si>
    <t>(a)</t>
  </si>
  <si>
    <t>Basic</t>
  </si>
  <si>
    <t>(b)</t>
  </si>
  <si>
    <t>Diluted</t>
  </si>
  <si>
    <t>Authorisation for Issue</t>
  </si>
  <si>
    <t>Net profit for the financial year</t>
  </si>
  <si>
    <t>The above borrowings are denominated in the followings foreign currency:</t>
  </si>
  <si>
    <t>Total borrowings</t>
  </si>
  <si>
    <t>Ringgit Malaysia</t>
  </si>
  <si>
    <t>USD</t>
  </si>
  <si>
    <t>RMB</t>
  </si>
  <si>
    <t xml:space="preserve">Less: Bank overdrafts </t>
  </si>
  <si>
    <t>(Incorporated in Malaysia)</t>
  </si>
  <si>
    <t>Condensed Consolidated Income Statements</t>
  </si>
  <si>
    <t>Condensed Consolidated Balance Sheets</t>
  </si>
  <si>
    <t>Condensed Consolidated Statement of Changes in Equity</t>
  </si>
  <si>
    <t>Condensed Consolidated Cash Flow Statement</t>
  </si>
  <si>
    <t>Year To Date</t>
  </si>
  <si>
    <t>N/A</t>
  </si>
  <si>
    <t>Dividend per share (sen)</t>
  </si>
  <si>
    <t>At  1 February 2003</t>
  </si>
  <si>
    <t xml:space="preserve">Condensed Consolidated Cash Flow Statement </t>
  </si>
  <si>
    <t>Part A - Explanatory Notes Pursuant to MASB 26</t>
  </si>
  <si>
    <t>Current</t>
  </si>
  <si>
    <t>3 months</t>
  </si>
  <si>
    <t>Deposits with licensed banks</t>
  </si>
  <si>
    <t>Issued and fully paid ordinary shares of        RM1.00 each</t>
  </si>
  <si>
    <t>Net tangible assets per share (RM)</t>
  </si>
  <si>
    <t>Shareholders' equity</t>
  </si>
  <si>
    <t>Share capital</t>
  </si>
  <si>
    <t xml:space="preserve">Sale of Unquoted Investments </t>
  </si>
  <si>
    <t>There were no sales of unquoted investments in the current quarter.</t>
  </si>
  <si>
    <t xml:space="preserve">Preceding </t>
  </si>
  <si>
    <t>Preceding</t>
  </si>
  <si>
    <t>Local currency</t>
  </si>
  <si>
    <t>RM equivalent</t>
  </si>
  <si>
    <t>(in '000)</t>
  </si>
  <si>
    <t>Finance cost</t>
  </si>
  <si>
    <t>CURRENT LIABILITIES</t>
  </si>
  <si>
    <t>LESS NON-CURRENT LIABILITIES</t>
  </si>
  <si>
    <t>Cash and cash equivalents at end of financial year comprise of the following:</t>
  </si>
  <si>
    <t>Deferred tax assets</t>
  </si>
  <si>
    <t>Carrying Amount of Assets</t>
  </si>
  <si>
    <t>Deferred Tax</t>
  </si>
  <si>
    <t>Tax expense for the year:</t>
  </si>
  <si>
    <t>Adjustments for share options ('000)</t>
  </si>
  <si>
    <t>Diluted earnings per share (sen)</t>
  </si>
  <si>
    <t xml:space="preserve">     </t>
  </si>
  <si>
    <t xml:space="preserve">    </t>
  </si>
  <si>
    <t>Exchange Fluctuation Reserve</t>
  </si>
  <si>
    <t>Retained Earnings</t>
  </si>
  <si>
    <t>Nominal Value</t>
  </si>
  <si>
    <t>Number of Shares</t>
  </si>
  <si>
    <t>for the period ended 30 April 2004</t>
  </si>
  <si>
    <t>Period Quarter</t>
  </si>
  <si>
    <t>30.4.2004</t>
  </si>
  <si>
    <t>30.4.2003</t>
  </si>
  <si>
    <t>Condensed Consolidated Statement of Changes in Equity for the period ended 30 April 2004</t>
  </si>
  <si>
    <t>At 30 April 2003</t>
  </si>
  <si>
    <t>Distributable</t>
  </si>
  <si>
    <t>At 30 April 2004</t>
  </si>
  <si>
    <t>At 1 February 2004</t>
  </si>
  <si>
    <t>There were no unusual items affecting assets, liabilities, equity, net income, or cash flows during the financial period ended 30 April 2004.</t>
  </si>
  <si>
    <t>There were no changes in contingent liabilities or contingent assets since the last annual balance sheet as at 31 January 2004.</t>
  </si>
  <si>
    <t>There were no capital commitments during the financial period.</t>
  </si>
  <si>
    <t>Operating activities</t>
  </si>
  <si>
    <t>Cash receipts from customers</t>
  </si>
  <si>
    <t>Cash paid to suppliers and employees</t>
  </si>
  <si>
    <t>Cash from operations</t>
  </si>
  <si>
    <t>Dividends received</t>
  </si>
  <si>
    <t>Interests received</t>
  </si>
  <si>
    <t>Interests paid</t>
  </si>
  <si>
    <t>Income taxes paid</t>
  </si>
  <si>
    <t>Net cash flow from operating activities</t>
  </si>
  <si>
    <t>Investing activities</t>
  </si>
  <si>
    <t>Repayment from associates</t>
  </si>
  <si>
    <t>- additions</t>
  </si>
  <si>
    <t>- disposals</t>
  </si>
  <si>
    <t>Net cash flow from investing activities</t>
  </si>
  <si>
    <t>Financing activities</t>
  </si>
  <si>
    <t>Payment for finance lease liabilities</t>
  </si>
  <si>
    <t>Net cash flow from financing activities</t>
  </si>
  <si>
    <t>Net increase in cash and cash equivalent during the financial period</t>
  </si>
  <si>
    <t>Cash and cash equivalents at end of financial period</t>
  </si>
  <si>
    <t>Cash and cash equivalents at beginning of financial period</t>
  </si>
  <si>
    <t>Advance from related company</t>
  </si>
  <si>
    <t>Advance from jointly controlled entity</t>
  </si>
  <si>
    <t>Advance to associate company</t>
  </si>
  <si>
    <t>Deferred tax liabilities</t>
  </si>
  <si>
    <t>Healthcare</t>
  </si>
  <si>
    <t>Information technology and communication</t>
  </si>
  <si>
    <t>Paper manufacturing</t>
  </si>
  <si>
    <t>There were no dividends paid during the financial period ended 30 April 2004.</t>
  </si>
  <si>
    <t>The interim financial statements are unaudited and have been prepared in accordance with the requirement of MASB 26: Interim Financial Reporting and paragraph 9.22 of the Listing Requirements of Bursa Malaysia Securities Berhad.</t>
  </si>
  <si>
    <t>There were no changes in estimates that have had a material effect in the current quarter results.</t>
  </si>
  <si>
    <t>Total Revenue</t>
  </si>
  <si>
    <t>There were no material events subsequent to the end of the current quarter except for the following:</t>
  </si>
  <si>
    <t>There were no changes in the composition of the Group during the current quarter.</t>
  </si>
  <si>
    <t>Part B - Explanatory Notes Pursuant to Appendix 9B of the Listing Requirements of Bursa Malaysia Securities Berhad</t>
  </si>
  <si>
    <r>
      <t xml:space="preserve">Gold IS Berhad </t>
    </r>
    <r>
      <rPr>
        <b/>
        <sz val="12"/>
        <rFont val="Arial"/>
        <family val="2"/>
      </rPr>
      <t>(515802-U)</t>
    </r>
  </si>
  <si>
    <r>
      <t xml:space="preserve">Gold IS Berhad </t>
    </r>
    <r>
      <rPr>
        <b/>
        <sz val="10"/>
        <rFont val="Arial"/>
        <family val="2"/>
      </rPr>
      <t>(515802-U)</t>
    </r>
  </si>
  <si>
    <t>The condensed consolidated income statements should be read in conjunction with the audited financial statements for the year ended 31 January 2004 and the accompanying explanatory notes attached to the interim financial statements.</t>
  </si>
  <si>
    <t>The condensed consolidated balance sheets should be read in conjunction with the audited financial statements for the year ended 31 January 2004 and the accompanying explanatory notes attached to the interim financial statements.</t>
  </si>
  <si>
    <t>The condensed consolidated statements of changes in equity should be read in conjunction with the audited financial statements for the year ended 31 January 2004 and the accompanying explanatory notes attached to the interim financial statements.</t>
  </si>
  <si>
    <t>The condensed consolidated cash flow statements should be read in conjunction with the audited financial statements for the year ended 31 January 2004 and the accompanying explanatory notes attached to the interim financial statements.</t>
  </si>
  <si>
    <t>Property investment and development, and hotels</t>
  </si>
  <si>
    <t>Marketable Securities</t>
  </si>
  <si>
    <t>ended</t>
  </si>
  <si>
    <t>There were no corporate proposals announced as at the date of issue of this quarterly report.</t>
  </si>
  <si>
    <t>There were no off balance sheet financial instruments at the date of issue of this quarterly report.</t>
  </si>
  <si>
    <t>There were no changes in material litigation, including the status of pending material litigation since the last balance sheet date of 31 January 2004</t>
  </si>
  <si>
    <t>Basic earnings per share is calculated by dividing the net profit for the period by the weighted average number of ordinary shares in issue during the period.</t>
  </si>
  <si>
    <t>The financial statements were authorised for issue by the Board of Directors in accordance with a resolution of the directors on 14 June 2004.</t>
  </si>
  <si>
    <t>Interim Financial Statements for the quarter ended 30 April 2004</t>
  </si>
  <si>
    <t>Barring unforeseen circumstances, the Board is cautiously optimistic that the Group’s operational results for the current financial year will be satisfactory.</t>
  </si>
  <si>
    <t>Weighted average number of ordinary shares in issue ('000)</t>
  </si>
  <si>
    <t>Weighted average number of ordinary shares for diluted earnings per share ('000)</t>
  </si>
  <si>
    <t>Repayment of bank borrowings</t>
  </si>
  <si>
    <t>Proceeds from disposal of marketable securities</t>
  </si>
  <si>
    <t>Profit from ordinary activities before tax</t>
  </si>
  <si>
    <t>Deposits pledged as security for term loan</t>
  </si>
  <si>
    <t>Less: Deposits pledged</t>
  </si>
  <si>
    <t>Capital Reserve</t>
  </si>
  <si>
    <t>Proposed Dividend Reserve</t>
  </si>
  <si>
    <t>Net profit for the financial period</t>
  </si>
  <si>
    <t>The interim financial statements should be read in conjunction with the audited financial statements for the financial year ended 31 January 2004. These explanatory notes attached to the interim financial statements provide an explanation of events and transactions that are significant to an understanding of the changes in the financial position and  performance of the Group since the financial year ended 31 January 2004.</t>
  </si>
  <si>
    <t>The same accounting policies and methods of computation are followed in the interim financial statements as compared with the financial statements for the financial year ended 31 January 2004.</t>
  </si>
  <si>
    <t>The auditors' report on the financial statements for the financial year ended 31 January 2004 was not qualified.</t>
  </si>
  <si>
    <t>The valuations of property, plant and equipment and investment properties have been brought forward without amendment from the financial statements for the financial year ended 31 January 2004.</t>
  </si>
  <si>
    <t>Quoted Investments</t>
  </si>
  <si>
    <t>Details of disposal of quoted investments are as follows:</t>
  </si>
  <si>
    <t>Purchase consideration</t>
  </si>
  <si>
    <t>Sale proceeds</t>
  </si>
  <si>
    <t>Gain on disposal</t>
  </si>
  <si>
    <t>Investment in quoted shares:</t>
  </si>
  <si>
    <t>For the purpose of calculating diluted earnings per share, the net profit for the period and the weighted average number of shares in issue during the period have been adjusted for the effects of dilutive potential ordinary shares from share options granted to employees.</t>
  </si>
  <si>
    <t>The first and final gross dividend in respect of the financial year ended 31 January 2004 of 2 sen per share on 320,632,830 ordinary shares, less income tax of 28%, amounting to RM4,617,113 which, subject to the approval of members at the forthcoming Annual General Meeting of the Company, will be paid on 30 August 2004 to shareholders registered on the Company's Register of Members at the close of business on 30 July 2004.</t>
  </si>
  <si>
    <t>The Group's profit before taxation for the current quarter ended 30 April 2004 of RM9.7 million represents a decrease of RM16.6 miilion or 63% from the previous quarter ended 31 January 2004 of RM26.3 million. This was mainly attributable to the recognition in the income statement for gain on disposal of a subsidiary of RM10.9 million in the previous quarter.</t>
  </si>
  <si>
    <t>No interim ordinary dividend has not been declared for the financial period ended 30 April 2004.</t>
  </si>
  <si>
    <t xml:space="preserve">The Group's revenue for the current financial period/quarter ended 30 April 2004 increased by 82% to RM36.0 million from RM19.7 million in the prior financial period/quarter ended 30 April 2003 while the profit before tax increased to RM9.7 miilion from RM9.5 million for the respective periods. The improvement in the performance for the financial period to date was mainly contributed by healthcare and information technology and communication segment. </t>
  </si>
  <si>
    <t>Others *</t>
  </si>
  <si>
    <t xml:space="preserve">The effective tax rate of the Group for the financial period is lower than the statutory tax rate principally due to some income being non-taxable. </t>
  </si>
  <si>
    <t>* Others mainly consists of gain on disposal of quoted investments as stated in Note 20.</t>
  </si>
  <si>
    <t>On 30 April 2004, the Company announced that through Gold Water Pte Ltd (formerly known as TTD China Ventures Pte Ltd), a 90% subsidiary of the Company, has on 29 April 2004 incorporated a 100% subsidiary in Shanghai, under the name of Gold Water (Shanghai) Co. Ltd, with a paid up capital of USD500,000.</t>
  </si>
  <si>
    <t xml:space="preserve">The Group’s operations were not materially affected by seasonal or cyclical factors. </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</si>
</sst>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 #,##0_-;_-* &quot;-&quot;_-;_-@_-"/>
    <numFmt numFmtId="166" formatCode="_-&quot;RM&quot;* #,##0.00_-;\-&quot;RM&quot;* #,##0.00_-;_-&quot;RM&quot;* &quot;-&quot;??_-;_-@_-"/>
    <numFmt numFmtId="167" formatCode="_-&quot;RM&quot;* #,##0_-;\-&quot;RM&quot;* #,##0_-;_-&quot;RM&quot;* &quot;-&quot;_-;_-@_-"/>
    <numFmt numFmtId="168" formatCode="_-* #,##0_-;\-* #,##0_-;_-* &quot;-&quot;??_-;_-@_-"/>
    <numFmt numFmtId="169" formatCode="_(* #,##0.00_);_(* \(#,##0.00\);_(* &quot;-&quot;_);_(@_)"/>
    <numFmt numFmtId="170" formatCode="#,##0.0000;\-#,##0.0000"/>
    <numFmt numFmtId="171" formatCode=";;;"/>
    <numFmt numFmtId="172" formatCode="#,##0.00000000000_);\(#,##0.00000000000\)"/>
    <numFmt numFmtId="173" formatCode="_(* #,##0_);_(* \(#,##0\);_(* &quot;-&quot;??_);_(@_)"/>
    <numFmt numFmtId="174" formatCode="#,##0;\(#,##0\)"/>
    <numFmt numFmtId="175" formatCode="0_);\(0\)"/>
    <numFmt numFmtId="176" formatCode="_(* #,##0.0000_);_(* \(#,##0.0000\);_(* &quot;-&quot;????_);_(@_)"/>
    <numFmt numFmtId="177" formatCode="0.0"/>
    <numFmt numFmtId="178" formatCode="_(* #,##0.0_);_(* \(#,##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_);_(* \(#,##0.000\);_(* &quot;-&quot;??_);_(@_)"/>
    <numFmt numFmtId="184" formatCode="_(* #,##0.0000_);_(* \(#,##0.0000\);_(* &quot;-&quot;??_);_(@_)"/>
    <numFmt numFmtId="185" formatCode="_(* #,##0.00000_);_(* \(#,##0.00000\);_(* &quot;-&quot;??_);_(@_)"/>
    <numFmt numFmtId="186" formatCode="_(* #,##0.000_);_(* \(#,##0.000\);_(* &quot;-&quot;???_);_(@_)"/>
    <numFmt numFmtId="187" formatCode="0.00000000"/>
    <numFmt numFmtId="188" formatCode="0.0000000"/>
    <numFmt numFmtId="189" formatCode="0.000000"/>
    <numFmt numFmtId="190" formatCode="0.00000"/>
    <numFmt numFmtId="191" formatCode="0.0000"/>
    <numFmt numFmtId="192" formatCode="0.000"/>
    <numFmt numFmtId="193" formatCode="_(* #,##0.0_);_(* \(#,##0.0\);_(* &quot;-&quot;_);_(@_)"/>
    <numFmt numFmtId="194" formatCode="#,##0.00000_);[Red]\(#,##0.00000\)"/>
  </numFmts>
  <fonts count="18">
    <font>
      <sz val="10"/>
      <name val="Arial"/>
      <family val="0"/>
    </font>
    <font>
      <u val="single"/>
      <sz val="10"/>
      <color indexed="36"/>
      <name val="Arial"/>
      <family val="0"/>
    </font>
    <font>
      <u val="single"/>
      <sz val="10"/>
      <color indexed="12"/>
      <name val="Arial"/>
      <family val="0"/>
    </font>
    <font>
      <sz val="8"/>
      <name val="Arial"/>
      <family val="2"/>
    </font>
    <font>
      <sz val="12"/>
      <name val="Helv"/>
      <family val="0"/>
    </font>
    <font>
      <b/>
      <sz val="16"/>
      <name val="Arial"/>
      <family val="2"/>
    </font>
    <font>
      <b/>
      <sz val="12"/>
      <name val="Arial"/>
      <family val="2"/>
    </font>
    <font>
      <b/>
      <sz val="14"/>
      <name val="Arial"/>
      <family val="2"/>
    </font>
    <font>
      <sz val="12"/>
      <name val="Arial"/>
      <family val="2"/>
    </font>
    <font>
      <b/>
      <sz val="10"/>
      <name val="Arial"/>
      <family val="2"/>
    </font>
    <font>
      <sz val="9"/>
      <name val="Arial"/>
      <family val="2"/>
    </font>
    <font>
      <b/>
      <sz val="8"/>
      <name val="Arial"/>
      <family val="2"/>
    </font>
    <font>
      <b/>
      <i/>
      <sz val="8"/>
      <name val="Arial"/>
      <family val="2"/>
    </font>
    <font>
      <b/>
      <i/>
      <sz val="10"/>
      <name val="Arial"/>
      <family val="2"/>
    </font>
    <font>
      <b/>
      <sz val="9"/>
      <name val="Arial"/>
      <family val="2"/>
    </font>
    <font>
      <i/>
      <sz val="10"/>
      <name val="Arial"/>
      <family val="2"/>
    </font>
    <font>
      <b/>
      <i/>
      <sz val="10"/>
      <color indexed="10"/>
      <name val="Arial"/>
      <family val="2"/>
    </font>
    <font>
      <sz val="10"/>
      <color indexed="10"/>
      <name val="Arial"/>
      <family val="2"/>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37" fontId="4" fillId="0" borderId="0">
      <alignment/>
      <protection/>
    </xf>
    <xf numFmtId="9" fontId="0" fillId="0" borderId="0" applyFont="0" applyFill="0" applyBorder="0" applyAlignment="0" applyProtection="0"/>
  </cellStyleXfs>
  <cellXfs count="184">
    <xf numFmtId="0" fontId="0" fillId="0" borderId="0" xfId="0" applyAlignment="1">
      <alignment/>
    </xf>
    <xf numFmtId="0" fontId="0" fillId="0" borderId="0" xfId="0" applyFont="1" applyBorder="1" applyAlignment="1">
      <alignment horizontal="justify"/>
    </xf>
    <xf numFmtId="38" fontId="3" fillId="0" borderId="0" xfId="22" applyNumberFormat="1" applyFont="1" applyFill="1" applyAlignment="1" applyProtection="1">
      <alignment horizontal="left"/>
      <protection/>
    </xf>
    <xf numFmtId="0" fontId="5" fillId="0" borderId="0" xfId="0" applyFont="1" applyAlignment="1">
      <alignment/>
    </xf>
    <xf numFmtId="0" fontId="7"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0" fontId="6" fillId="0" borderId="0" xfId="0" applyFont="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6" fillId="0" borderId="0" xfId="0" applyFont="1" applyBorder="1" applyAlignment="1">
      <alignment/>
    </xf>
    <xf numFmtId="0" fontId="8" fillId="0" borderId="0" xfId="0" applyFont="1" applyBorder="1" applyAlignment="1">
      <alignment/>
    </xf>
    <xf numFmtId="0" fontId="8" fillId="0" borderId="0" xfId="0" applyFont="1" applyBorder="1" applyAlignment="1">
      <alignment horizontal="center"/>
    </xf>
    <xf numFmtId="0" fontId="9"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center" vertical="top"/>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xf>
    <xf numFmtId="173" fontId="0" fillId="0" borderId="0" xfId="15" applyNumberFormat="1" applyFont="1" applyFill="1" applyBorder="1" applyAlignment="1">
      <alignment/>
    </xf>
    <xf numFmtId="37" fontId="10" fillId="0" borderId="0" xfId="0" applyNumberFormat="1" applyFont="1" applyFill="1" applyBorder="1" applyAlignment="1">
      <alignment horizontal="right"/>
    </xf>
    <xf numFmtId="37" fontId="8" fillId="0" borderId="0" xfId="0" applyNumberFormat="1" applyFont="1" applyFill="1" applyBorder="1" applyAlignment="1">
      <alignment horizontal="right"/>
    </xf>
    <xf numFmtId="37" fontId="0" fillId="0" borderId="0" xfId="0" applyNumberFormat="1" applyFont="1" applyFill="1" applyBorder="1" applyAlignment="1">
      <alignment/>
    </xf>
    <xf numFmtId="41" fontId="0" fillId="0" borderId="0" xfId="0" applyNumberFormat="1" applyFont="1" applyFill="1" applyBorder="1" applyAlignment="1">
      <alignment/>
    </xf>
    <xf numFmtId="173" fontId="0" fillId="0" borderId="0" xfId="0" applyNumberFormat="1" applyFont="1" applyFill="1" applyBorder="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top"/>
    </xf>
    <xf numFmtId="173" fontId="0" fillId="0" borderId="0" xfId="15" applyNumberFormat="1" applyFont="1" applyBorder="1" applyAlignment="1">
      <alignment/>
    </xf>
    <xf numFmtId="0" fontId="0" fillId="0" borderId="0" xfId="0" applyFont="1" applyBorder="1" applyAlignment="1" quotePrefix="1">
      <alignment horizontal="center"/>
    </xf>
    <xf numFmtId="173" fontId="0" fillId="0" borderId="0" xfId="0" applyNumberFormat="1" applyFont="1" applyBorder="1" applyAlignment="1">
      <alignment/>
    </xf>
    <xf numFmtId="0" fontId="0" fillId="0" borderId="0" xfId="0" applyFont="1" applyBorder="1" applyAlignment="1">
      <alignment horizontal="left"/>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justify" vertical="center"/>
    </xf>
    <xf numFmtId="0" fontId="7" fillId="0" borderId="0" xfId="0" applyFont="1" applyFill="1" applyBorder="1" applyAlignment="1">
      <alignment/>
    </xf>
    <xf numFmtId="0" fontId="0" fillId="0" borderId="0" xfId="0" applyFont="1" applyFill="1" applyBorder="1" applyAlignment="1">
      <alignment horizontal="justify" vertical="center"/>
    </xf>
    <xf numFmtId="0" fontId="11" fillId="0" borderId="0" xfId="0" applyFont="1" applyFill="1" applyBorder="1" applyAlignment="1">
      <alignment/>
    </xf>
    <xf numFmtId="0" fontId="12" fillId="0" borderId="0" xfId="0" applyFont="1" applyFill="1" applyBorder="1" applyAlignment="1">
      <alignment/>
    </xf>
    <xf numFmtId="0" fontId="6" fillId="0" borderId="0" xfId="0" applyFont="1" applyFill="1" applyBorder="1" applyAlignment="1">
      <alignment horizontal="left" vertical="center"/>
    </xf>
    <xf numFmtId="0" fontId="9" fillId="0" borderId="0" xfId="0" applyFont="1" applyFill="1" applyBorder="1" applyAlignment="1">
      <alignment vertical="center"/>
    </xf>
    <xf numFmtId="0" fontId="0" fillId="0" borderId="0" xfId="0" applyFont="1" applyFill="1" applyBorder="1" applyAlignment="1">
      <alignment vertical="center"/>
    </xf>
    <xf numFmtId="0" fontId="13" fillId="0" borderId="0" xfId="0" applyFont="1" applyFill="1" applyBorder="1" applyAlignment="1">
      <alignment vertical="center"/>
    </xf>
    <xf numFmtId="0" fontId="9" fillId="0" borderId="0" xfId="0" applyFont="1" applyFill="1" applyBorder="1" applyAlignment="1">
      <alignment/>
    </xf>
    <xf numFmtId="0" fontId="13" fillId="0" borderId="0" xfId="0" applyFont="1" applyFill="1" applyBorder="1" applyAlignment="1">
      <alignment/>
    </xf>
    <xf numFmtId="0" fontId="9" fillId="0" borderId="0" xfId="0" applyFont="1" applyFill="1" applyBorder="1" applyAlignment="1">
      <alignment horizontal="center"/>
    </xf>
    <xf numFmtId="37" fontId="9" fillId="0" borderId="0" xfId="0" applyNumberFormat="1" applyFont="1" applyFill="1" applyBorder="1" applyAlignment="1">
      <alignment/>
    </xf>
    <xf numFmtId="9" fontId="0" fillId="0" borderId="0" xfId="23" applyFont="1" applyFill="1" applyBorder="1" applyAlignment="1">
      <alignment/>
    </xf>
    <xf numFmtId="37" fontId="9" fillId="0" borderId="1" xfId="0" applyNumberFormat="1" applyFont="1" applyFill="1" applyBorder="1" applyAlignment="1">
      <alignment/>
    </xf>
    <xf numFmtId="37" fontId="0" fillId="0" borderId="1" xfId="0" applyNumberFormat="1" applyFont="1" applyFill="1" applyBorder="1" applyAlignment="1">
      <alignment/>
    </xf>
    <xf numFmtId="43" fontId="0" fillId="0" borderId="0" xfId="15" applyFont="1" applyFill="1" applyBorder="1" applyAlignment="1">
      <alignment/>
    </xf>
    <xf numFmtId="173" fontId="9" fillId="0" borderId="2" xfId="15" applyNumberFormat="1" applyFont="1" applyFill="1" applyBorder="1" applyAlignment="1">
      <alignment/>
    </xf>
    <xf numFmtId="173" fontId="0" fillId="0" borderId="2" xfId="15" applyNumberFormat="1" applyFont="1" applyFill="1" applyBorder="1" applyAlignment="1">
      <alignment/>
    </xf>
    <xf numFmtId="173" fontId="9" fillId="0" borderId="0" xfId="15" applyNumberFormat="1" applyFont="1" applyFill="1" applyBorder="1" applyAlignment="1">
      <alignment/>
    </xf>
    <xf numFmtId="2" fontId="9" fillId="0" borderId="0" xfId="0" applyNumberFormat="1" applyFont="1" applyFill="1" applyBorder="1" applyAlignment="1">
      <alignment/>
    </xf>
    <xf numFmtId="2" fontId="0" fillId="0" borderId="0" xfId="0" applyNumberFormat="1" applyFont="1" applyFill="1" applyBorder="1" applyAlignment="1">
      <alignment horizontal="right"/>
    </xf>
    <xf numFmtId="2" fontId="9" fillId="0" borderId="0" xfId="0" applyNumberFormat="1" applyFont="1" applyFill="1" applyBorder="1" applyAlignment="1">
      <alignment horizontal="right"/>
    </xf>
    <xf numFmtId="173" fontId="0" fillId="0" borderId="0" xfId="15" applyNumberFormat="1" applyFont="1" applyFill="1" applyBorder="1" applyAlignment="1">
      <alignment horizontal="right"/>
    </xf>
    <xf numFmtId="0" fontId="0" fillId="0" borderId="0" xfId="0" applyFont="1" applyFill="1" applyBorder="1" applyAlignment="1">
      <alignment horizontal="right"/>
    </xf>
    <xf numFmtId="38" fontId="9" fillId="0" borderId="0" xfId="0" applyNumberFormat="1" applyFont="1" applyFill="1" applyBorder="1" applyAlignment="1">
      <alignment/>
    </xf>
    <xf numFmtId="38" fontId="0" fillId="0" borderId="0" xfId="0" applyNumberFormat="1" applyFont="1" applyFill="1" applyBorder="1" applyAlignment="1">
      <alignment/>
    </xf>
    <xf numFmtId="0" fontId="10" fillId="0" borderId="0" xfId="0" applyFont="1" applyFill="1" applyBorder="1" applyAlignment="1">
      <alignment/>
    </xf>
    <xf numFmtId="41" fontId="14" fillId="0" borderId="0" xfId="0" applyNumberFormat="1" applyFont="1" applyFill="1" applyBorder="1" applyAlignment="1">
      <alignment/>
    </xf>
    <xf numFmtId="41" fontId="10" fillId="0" borderId="0" xfId="0" applyNumberFormat="1" applyFont="1" applyFill="1" applyBorder="1" applyAlignment="1">
      <alignment/>
    </xf>
    <xf numFmtId="37" fontId="14" fillId="0" borderId="0" xfId="0" applyNumberFormat="1" applyFont="1" applyFill="1" applyBorder="1" applyAlignment="1">
      <alignment/>
    </xf>
    <xf numFmtId="37" fontId="10" fillId="0" borderId="0" xfId="0" applyNumberFormat="1" applyFont="1" applyFill="1" applyBorder="1" applyAlignment="1">
      <alignment/>
    </xf>
    <xf numFmtId="0" fontId="6" fillId="0" borderId="0" xfId="0" applyFont="1" applyFill="1" applyBorder="1" applyAlignment="1">
      <alignment horizontal="left"/>
    </xf>
    <xf numFmtId="37" fontId="9" fillId="0" borderId="0" xfId="0" applyNumberFormat="1" applyFont="1" applyFill="1" applyBorder="1" applyAlignment="1">
      <alignment horizontal="center"/>
    </xf>
    <xf numFmtId="37" fontId="0" fillId="0" borderId="0" xfId="0" applyNumberFormat="1" applyFont="1" applyFill="1" applyBorder="1" applyAlignment="1">
      <alignment horizontal="center"/>
    </xf>
    <xf numFmtId="41" fontId="9" fillId="0" borderId="0" xfId="0" applyNumberFormat="1" applyFont="1" applyFill="1" applyBorder="1" applyAlignment="1">
      <alignment/>
    </xf>
    <xf numFmtId="41" fontId="9" fillId="0" borderId="1" xfId="0" applyNumberFormat="1" applyFont="1" applyFill="1" applyBorder="1" applyAlignment="1">
      <alignment/>
    </xf>
    <xf numFmtId="41" fontId="0" fillId="0" borderId="1" xfId="0" applyNumberFormat="1" applyFont="1" applyFill="1" applyBorder="1" applyAlignment="1">
      <alignment/>
    </xf>
    <xf numFmtId="41" fontId="9" fillId="0" borderId="3" xfId="0" applyNumberFormat="1" applyFont="1" applyFill="1" applyBorder="1" applyAlignment="1">
      <alignment/>
    </xf>
    <xf numFmtId="41" fontId="0" fillId="0" borderId="3" xfId="0" applyNumberFormat="1" applyFont="1" applyFill="1" applyBorder="1" applyAlignment="1">
      <alignment/>
    </xf>
    <xf numFmtId="173" fontId="9" fillId="0" borderId="4" xfId="15" applyNumberFormat="1" applyFont="1" applyFill="1" applyBorder="1" applyAlignment="1">
      <alignment/>
    </xf>
    <xf numFmtId="173" fontId="0" fillId="0" borderId="4" xfId="15" applyNumberFormat="1" applyFont="1" applyFill="1" applyBorder="1" applyAlignment="1">
      <alignment/>
    </xf>
    <xf numFmtId="41" fontId="9" fillId="0" borderId="4" xfId="0" applyNumberFormat="1" applyFont="1" applyFill="1" applyBorder="1" applyAlignment="1">
      <alignment/>
    </xf>
    <xf numFmtId="41" fontId="0" fillId="0" borderId="4" xfId="0" applyNumberFormat="1" applyFont="1" applyFill="1" applyBorder="1" applyAlignment="1">
      <alignment/>
    </xf>
    <xf numFmtId="41" fontId="0" fillId="0" borderId="5" xfId="0" applyNumberFormat="1" applyFont="1" applyFill="1" applyBorder="1" applyAlignment="1">
      <alignment/>
    </xf>
    <xf numFmtId="41" fontId="9" fillId="0" borderId="6" xfId="0" applyNumberFormat="1" applyFont="1" applyFill="1" applyBorder="1" applyAlignment="1">
      <alignment/>
    </xf>
    <xf numFmtId="41" fontId="0" fillId="0" borderId="6" xfId="0" applyNumberFormat="1" applyFont="1" applyFill="1" applyBorder="1" applyAlignment="1">
      <alignment/>
    </xf>
    <xf numFmtId="41" fontId="0" fillId="0" borderId="7" xfId="0" applyNumberFormat="1" applyFont="1" applyFill="1" applyBorder="1" applyAlignment="1">
      <alignment/>
    </xf>
    <xf numFmtId="41" fontId="0" fillId="0" borderId="8" xfId="0" applyNumberFormat="1" applyFont="1" applyFill="1" applyBorder="1" applyAlignment="1">
      <alignment/>
    </xf>
    <xf numFmtId="41" fontId="0" fillId="0" borderId="2" xfId="0" applyNumberFormat="1" applyFont="1" applyFill="1" applyBorder="1" applyAlignment="1">
      <alignment/>
    </xf>
    <xf numFmtId="169" fontId="0" fillId="0" borderId="0" xfId="0" applyNumberFormat="1" applyFont="1" applyFill="1" applyBorder="1" applyAlignment="1">
      <alignment/>
    </xf>
    <xf numFmtId="168" fontId="0" fillId="0" borderId="0" xfId="17" applyNumberFormat="1" applyFont="1" applyFill="1" applyBorder="1" applyAlignment="1">
      <alignment/>
    </xf>
    <xf numFmtId="0" fontId="14" fillId="0" borderId="0" xfId="0" applyFont="1" applyFill="1" applyBorder="1" applyAlignment="1">
      <alignment/>
    </xf>
    <xf numFmtId="171" fontId="10" fillId="0" borderId="0" xfId="0" applyNumberFormat="1" applyFont="1" applyFill="1" applyBorder="1" applyAlignment="1">
      <alignment/>
    </xf>
    <xf numFmtId="0" fontId="0" fillId="0" borderId="0" xfId="0" applyFont="1" applyFill="1" applyAlignment="1">
      <alignment/>
    </xf>
    <xf numFmtId="0" fontId="9" fillId="0" borderId="0" xfId="0" applyFont="1" applyFill="1" applyBorder="1" applyAlignment="1">
      <alignment horizontal="center" vertical="center" wrapText="1"/>
    </xf>
    <xf numFmtId="41" fontId="9" fillId="0" borderId="0" xfId="0" applyNumberFormat="1" applyFont="1" applyFill="1" applyBorder="1" applyAlignment="1">
      <alignment horizontal="center" vertical="center" wrapText="1"/>
    </xf>
    <xf numFmtId="41" fontId="0" fillId="0" borderId="0" xfId="0" applyNumberFormat="1" applyFont="1" applyFill="1" applyBorder="1" applyAlignment="1">
      <alignment vertical="center"/>
    </xf>
    <xf numFmtId="37" fontId="0" fillId="0" borderId="0" xfId="0" applyNumberFormat="1" applyFont="1" applyFill="1" applyBorder="1" applyAlignment="1">
      <alignment vertical="center"/>
    </xf>
    <xf numFmtId="0" fontId="0" fillId="0" borderId="0" xfId="0" applyFont="1" applyBorder="1" applyAlignment="1">
      <alignment vertical="center"/>
    </xf>
    <xf numFmtId="41" fontId="15" fillId="0" borderId="0" xfId="0" applyNumberFormat="1" applyFont="1" applyFill="1" applyBorder="1" applyAlignment="1">
      <alignment horizontal="center" vertical="center" wrapText="1"/>
    </xf>
    <xf numFmtId="0" fontId="9" fillId="0" borderId="0" xfId="0" applyFont="1" applyFill="1" applyBorder="1" applyAlignment="1">
      <alignment horizontal="center" wrapText="1"/>
    </xf>
    <xf numFmtId="41" fontId="9" fillId="0" borderId="0" xfId="0" applyNumberFormat="1" applyFont="1" applyFill="1" applyBorder="1" applyAlignment="1">
      <alignment horizontal="center" wrapText="1"/>
    </xf>
    <xf numFmtId="41" fontId="15" fillId="0" borderId="0" xfId="0" applyNumberFormat="1" applyFont="1" applyFill="1" applyBorder="1" applyAlignment="1">
      <alignment horizontal="center" wrapText="1"/>
    </xf>
    <xf numFmtId="41" fontId="13" fillId="0" borderId="0" xfId="0" applyNumberFormat="1" applyFont="1" applyFill="1" applyBorder="1" applyAlignment="1">
      <alignment horizontal="center" wrapText="1"/>
    </xf>
    <xf numFmtId="173" fontId="9" fillId="0" borderId="2" xfId="0" applyNumberFormat="1" applyFont="1" applyFill="1" applyBorder="1" applyAlignment="1">
      <alignment/>
    </xf>
    <xf numFmtId="173" fontId="9" fillId="0" borderId="0" xfId="0" applyNumberFormat="1" applyFont="1" applyFill="1" applyBorder="1" applyAlignment="1">
      <alignment/>
    </xf>
    <xf numFmtId="43" fontId="0" fillId="0" borderId="0" xfId="0" applyNumberFormat="1" applyFont="1" applyFill="1" applyBorder="1" applyAlignment="1">
      <alignment/>
    </xf>
    <xf numFmtId="172" fontId="0" fillId="0" borderId="0" xfId="0" applyNumberFormat="1" applyFont="1" applyFill="1" applyBorder="1" applyAlignment="1">
      <alignment/>
    </xf>
    <xf numFmtId="41" fontId="0" fillId="0" borderId="0" xfId="0" applyNumberFormat="1" applyFont="1" applyBorder="1" applyAlignment="1">
      <alignment/>
    </xf>
    <xf numFmtId="173" fontId="0" fillId="0" borderId="2" xfId="0" applyNumberFormat="1" applyFont="1" applyFill="1" applyBorder="1" applyAlignment="1">
      <alignment/>
    </xf>
    <xf numFmtId="41" fontId="0" fillId="0" borderId="0" xfId="0" applyNumberFormat="1" applyFont="1" applyAlignment="1">
      <alignment/>
    </xf>
    <xf numFmtId="41" fontId="0" fillId="0" borderId="0" xfId="0" applyNumberFormat="1" applyFont="1" applyFill="1" applyAlignment="1">
      <alignment/>
    </xf>
    <xf numFmtId="173" fontId="9" fillId="0" borderId="0" xfId="15" applyNumberFormat="1" applyFont="1" applyFill="1" applyBorder="1" applyAlignment="1">
      <alignment horizontal="right"/>
    </xf>
    <xf numFmtId="173" fontId="9" fillId="0" borderId="1" xfId="15" applyNumberFormat="1" applyFont="1" applyFill="1" applyBorder="1" applyAlignment="1">
      <alignment horizontal="right"/>
    </xf>
    <xf numFmtId="173" fontId="0" fillId="0" borderId="1" xfId="15" applyNumberFormat="1" applyFont="1" applyFill="1" applyBorder="1" applyAlignment="1">
      <alignment horizontal="right"/>
    </xf>
    <xf numFmtId="173" fontId="0" fillId="0" borderId="2" xfId="15" applyNumberFormat="1" applyFont="1" applyFill="1" applyBorder="1" applyAlignment="1">
      <alignment horizontal="right"/>
    </xf>
    <xf numFmtId="0" fontId="0" fillId="0" borderId="0" xfId="0" applyFont="1" applyFill="1" applyBorder="1" applyAlignment="1" quotePrefix="1">
      <alignment/>
    </xf>
    <xf numFmtId="173" fontId="9" fillId="0" borderId="2" xfId="15" applyNumberFormat="1" applyFont="1" applyFill="1" applyBorder="1" applyAlignment="1">
      <alignment horizontal="right"/>
    </xf>
    <xf numFmtId="173" fontId="0" fillId="0" borderId="0" xfId="15" applyNumberFormat="1" applyFont="1" applyBorder="1" applyAlignment="1">
      <alignment horizontal="right"/>
    </xf>
    <xf numFmtId="0" fontId="9" fillId="0" borderId="0" xfId="0" applyFont="1" applyFill="1" applyBorder="1" applyAlignment="1">
      <alignment horizontal="justify"/>
    </xf>
    <xf numFmtId="0" fontId="9" fillId="0" borderId="0" xfId="0" applyFont="1" applyBorder="1" applyAlignment="1">
      <alignment horizontal="center"/>
    </xf>
    <xf numFmtId="0" fontId="9" fillId="0" borderId="0" xfId="0" applyFont="1" applyBorder="1" applyAlignment="1">
      <alignment vertical="top"/>
    </xf>
    <xf numFmtId="0" fontId="0" fillId="0" borderId="0" xfId="0" applyFont="1" applyBorder="1" applyAlignment="1">
      <alignment horizontal="justify" vertical="top"/>
    </xf>
    <xf numFmtId="0" fontId="0" fillId="0" borderId="0" xfId="0" applyFont="1" applyFill="1" applyBorder="1" applyAlignment="1">
      <alignment vertical="top"/>
    </xf>
    <xf numFmtId="173" fontId="0" fillId="0" borderId="0" xfId="15" applyNumberFormat="1" applyFont="1" applyFill="1" applyBorder="1" applyAlignment="1">
      <alignment vertical="top"/>
    </xf>
    <xf numFmtId="0" fontId="9" fillId="0" borderId="0" xfId="0" applyFont="1" applyFill="1" applyBorder="1" applyAlignment="1">
      <alignment vertical="top"/>
    </xf>
    <xf numFmtId="173" fontId="0" fillId="0" borderId="1" xfId="0" applyNumberFormat="1" applyFont="1" applyFill="1" applyBorder="1" applyAlignment="1">
      <alignment/>
    </xf>
    <xf numFmtId="173" fontId="0" fillId="0" borderId="2" xfId="15" applyNumberFormat="1" applyFont="1" applyFill="1" applyBorder="1" applyAlignment="1">
      <alignment vertical="top"/>
    </xf>
    <xf numFmtId="37" fontId="0" fillId="0" borderId="0" xfId="0" applyNumberFormat="1" applyFont="1" applyFill="1" applyBorder="1" applyAlignment="1">
      <alignment vertical="top"/>
    </xf>
    <xf numFmtId="0" fontId="9" fillId="0" borderId="0" xfId="0" applyFont="1" applyFill="1" applyBorder="1" applyAlignment="1">
      <alignment/>
    </xf>
    <xf numFmtId="0" fontId="0" fillId="0" borderId="0" xfId="0" applyFont="1" applyFill="1" applyBorder="1" applyAlignment="1">
      <alignment horizontal="justify" vertical="top" wrapText="1"/>
    </xf>
    <xf numFmtId="0" fontId="16" fillId="0" borderId="0" xfId="0" applyFont="1" applyFill="1" applyBorder="1" applyAlignment="1">
      <alignment horizontal="left"/>
    </xf>
    <xf numFmtId="173" fontId="0" fillId="0" borderId="0" xfId="15" applyNumberFormat="1" applyFont="1" applyFill="1" applyBorder="1" applyAlignment="1">
      <alignment horizontal="center"/>
    </xf>
    <xf numFmtId="0" fontId="7" fillId="0" borderId="0" xfId="0" applyFont="1" applyFill="1" applyBorder="1" applyAlignment="1">
      <alignment vertical="top"/>
    </xf>
    <xf numFmtId="0" fontId="0" fillId="0" borderId="0" xfId="0" applyFont="1" applyFill="1" applyBorder="1" applyAlignment="1">
      <alignment horizontal="center" vertical="top"/>
    </xf>
    <xf numFmtId="0" fontId="9" fillId="0" borderId="0" xfId="0" applyFont="1" applyFill="1" applyBorder="1" applyAlignment="1">
      <alignment horizontal="center" vertical="top"/>
    </xf>
    <xf numFmtId="0" fontId="0" fillId="0" borderId="0" xfId="0" applyFont="1" applyFill="1" applyBorder="1" applyAlignment="1">
      <alignment horizontal="center" vertical="top" wrapText="1"/>
    </xf>
    <xf numFmtId="41" fontId="0" fillId="0" borderId="0" xfId="0" applyNumberFormat="1" applyFont="1" applyFill="1" applyBorder="1" applyAlignment="1">
      <alignment vertical="top"/>
    </xf>
    <xf numFmtId="173" fontId="0" fillId="0" borderId="1" xfId="15" applyNumberFormat="1" applyFont="1" applyFill="1" applyBorder="1" applyAlignment="1">
      <alignment vertical="top"/>
    </xf>
    <xf numFmtId="173" fontId="0" fillId="0" borderId="0" xfId="0" applyNumberFormat="1" applyFont="1" applyFill="1" applyBorder="1" applyAlignment="1">
      <alignment vertical="top"/>
    </xf>
    <xf numFmtId="0" fontId="0" fillId="0" borderId="0" xfId="0" applyFont="1" applyFill="1" applyBorder="1" applyAlignment="1" quotePrefix="1">
      <alignment vertical="top"/>
    </xf>
    <xf numFmtId="173" fontId="0" fillId="0" borderId="0" xfId="15" applyNumberFormat="1" applyFont="1" applyFill="1" applyBorder="1" applyAlignment="1">
      <alignment horizontal="center" vertical="top"/>
    </xf>
    <xf numFmtId="173" fontId="0" fillId="0" borderId="0" xfId="15" applyNumberFormat="1" applyFont="1" applyBorder="1" applyAlignment="1">
      <alignment vertical="top"/>
    </xf>
    <xf numFmtId="173" fontId="0" fillId="0" borderId="9" xfId="15" applyNumberFormat="1" applyFont="1" applyBorder="1" applyAlignment="1">
      <alignment vertical="top"/>
    </xf>
    <xf numFmtId="0" fontId="0" fillId="0" borderId="0" xfId="0" applyFont="1" applyBorder="1" applyAlignment="1" quotePrefix="1">
      <alignment horizontal="center" vertical="top"/>
    </xf>
    <xf numFmtId="173" fontId="0" fillId="0" borderId="2" xfId="15" applyNumberFormat="1" applyFont="1" applyBorder="1" applyAlignment="1">
      <alignment vertical="top"/>
    </xf>
    <xf numFmtId="173" fontId="0" fillId="0" borderId="0" xfId="15" applyNumberFormat="1" applyFont="1" applyBorder="1" applyAlignment="1">
      <alignment horizontal="center" vertical="top"/>
    </xf>
    <xf numFmtId="0" fontId="0" fillId="0" borderId="0" xfId="0" applyFont="1" applyBorder="1" applyAlignment="1">
      <alignment horizontal="right" vertical="top"/>
    </xf>
    <xf numFmtId="37" fontId="0" fillId="0" borderId="0" xfId="0" applyNumberFormat="1" applyFont="1" applyBorder="1" applyAlignment="1">
      <alignment horizontal="right" vertical="top"/>
    </xf>
    <xf numFmtId="37" fontId="0" fillId="0" borderId="0" xfId="0" applyNumberFormat="1" applyFont="1" applyBorder="1" applyAlignment="1">
      <alignment vertical="top"/>
    </xf>
    <xf numFmtId="173" fontId="0" fillId="0" borderId="2" xfId="0" applyNumberFormat="1" applyFont="1" applyBorder="1" applyAlignment="1">
      <alignment vertical="top"/>
    </xf>
    <xf numFmtId="0" fontId="9" fillId="0" borderId="0" xfId="0" applyFont="1" applyBorder="1" applyAlignment="1">
      <alignment horizontal="left" vertical="top"/>
    </xf>
    <xf numFmtId="173" fontId="0" fillId="0" borderId="0" xfId="15" applyNumberFormat="1" applyFont="1" applyFill="1" applyBorder="1" applyAlignment="1">
      <alignment horizontal="right" vertical="top"/>
    </xf>
    <xf numFmtId="173" fontId="0" fillId="0" borderId="0" xfId="15" applyNumberFormat="1" applyFont="1" applyBorder="1" applyAlignment="1">
      <alignment horizontal="right" vertical="top"/>
    </xf>
    <xf numFmtId="2" fontId="0" fillId="0" borderId="9" xfId="0" applyNumberFormat="1" applyFont="1" applyBorder="1" applyAlignment="1">
      <alignment vertical="top"/>
    </xf>
    <xf numFmtId="0" fontId="0" fillId="0" borderId="0" xfId="0" applyFont="1" applyFill="1" applyBorder="1" applyAlignment="1">
      <alignment horizontal="right" vertical="top"/>
    </xf>
    <xf numFmtId="173" fontId="0" fillId="0" borderId="1" xfId="15" applyNumberFormat="1" applyFont="1" applyFill="1" applyBorder="1" applyAlignment="1">
      <alignment horizontal="right" vertical="top"/>
    </xf>
    <xf numFmtId="173" fontId="0" fillId="0" borderId="8" xfId="0" applyNumberFormat="1" applyFont="1" applyFill="1" applyBorder="1" applyAlignment="1">
      <alignment horizontal="center"/>
    </xf>
    <xf numFmtId="173" fontId="0" fillId="0" borderId="0" xfId="0" applyNumberFormat="1" applyFont="1" applyFill="1" applyBorder="1" applyAlignment="1">
      <alignment horizontal="center" vertical="top"/>
    </xf>
    <xf numFmtId="0" fontId="17" fillId="0" borderId="0" xfId="0" applyFont="1" applyBorder="1" applyAlignment="1">
      <alignment horizontal="left" vertical="top"/>
    </xf>
    <xf numFmtId="0" fontId="9" fillId="0" borderId="0" xfId="0" applyFont="1" applyBorder="1" applyAlignment="1">
      <alignment horizontal="justify" vertical="top"/>
    </xf>
    <xf numFmtId="2" fontId="0" fillId="0" borderId="0" xfId="0" applyNumberFormat="1" applyFont="1" applyBorder="1" applyAlignment="1">
      <alignment vertical="top"/>
    </xf>
    <xf numFmtId="173" fontId="0" fillId="0" borderId="0" xfId="0" applyNumberFormat="1" applyFont="1" applyFill="1" applyBorder="1" applyAlignment="1">
      <alignment horizontal="center"/>
    </xf>
    <xf numFmtId="0" fontId="9" fillId="0" borderId="0" xfId="0" applyFont="1" applyBorder="1" applyAlignment="1">
      <alignment horizontal="justify"/>
    </xf>
    <xf numFmtId="37" fontId="0" fillId="0" borderId="0" xfId="0" applyNumberFormat="1" applyFont="1" applyFill="1" applyBorder="1" applyAlignment="1">
      <alignment horizontal="right"/>
    </xf>
    <xf numFmtId="0" fontId="6" fillId="0" borderId="0" xfId="0" applyFont="1" applyAlignment="1">
      <alignment/>
    </xf>
    <xf numFmtId="0" fontId="8" fillId="0" borderId="0" xfId="0" applyFont="1" applyAlignment="1">
      <alignment/>
    </xf>
    <xf numFmtId="41" fontId="9" fillId="0" borderId="2" xfId="0" applyNumberFormat="1" applyFont="1" applyFill="1" applyBorder="1" applyAlignment="1">
      <alignment/>
    </xf>
    <xf numFmtId="0" fontId="9" fillId="0" borderId="0" xfId="0" applyFont="1" applyBorder="1" applyAlignment="1">
      <alignment horizontal="center" vertical="center" wrapText="1"/>
    </xf>
    <xf numFmtId="173" fontId="0" fillId="0" borderId="9" xfId="15" applyNumberFormat="1" applyFont="1" applyFill="1" applyBorder="1" applyAlignment="1">
      <alignment horizontal="right" vertical="top"/>
    </xf>
    <xf numFmtId="0" fontId="9" fillId="0" borderId="0" xfId="0" applyFont="1" applyBorder="1" applyAlignment="1">
      <alignment horizontal="justify"/>
    </xf>
    <xf numFmtId="0" fontId="0" fillId="0" borderId="0" xfId="0" applyFont="1" applyFill="1" applyBorder="1" applyAlignment="1">
      <alignment horizontal="justify"/>
    </xf>
    <xf numFmtId="41"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13" fillId="0" borderId="0" xfId="0" applyFont="1" applyFill="1" applyBorder="1" applyAlignment="1">
      <alignment horizontal="center"/>
    </xf>
    <xf numFmtId="0" fontId="9" fillId="0" borderId="0" xfId="0" applyFont="1" applyBorder="1" applyAlignment="1">
      <alignment horizontal="center" vertical="top"/>
    </xf>
    <xf numFmtId="0" fontId="9" fillId="0" borderId="0" xfId="0" applyFont="1" applyFill="1" applyBorder="1" applyAlignment="1">
      <alignment horizontal="center"/>
    </xf>
    <xf numFmtId="0" fontId="0" fillId="0" borderId="0" xfId="0" applyFont="1" applyBorder="1" applyAlignment="1">
      <alignment horizontal="justify" vertical="top"/>
    </xf>
    <xf numFmtId="0" fontId="0" fillId="0" borderId="0" xfId="0" applyFont="1" applyFill="1" applyBorder="1" applyAlignment="1">
      <alignment horizontal="justify" vertical="top" wrapText="1"/>
    </xf>
    <xf numFmtId="0" fontId="0" fillId="0" borderId="0" xfId="0" applyFont="1" applyFill="1" applyBorder="1" applyAlignment="1">
      <alignment horizontal="center"/>
    </xf>
    <xf numFmtId="0" fontId="0" fillId="0" borderId="0" xfId="0" applyFont="1" applyFill="1" applyBorder="1" applyAlignment="1">
      <alignment horizontal="left" vertical="top"/>
    </xf>
    <xf numFmtId="0" fontId="0" fillId="0" borderId="0" xfId="0" applyNumberFormat="1" applyFont="1" applyBorder="1" applyAlignment="1">
      <alignment horizontal="justify" vertical="top" wrapText="1"/>
    </xf>
    <xf numFmtId="0" fontId="0" fillId="0" borderId="0" xfId="0" applyFont="1" applyBorder="1" applyAlignment="1">
      <alignment horizontal="justify" vertical="top" wrapText="1"/>
    </xf>
    <xf numFmtId="0" fontId="0" fillId="0" borderId="0" xfId="0" applyNumberFormat="1" applyFont="1" applyBorder="1" applyAlignment="1">
      <alignment horizontal="center"/>
    </xf>
    <xf numFmtId="0" fontId="0" fillId="0" borderId="0" xfId="0" applyFont="1" applyBorder="1" applyAlignment="1">
      <alignment horizontal="center" vertical="top"/>
    </xf>
    <xf numFmtId="0" fontId="0" fillId="0" borderId="0" xfId="0" applyFont="1" applyFill="1" applyBorder="1" applyAlignment="1">
      <alignment horizontal="justify" vertical="top"/>
    </xf>
    <xf numFmtId="0" fontId="0" fillId="0" borderId="0" xfId="0" applyFont="1" applyBorder="1" applyAlignment="1">
      <alignment horizontal="left" vertical="top"/>
    </xf>
    <xf numFmtId="0" fontId="9" fillId="0" borderId="0" xfId="0" applyFont="1" applyBorder="1" applyAlignment="1">
      <alignment horizontal="left" vertical="top"/>
    </xf>
    <xf numFmtId="0" fontId="6" fillId="0" borderId="0" xfId="0" applyFont="1" applyFill="1" applyBorder="1" applyAlignment="1">
      <alignment horizontal="justify" vertical="top"/>
    </xf>
    <xf numFmtId="0" fontId="9" fillId="0" borderId="0" xfId="0" applyFont="1" applyBorder="1" applyAlignment="1">
      <alignment horizontal="justify" vertical="top" wrapText="1"/>
    </xf>
  </cellXfs>
  <cellStyles count="10">
    <cellStyle name="Normal" xfId="0"/>
    <cellStyle name="Comma" xfId="15"/>
    <cellStyle name="Comma [0]" xfId="16"/>
    <cellStyle name="Comma_Sheet2" xfId="17"/>
    <cellStyle name="Currency" xfId="18"/>
    <cellStyle name="Currency [0]" xfId="19"/>
    <cellStyle name="Followed Hyperlink" xfId="20"/>
    <cellStyle name="Hyperlink" xfId="21"/>
    <cellStyle name="Normal_CONWS94"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126"/>
  <sheetViews>
    <sheetView workbookViewId="0" topLeftCell="A31">
      <selection activeCell="C37" sqref="C37"/>
    </sheetView>
  </sheetViews>
  <sheetFormatPr defaultColWidth="9.140625" defaultRowHeight="12.75"/>
  <cols>
    <col min="1" max="1" width="2.7109375" style="5" customWidth="1"/>
    <col min="2" max="2" width="5.7109375" style="6" customWidth="1"/>
    <col min="3" max="3" width="73.421875" style="5" customWidth="1"/>
    <col min="4" max="16384" width="9.140625" style="5" customWidth="1"/>
  </cols>
  <sheetData>
    <row r="1" spans="1:2" ht="20.25">
      <c r="A1" s="3" t="s">
        <v>180</v>
      </c>
      <c r="B1" s="4"/>
    </row>
    <row r="2" ht="12.75">
      <c r="A2" s="5" t="s">
        <v>93</v>
      </c>
    </row>
    <row r="5" spans="1:2" s="160" customFormat="1" ht="15.75">
      <c r="A5" s="159" t="s">
        <v>194</v>
      </c>
      <c r="B5" s="7"/>
    </row>
    <row r="7" s="8" customFormat="1" ht="12.75">
      <c r="B7" s="9"/>
    </row>
    <row r="8" spans="1:2" s="13" customFormat="1" ht="12.75">
      <c r="A8" s="13" t="s">
        <v>94</v>
      </c>
      <c r="B8" s="114"/>
    </row>
    <row r="9" s="13" customFormat="1" ht="12.75">
      <c r="B9" s="114"/>
    </row>
    <row r="10" spans="1:2" s="13" customFormat="1" ht="12.75">
      <c r="A10" s="13" t="s">
        <v>95</v>
      </c>
      <c r="B10" s="114"/>
    </row>
    <row r="11" s="13" customFormat="1" ht="12.75">
      <c r="B11" s="114"/>
    </row>
    <row r="12" spans="1:2" s="13" customFormat="1" ht="12.75">
      <c r="A12" s="13" t="s">
        <v>96</v>
      </c>
      <c r="B12" s="114"/>
    </row>
    <row r="13" s="13" customFormat="1" ht="12.75">
      <c r="B13" s="114"/>
    </row>
    <row r="14" spans="1:2" s="13" customFormat="1" ht="12.75">
      <c r="A14" s="13" t="s">
        <v>97</v>
      </c>
      <c r="B14" s="114"/>
    </row>
    <row r="15" s="8" customFormat="1" ht="12.75">
      <c r="B15" s="9"/>
    </row>
    <row r="16" spans="1:2" s="8" customFormat="1" ht="12.75">
      <c r="A16" s="13" t="s">
        <v>103</v>
      </c>
      <c r="B16" s="9"/>
    </row>
    <row r="17" spans="1:2" s="8" customFormat="1" ht="12.75">
      <c r="A17" s="13"/>
      <c r="B17" s="9"/>
    </row>
    <row r="18" spans="2:3" s="8" customFormat="1" ht="12.75" customHeight="1">
      <c r="B18" s="9">
        <v>1</v>
      </c>
      <c r="C18" s="14" t="s">
        <v>53</v>
      </c>
    </row>
    <row r="19" spans="2:9" s="8" customFormat="1" ht="12.75" customHeight="1">
      <c r="B19" s="15">
        <v>2</v>
      </c>
      <c r="C19" s="16" t="s">
        <v>54</v>
      </c>
      <c r="D19" s="16"/>
      <c r="E19" s="16"/>
      <c r="F19" s="16"/>
      <c r="G19" s="16"/>
      <c r="H19" s="16"/>
      <c r="I19" s="16"/>
    </row>
    <row r="20" spans="2:9" s="8" customFormat="1" ht="12.75" customHeight="1">
      <c r="B20" s="15">
        <v>3</v>
      </c>
      <c r="C20" s="16" t="s">
        <v>55</v>
      </c>
      <c r="D20" s="16"/>
      <c r="E20" s="16"/>
      <c r="F20" s="16"/>
      <c r="G20" s="16"/>
      <c r="H20" s="16"/>
      <c r="I20" s="16"/>
    </row>
    <row r="21" spans="2:9" s="8" customFormat="1" ht="12.75" customHeight="1">
      <c r="B21" s="15">
        <v>4</v>
      </c>
      <c r="C21" s="16" t="s">
        <v>56</v>
      </c>
      <c r="D21" s="16"/>
      <c r="E21" s="16"/>
      <c r="F21" s="16"/>
      <c r="G21" s="16"/>
      <c r="H21" s="16"/>
      <c r="I21" s="16"/>
    </row>
    <row r="22" spans="2:9" s="8" customFormat="1" ht="12.75" customHeight="1">
      <c r="B22" s="15">
        <v>5</v>
      </c>
      <c r="C22" s="16" t="s">
        <v>57</v>
      </c>
      <c r="D22" s="16"/>
      <c r="E22" s="16"/>
      <c r="F22" s="16"/>
      <c r="G22" s="16"/>
      <c r="H22" s="16"/>
      <c r="I22" s="16"/>
    </row>
    <row r="23" spans="2:9" s="8" customFormat="1" ht="12.75" customHeight="1">
      <c r="B23" s="15">
        <v>6</v>
      </c>
      <c r="C23" s="16" t="s">
        <v>17</v>
      </c>
      <c r="D23" s="16"/>
      <c r="E23" s="16"/>
      <c r="F23" s="16"/>
      <c r="G23" s="16"/>
      <c r="H23" s="16"/>
      <c r="I23" s="16"/>
    </row>
    <row r="24" spans="2:9" s="8" customFormat="1" ht="12.75" customHeight="1">
      <c r="B24" s="15">
        <v>7</v>
      </c>
      <c r="C24" s="16" t="s">
        <v>59</v>
      </c>
      <c r="D24" s="16"/>
      <c r="E24" s="16"/>
      <c r="F24" s="16"/>
      <c r="G24" s="16"/>
      <c r="H24" s="16"/>
      <c r="I24" s="16"/>
    </row>
    <row r="25" spans="2:9" s="8" customFormat="1" ht="12.75" customHeight="1">
      <c r="B25" s="15">
        <v>8</v>
      </c>
      <c r="C25" s="16" t="s">
        <v>60</v>
      </c>
      <c r="D25" s="16"/>
      <c r="E25" s="16"/>
      <c r="F25" s="16"/>
      <c r="G25" s="16"/>
      <c r="H25" s="16"/>
      <c r="I25" s="16"/>
    </row>
    <row r="26" spans="2:3" s="17" customFormat="1" ht="12.75" customHeight="1">
      <c r="B26" s="18">
        <v>9</v>
      </c>
      <c r="C26" s="17" t="s">
        <v>123</v>
      </c>
    </row>
    <row r="27" spans="2:8" s="17" customFormat="1" ht="12.75" customHeight="1">
      <c r="B27" s="18">
        <v>10</v>
      </c>
      <c r="C27" s="17" t="s">
        <v>63</v>
      </c>
      <c r="D27" s="18"/>
      <c r="E27" s="18"/>
      <c r="F27" s="18"/>
      <c r="G27" s="18"/>
      <c r="H27" s="18"/>
    </row>
    <row r="28" spans="2:8" s="17" customFormat="1" ht="12.75" customHeight="1">
      <c r="B28" s="18">
        <v>11</v>
      </c>
      <c r="C28" s="17" t="s">
        <v>64</v>
      </c>
      <c r="D28" s="18"/>
      <c r="E28" s="18"/>
      <c r="F28" s="18"/>
      <c r="G28" s="18"/>
      <c r="H28" s="18"/>
    </row>
    <row r="29" spans="2:8" s="17" customFormat="1" ht="12.75" customHeight="1">
      <c r="B29" s="18">
        <v>12</v>
      </c>
      <c r="C29" s="17" t="s">
        <v>65</v>
      </c>
      <c r="D29" s="19"/>
      <c r="E29" s="19"/>
      <c r="F29" s="19"/>
      <c r="G29" s="19"/>
      <c r="H29" s="19"/>
    </row>
    <row r="30" spans="2:8" s="17" customFormat="1" ht="12.75" customHeight="1">
      <c r="B30" s="18">
        <v>13</v>
      </c>
      <c r="C30" s="17" t="s">
        <v>66</v>
      </c>
      <c r="D30" s="19"/>
      <c r="E30" s="19"/>
      <c r="F30" s="19"/>
      <c r="G30" s="19"/>
      <c r="H30" s="19"/>
    </row>
    <row r="31" spans="2:6" s="8" customFormat="1" ht="12.75" customHeight="1">
      <c r="B31" s="9"/>
      <c r="F31" s="20"/>
    </row>
    <row r="32" spans="1:6" s="8" customFormat="1" ht="26.25" customHeight="1">
      <c r="A32" s="164" t="s">
        <v>179</v>
      </c>
      <c r="B32" s="164"/>
      <c r="C32" s="164"/>
      <c r="D32" s="157"/>
      <c r="F32" s="158"/>
    </row>
    <row r="33" spans="1:6" s="11" customFormat="1" ht="12.75" customHeight="1">
      <c r="A33" s="10"/>
      <c r="B33" s="12"/>
      <c r="F33" s="21"/>
    </row>
    <row r="34" spans="2:9" s="8" customFormat="1" ht="12.75" customHeight="1">
      <c r="B34" s="18">
        <v>14</v>
      </c>
      <c r="C34" s="17" t="s">
        <v>67</v>
      </c>
      <c r="D34" s="22"/>
      <c r="E34" s="22"/>
      <c r="F34" s="22"/>
      <c r="G34" s="22"/>
      <c r="H34" s="22"/>
      <c r="I34" s="17"/>
    </row>
    <row r="35" spans="2:9" s="8" customFormat="1" ht="12.75" customHeight="1">
      <c r="B35" s="18">
        <v>15</v>
      </c>
      <c r="C35" s="17" t="s">
        <v>68</v>
      </c>
      <c r="D35" s="22"/>
      <c r="E35" s="22"/>
      <c r="F35" s="22"/>
      <c r="G35" s="22"/>
      <c r="H35" s="22"/>
      <c r="I35" s="17"/>
    </row>
    <row r="36" spans="2:9" s="8" customFormat="1" ht="12.75" customHeight="1">
      <c r="B36" s="18">
        <v>16</v>
      </c>
      <c r="C36" s="17" t="s">
        <v>69</v>
      </c>
      <c r="D36" s="22"/>
      <c r="E36" s="22"/>
      <c r="F36" s="22"/>
      <c r="G36" s="22"/>
      <c r="H36" s="22"/>
      <c r="I36" s="17"/>
    </row>
    <row r="37" spans="2:9" s="8" customFormat="1" ht="12.75" customHeight="1">
      <c r="B37" s="18">
        <v>17</v>
      </c>
      <c r="C37" s="17" t="s">
        <v>70</v>
      </c>
      <c r="D37" s="22"/>
      <c r="E37" s="22"/>
      <c r="F37" s="23"/>
      <c r="G37" s="23"/>
      <c r="H37" s="23"/>
      <c r="I37" s="17"/>
    </row>
    <row r="38" spans="2:9" s="8" customFormat="1" ht="12.75" customHeight="1">
      <c r="B38" s="18">
        <v>18</v>
      </c>
      <c r="C38" s="17" t="s">
        <v>5</v>
      </c>
      <c r="D38" s="22"/>
      <c r="E38" s="22"/>
      <c r="F38" s="23"/>
      <c r="G38" s="23"/>
      <c r="H38" s="23"/>
      <c r="I38" s="17"/>
    </row>
    <row r="39" spans="2:9" s="8" customFormat="1" ht="12.75" customHeight="1">
      <c r="B39" s="18">
        <v>19</v>
      </c>
      <c r="C39" s="17" t="s">
        <v>111</v>
      </c>
      <c r="D39" s="17"/>
      <c r="E39" s="24"/>
      <c r="F39" s="24"/>
      <c r="G39" s="25"/>
      <c r="H39" s="25"/>
      <c r="I39" s="17"/>
    </row>
    <row r="40" spans="2:9" s="8" customFormat="1" ht="12.75" customHeight="1">
      <c r="B40" s="18">
        <v>20</v>
      </c>
      <c r="C40" s="17" t="s">
        <v>187</v>
      </c>
      <c r="D40" s="17"/>
      <c r="E40" s="19"/>
      <c r="F40" s="19"/>
      <c r="G40" s="25"/>
      <c r="H40" s="25"/>
      <c r="I40" s="17"/>
    </row>
    <row r="41" spans="2:9" s="8" customFormat="1" ht="12.75" customHeight="1">
      <c r="B41" s="9">
        <v>21</v>
      </c>
      <c r="C41" s="8" t="s">
        <v>74</v>
      </c>
      <c r="G41" s="26"/>
      <c r="H41" s="26"/>
      <c r="I41" s="17"/>
    </row>
    <row r="42" spans="2:9" s="8" customFormat="1" ht="12.75" customHeight="1">
      <c r="B42" s="9">
        <v>22</v>
      </c>
      <c r="C42" s="8" t="s">
        <v>75</v>
      </c>
      <c r="G42" s="26"/>
      <c r="H42" s="26"/>
      <c r="I42" s="17"/>
    </row>
    <row r="43" spans="2:9" s="8" customFormat="1" ht="12.75" customHeight="1" hidden="1">
      <c r="B43" s="9"/>
      <c r="D43" s="27"/>
      <c r="E43" s="28"/>
      <c r="G43" s="26"/>
      <c r="H43" s="26"/>
      <c r="I43" s="17"/>
    </row>
    <row r="44" spans="2:9" s="8" customFormat="1" ht="12.75" customHeight="1" hidden="1">
      <c r="B44" s="9"/>
      <c r="C44" s="8" t="s">
        <v>88</v>
      </c>
      <c r="D44" s="27" t="e">
        <f>#REF!+#REF!</f>
        <v>#REF!</v>
      </c>
      <c r="E44" s="28"/>
      <c r="G44" s="26"/>
      <c r="H44" s="26"/>
      <c r="I44" s="17"/>
    </row>
    <row r="45" spans="2:9" s="8" customFormat="1" ht="12.75" customHeight="1" hidden="1">
      <c r="B45" s="9"/>
      <c r="D45" s="27"/>
      <c r="E45" s="28"/>
      <c r="G45" s="26"/>
      <c r="H45" s="26"/>
      <c r="I45" s="17"/>
    </row>
    <row r="46" spans="2:9" s="8" customFormat="1" ht="12.75" customHeight="1" hidden="1">
      <c r="B46" s="9"/>
      <c r="C46" s="8" t="s">
        <v>87</v>
      </c>
      <c r="D46" s="27"/>
      <c r="E46" s="28"/>
      <c r="G46" s="26"/>
      <c r="H46" s="26"/>
      <c r="I46" s="17"/>
    </row>
    <row r="47" spans="2:9" s="8" customFormat="1" ht="12.75" customHeight="1" hidden="1">
      <c r="B47" s="9"/>
      <c r="D47" s="27"/>
      <c r="E47" s="28"/>
      <c r="G47" s="26"/>
      <c r="H47" s="26"/>
      <c r="I47" s="17"/>
    </row>
    <row r="48" spans="2:9" s="8" customFormat="1" ht="12.75" customHeight="1" hidden="1">
      <c r="B48" s="9"/>
      <c r="E48" s="28"/>
      <c r="G48" s="26"/>
      <c r="H48" s="26"/>
      <c r="I48" s="17"/>
    </row>
    <row r="49" spans="2:9" s="8" customFormat="1" ht="12.75" customHeight="1" hidden="1">
      <c r="B49" s="9"/>
      <c r="E49" s="28"/>
      <c r="G49" s="26"/>
      <c r="H49" s="26"/>
      <c r="I49" s="17"/>
    </row>
    <row r="50" spans="2:9" s="8" customFormat="1" ht="12.75" customHeight="1" hidden="1">
      <c r="B50" s="9"/>
      <c r="D50" s="29">
        <f>SUM(D47:D49)</f>
        <v>0</v>
      </c>
      <c r="E50" s="28"/>
      <c r="G50" s="26"/>
      <c r="H50" s="26"/>
      <c r="I50" s="17"/>
    </row>
    <row r="51" spans="2:9" s="8" customFormat="1" ht="12.75" customHeight="1">
      <c r="B51" s="9">
        <v>23</v>
      </c>
      <c r="C51" s="8" t="s">
        <v>22</v>
      </c>
      <c r="G51" s="26"/>
      <c r="H51" s="26"/>
      <c r="I51" s="17"/>
    </row>
    <row r="52" spans="2:9" s="8" customFormat="1" ht="12.75" customHeight="1">
      <c r="B52" s="9">
        <v>24</v>
      </c>
      <c r="C52" s="8" t="s">
        <v>78</v>
      </c>
      <c r="G52" s="26"/>
      <c r="H52" s="26"/>
      <c r="I52" s="17"/>
    </row>
    <row r="53" spans="2:9" s="8" customFormat="1" ht="12.75" customHeight="1">
      <c r="B53" s="9">
        <v>25</v>
      </c>
      <c r="C53" s="30" t="s">
        <v>79</v>
      </c>
      <c r="G53" s="26"/>
      <c r="H53" s="26"/>
      <c r="I53" s="17"/>
    </row>
    <row r="54" spans="2:9" s="8" customFormat="1" ht="12.75" customHeight="1">
      <c r="B54" s="9">
        <v>26</v>
      </c>
      <c r="C54" s="8" t="s">
        <v>80</v>
      </c>
      <c r="G54" s="26"/>
      <c r="H54" s="26"/>
      <c r="I54" s="17"/>
    </row>
    <row r="55" spans="2:9" s="8" customFormat="1" ht="12.75" customHeight="1">
      <c r="B55" s="31">
        <v>27</v>
      </c>
      <c r="C55" s="32" t="s">
        <v>85</v>
      </c>
      <c r="D55" s="32"/>
      <c r="E55" s="32"/>
      <c r="F55" s="32"/>
      <c r="G55" s="32"/>
      <c r="H55" s="32"/>
      <c r="I55" s="17"/>
    </row>
    <row r="56" spans="2:9" s="8" customFormat="1" ht="12.75" customHeight="1">
      <c r="B56" s="31"/>
      <c r="C56" s="33"/>
      <c r="D56" s="33"/>
      <c r="E56" s="33"/>
      <c r="F56" s="33"/>
      <c r="G56" s="33"/>
      <c r="H56" s="33"/>
      <c r="I56" s="17"/>
    </row>
    <row r="57" spans="2:9" s="8" customFormat="1" ht="12.75" customHeight="1">
      <c r="B57" s="18"/>
      <c r="C57" s="17"/>
      <c r="D57" s="22"/>
      <c r="E57" s="22"/>
      <c r="F57" s="23"/>
      <c r="G57" s="23"/>
      <c r="H57" s="23"/>
      <c r="I57" s="17"/>
    </row>
    <row r="58" s="8" customFormat="1" ht="12.75" customHeight="1">
      <c r="B58" s="9"/>
    </row>
    <row r="59" s="8" customFormat="1" ht="12.75" customHeight="1">
      <c r="B59" s="9"/>
    </row>
    <row r="60" s="8" customFormat="1" ht="12.75" customHeight="1">
      <c r="B60" s="9"/>
    </row>
    <row r="61" s="8" customFormat="1" ht="12.75" customHeight="1">
      <c r="B61" s="9"/>
    </row>
    <row r="62" s="8" customFormat="1" ht="12.75">
      <c r="B62" s="9"/>
    </row>
    <row r="63" s="8" customFormat="1" ht="12.75">
      <c r="B63" s="9"/>
    </row>
    <row r="64" s="8" customFormat="1" ht="12.75">
      <c r="B64" s="9"/>
    </row>
    <row r="65" s="8" customFormat="1" ht="12.75">
      <c r="B65" s="9"/>
    </row>
    <row r="66" s="8" customFormat="1" ht="12.75">
      <c r="B66" s="9"/>
    </row>
    <row r="67" s="8" customFormat="1" ht="12.75">
      <c r="B67" s="9"/>
    </row>
    <row r="68" s="8" customFormat="1" ht="12.75">
      <c r="B68" s="9"/>
    </row>
    <row r="69" s="8" customFormat="1" ht="12.75">
      <c r="B69" s="9"/>
    </row>
    <row r="70" s="8" customFormat="1" ht="12.75">
      <c r="B70" s="9"/>
    </row>
    <row r="71" s="8" customFormat="1" ht="12.75">
      <c r="B71" s="9"/>
    </row>
    <row r="72" s="8" customFormat="1" ht="12.75">
      <c r="B72" s="9"/>
    </row>
    <row r="73" s="8" customFormat="1" ht="12.75">
      <c r="B73" s="9"/>
    </row>
    <row r="74" s="8" customFormat="1" ht="12.75">
      <c r="B74" s="9"/>
    </row>
    <row r="75" s="8" customFormat="1" ht="12.75">
      <c r="B75" s="9"/>
    </row>
    <row r="76" s="8" customFormat="1" ht="12.75">
      <c r="B76" s="9"/>
    </row>
    <row r="77" s="8" customFormat="1" ht="12.75">
      <c r="B77" s="9"/>
    </row>
    <row r="78" s="8" customFormat="1" ht="12.75">
      <c r="B78" s="9"/>
    </row>
    <row r="79" s="8" customFormat="1" ht="12.75">
      <c r="B79" s="9"/>
    </row>
    <row r="80" s="8" customFormat="1" ht="12.75">
      <c r="B80" s="9"/>
    </row>
    <row r="81" s="8" customFormat="1" ht="12.75">
      <c r="B81" s="9"/>
    </row>
    <row r="82" s="8" customFormat="1" ht="12.75">
      <c r="B82" s="9"/>
    </row>
    <row r="83" s="8" customFormat="1" ht="12.75">
      <c r="B83" s="9"/>
    </row>
    <row r="84" s="8" customFormat="1" ht="12.75">
      <c r="B84" s="9"/>
    </row>
    <row r="85" s="8" customFormat="1" ht="12.75">
      <c r="B85" s="9"/>
    </row>
    <row r="86" s="8" customFormat="1" ht="12.75">
      <c r="B86" s="9"/>
    </row>
    <row r="87" s="8" customFormat="1" ht="12.75">
      <c r="B87" s="9"/>
    </row>
    <row r="88" s="8" customFormat="1" ht="12.75">
      <c r="B88" s="9"/>
    </row>
    <row r="89" s="8" customFormat="1" ht="12.75">
      <c r="B89" s="9"/>
    </row>
    <row r="90" s="8" customFormat="1" ht="12.75">
      <c r="B90" s="9"/>
    </row>
    <row r="91" s="8" customFormat="1" ht="12.75">
      <c r="B91" s="9"/>
    </row>
    <row r="92" s="8" customFormat="1" ht="12.75">
      <c r="B92" s="9"/>
    </row>
    <row r="93" s="8" customFormat="1" ht="12.75">
      <c r="B93" s="9"/>
    </row>
    <row r="94" s="8" customFormat="1" ht="12.75">
      <c r="B94" s="9"/>
    </row>
    <row r="95" s="8" customFormat="1" ht="12.75">
      <c r="B95" s="9"/>
    </row>
    <row r="96" s="8" customFormat="1" ht="12.75">
      <c r="B96" s="9"/>
    </row>
    <row r="97" s="8" customFormat="1" ht="12.75">
      <c r="B97" s="9"/>
    </row>
    <row r="98" s="8" customFormat="1" ht="12.75">
      <c r="B98" s="9"/>
    </row>
    <row r="99" s="8" customFormat="1" ht="12.75">
      <c r="B99" s="9"/>
    </row>
    <row r="100" s="8" customFormat="1" ht="12.75">
      <c r="B100" s="9"/>
    </row>
    <row r="101" s="8" customFormat="1" ht="12.75">
      <c r="B101" s="9"/>
    </row>
    <row r="102" s="8" customFormat="1" ht="12.75">
      <c r="B102" s="9"/>
    </row>
    <row r="103" s="8" customFormat="1" ht="12.75">
      <c r="B103" s="9"/>
    </row>
    <row r="104" s="8" customFormat="1" ht="12.75">
      <c r="B104" s="9"/>
    </row>
    <row r="105" s="8" customFormat="1" ht="12.75">
      <c r="B105" s="9"/>
    </row>
    <row r="106" s="8" customFormat="1" ht="12.75">
      <c r="B106" s="9"/>
    </row>
    <row r="107" s="8" customFormat="1" ht="12.75">
      <c r="B107" s="9"/>
    </row>
    <row r="108" s="8" customFormat="1" ht="12.75">
      <c r="B108" s="9"/>
    </row>
    <row r="109" s="8" customFormat="1" ht="12.75">
      <c r="B109" s="9"/>
    </row>
    <row r="110" s="8" customFormat="1" ht="12.75">
      <c r="B110" s="9"/>
    </row>
    <row r="111" s="8" customFormat="1" ht="12.75">
      <c r="B111" s="9"/>
    </row>
    <row r="112" s="8" customFormat="1" ht="12.75">
      <c r="B112" s="9"/>
    </row>
    <row r="113" s="8" customFormat="1" ht="12.75">
      <c r="B113" s="9"/>
    </row>
    <row r="114" s="8" customFormat="1" ht="12.75">
      <c r="B114" s="9"/>
    </row>
    <row r="115" s="8" customFormat="1" ht="12.75">
      <c r="B115" s="9"/>
    </row>
    <row r="116" s="8" customFormat="1" ht="12.75">
      <c r="B116" s="9"/>
    </row>
    <row r="117" s="8" customFormat="1" ht="12.75">
      <c r="B117" s="9"/>
    </row>
    <row r="118" s="8" customFormat="1" ht="12.75">
      <c r="B118" s="9"/>
    </row>
    <row r="119" s="8" customFormat="1" ht="12.75">
      <c r="B119" s="9"/>
    </row>
    <row r="120" s="8" customFormat="1" ht="12.75">
      <c r="B120" s="9"/>
    </row>
    <row r="121" s="8" customFormat="1" ht="12.75">
      <c r="B121" s="9"/>
    </row>
    <row r="122" s="8" customFormat="1" ht="12.75">
      <c r="B122" s="9"/>
    </row>
    <row r="123" s="8" customFormat="1" ht="12.75">
      <c r="B123" s="9"/>
    </row>
    <row r="124" s="8" customFormat="1" ht="12.75">
      <c r="B124" s="9"/>
    </row>
    <row r="125" s="8" customFormat="1" ht="12.75">
      <c r="B125" s="9"/>
    </row>
    <row r="126" s="8" customFormat="1" ht="12.75">
      <c r="B126" s="9"/>
    </row>
  </sheetData>
  <mergeCells count="1">
    <mergeCell ref="A32:C32"/>
  </mergeCells>
  <printOptions/>
  <pageMargins left="0.75" right="0.75" top="0.75" bottom="0.7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98"/>
  <sheetViews>
    <sheetView workbookViewId="0" topLeftCell="A13">
      <selection activeCell="M32" sqref="M32"/>
    </sheetView>
  </sheetViews>
  <sheetFormatPr defaultColWidth="9.140625" defaultRowHeight="12.75"/>
  <cols>
    <col min="1" max="1" width="37.140625" style="17" customWidth="1"/>
    <col min="2" max="2" width="1.28515625" style="17" customWidth="1"/>
    <col min="3" max="3" width="12.7109375" style="42" customWidth="1"/>
    <col min="4" max="4" width="1.28515625" style="17" customWidth="1"/>
    <col min="5" max="5" width="12.7109375" style="17" customWidth="1"/>
    <col min="6" max="6" width="1.28515625" style="17" customWidth="1"/>
    <col min="7" max="7" width="12.7109375" style="42" customWidth="1"/>
    <col min="8" max="8" width="1.28515625" style="17" customWidth="1"/>
    <col min="9" max="9" width="12.7109375" style="17" customWidth="1"/>
    <col min="10" max="10" width="9.421875" style="17" bestFit="1" customWidth="1"/>
    <col min="11" max="16384" width="9.140625" style="17" customWidth="1"/>
  </cols>
  <sheetData>
    <row r="1" spans="1:9" ht="18">
      <c r="A1" s="34" t="s">
        <v>181</v>
      </c>
      <c r="B1" s="35"/>
      <c r="C1" s="36"/>
      <c r="E1" s="36"/>
      <c r="F1" s="37"/>
      <c r="G1" s="37"/>
      <c r="H1" s="37"/>
      <c r="I1" s="37"/>
    </row>
    <row r="2" spans="1:9" ht="12.75">
      <c r="A2" s="17" t="s">
        <v>93</v>
      </c>
      <c r="B2" s="35"/>
      <c r="C2" s="36"/>
      <c r="E2" s="36"/>
      <c r="F2" s="37"/>
      <c r="G2" s="37"/>
      <c r="H2" s="37"/>
      <c r="I2" s="37"/>
    </row>
    <row r="3" spans="1:9" ht="12.75">
      <c r="A3" s="18"/>
      <c r="B3" s="35"/>
      <c r="C3" s="36"/>
      <c r="E3" s="36"/>
      <c r="F3" s="37"/>
      <c r="G3" s="37"/>
      <c r="H3" s="37"/>
      <c r="I3" s="37"/>
    </row>
    <row r="4" spans="1:9" ht="12.75">
      <c r="A4" s="18"/>
      <c r="B4" s="35"/>
      <c r="C4" s="36"/>
      <c r="E4" s="36"/>
      <c r="F4" s="37"/>
      <c r="G4" s="37"/>
      <c r="H4" s="37"/>
      <c r="I4" s="37"/>
    </row>
    <row r="5" spans="1:9" s="40" customFormat="1" ht="19.5" customHeight="1">
      <c r="A5" s="38" t="s">
        <v>94</v>
      </c>
      <c r="B5" s="35"/>
      <c r="C5" s="39"/>
      <c r="E5" s="39"/>
      <c r="F5" s="41"/>
      <c r="G5" s="41"/>
      <c r="H5" s="41"/>
      <c r="I5" s="41"/>
    </row>
    <row r="6" spans="1:9" ht="12.75">
      <c r="A6" s="35"/>
      <c r="B6" s="35"/>
      <c r="E6" s="42"/>
      <c r="F6" s="43"/>
      <c r="G6" s="43"/>
      <c r="H6" s="43"/>
      <c r="I6" s="43"/>
    </row>
    <row r="7" spans="1:9" ht="12.75">
      <c r="A7" s="35"/>
      <c r="B7" s="35"/>
      <c r="C7" s="44" t="s">
        <v>104</v>
      </c>
      <c r="E7" s="18" t="s">
        <v>113</v>
      </c>
      <c r="F7" s="43"/>
      <c r="G7" s="44" t="s">
        <v>104</v>
      </c>
      <c r="H7" s="42"/>
      <c r="I7" s="18" t="s">
        <v>114</v>
      </c>
    </row>
    <row r="8" spans="1:9" ht="12.75">
      <c r="A8" s="35"/>
      <c r="B8" s="35"/>
      <c r="C8" s="44" t="s">
        <v>135</v>
      </c>
      <c r="E8" s="18" t="s">
        <v>135</v>
      </c>
      <c r="F8" s="43"/>
      <c r="G8" s="44" t="s">
        <v>98</v>
      </c>
      <c r="H8" s="42"/>
      <c r="I8" s="18" t="s">
        <v>98</v>
      </c>
    </row>
    <row r="9" spans="3:9" ht="12.75">
      <c r="C9" s="44" t="s">
        <v>136</v>
      </c>
      <c r="D9" s="44"/>
      <c r="E9" s="18" t="s">
        <v>137</v>
      </c>
      <c r="G9" s="44" t="s">
        <v>136</v>
      </c>
      <c r="H9" s="44"/>
      <c r="I9" s="18" t="s">
        <v>137</v>
      </c>
    </row>
    <row r="10" spans="3:9" ht="12.75">
      <c r="C10" s="44" t="s">
        <v>1</v>
      </c>
      <c r="D10" s="44"/>
      <c r="E10" s="18" t="s">
        <v>1</v>
      </c>
      <c r="G10" s="44" t="s">
        <v>1</v>
      </c>
      <c r="H10" s="44"/>
      <c r="I10" s="18" t="s">
        <v>1</v>
      </c>
    </row>
    <row r="11" spans="3:5" ht="12.75">
      <c r="C11" s="44"/>
      <c r="D11" s="18"/>
      <c r="E11" s="18"/>
    </row>
    <row r="12" spans="1:11" ht="12.75">
      <c r="A12" s="42" t="s">
        <v>2</v>
      </c>
      <c r="C12" s="45">
        <v>36001.893694461</v>
      </c>
      <c r="D12" s="22"/>
      <c r="E12" s="22">
        <v>19745</v>
      </c>
      <c r="G12" s="45">
        <f>C12</f>
        <v>36001.893694461</v>
      </c>
      <c r="H12" s="22"/>
      <c r="I12" s="22">
        <f>E12</f>
        <v>19745</v>
      </c>
      <c r="J12" s="46"/>
      <c r="K12" s="46"/>
    </row>
    <row r="13" spans="1:9" ht="12.75">
      <c r="A13" s="42"/>
      <c r="C13" s="45"/>
      <c r="D13" s="22"/>
      <c r="E13" s="22"/>
      <c r="G13" s="45"/>
      <c r="H13" s="22"/>
      <c r="I13" s="22"/>
    </row>
    <row r="14" spans="1:9" ht="12.75">
      <c r="A14" s="17" t="s">
        <v>3</v>
      </c>
      <c r="C14" s="45">
        <v>-19130.92649691</v>
      </c>
      <c r="D14" s="22"/>
      <c r="E14" s="22">
        <v>-11638</v>
      </c>
      <c r="G14" s="45">
        <f>C14</f>
        <v>-19130.92649691</v>
      </c>
      <c r="H14" s="22"/>
      <c r="I14" s="22">
        <f>E14</f>
        <v>-11638</v>
      </c>
    </row>
    <row r="15" spans="1:9" ht="12.75">
      <c r="A15" s="42"/>
      <c r="C15" s="47"/>
      <c r="D15" s="22"/>
      <c r="E15" s="48"/>
      <c r="G15" s="47"/>
      <c r="H15" s="22"/>
      <c r="I15" s="48"/>
    </row>
    <row r="16" spans="1:9" ht="12.75">
      <c r="A16" s="42" t="s">
        <v>4</v>
      </c>
      <c r="C16" s="45">
        <f>SUM(C12:C14)</f>
        <v>16870.967197551003</v>
      </c>
      <c r="D16" s="22"/>
      <c r="E16" s="22">
        <f>SUM(E12:E14)</f>
        <v>8107</v>
      </c>
      <c r="G16" s="45">
        <f>SUM(G12:G14)</f>
        <v>16870.967197551003</v>
      </c>
      <c r="H16" s="22"/>
      <c r="I16" s="22">
        <f>SUM(I12:I14)</f>
        <v>8107</v>
      </c>
    </row>
    <row r="17" spans="1:9" ht="12.75">
      <c r="A17" s="42"/>
      <c r="C17" s="45"/>
      <c r="D17" s="22"/>
      <c r="E17" s="22"/>
      <c r="G17" s="45"/>
      <c r="H17" s="22"/>
      <c r="I17" s="22"/>
    </row>
    <row r="18" spans="1:9" ht="12.75">
      <c r="A18" s="17" t="s">
        <v>28</v>
      </c>
      <c r="C18" s="45">
        <v>2385.9738963199998</v>
      </c>
      <c r="D18" s="22"/>
      <c r="E18" s="22">
        <v>561</v>
      </c>
      <c r="G18" s="45">
        <f>C18</f>
        <v>2385.9738963199998</v>
      </c>
      <c r="H18" s="22"/>
      <c r="I18" s="22">
        <f>E18</f>
        <v>561</v>
      </c>
    </row>
    <row r="19" spans="3:9" ht="12.75">
      <c r="C19" s="45"/>
      <c r="D19" s="22"/>
      <c r="E19" s="22"/>
      <c r="G19" s="45"/>
      <c r="H19" s="22"/>
      <c r="I19" s="22"/>
    </row>
    <row r="20" spans="1:9" ht="12.75">
      <c r="A20" s="17" t="s">
        <v>29</v>
      </c>
      <c r="C20" s="45">
        <v>-10258.577675571998</v>
      </c>
      <c r="D20" s="22"/>
      <c r="E20" s="22">
        <v>-6121</v>
      </c>
      <c r="G20" s="45">
        <f>C20</f>
        <v>-10258.577675571998</v>
      </c>
      <c r="H20" s="22"/>
      <c r="I20" s="22">
        <f>E20</f>
        <v>-6121</v>
      </c>
    </row>
    <row r="21" spans="3:9" ht="12.75">
      <c r="C21" s="45"/>
      <c r="D21" s="22"/>
      <c r="E21" s="22"/>
      <c r="G21" s="45"/>
      <c r="H21" s="22"/>
      <c r="I21" s="22"/>
    </row>
    <row r="22" spans="1:9" ht="12.75">
      <c r="A22" s="17" t="s">
        <v>30</v>
      </c>
      <c r="C22" s="45">
        <v>-3919.0149590840024</v>
      </c>
      <c r="D22" s="22"/>
      <c r="E22" s="22">
        <v>-2412</v>
      </c>
      <c r="G22" s="45">
        <f>C22</f>
        <v>-3919.0149590840024</v>
      </c>
      <c r="H22" s="22"/>
      <c r="I22" s="22">
        <f>E22</f>
        <v>-2412</v>
      </c>
    </row>
    <row r="23" spans="3:9" ht="12.75">
      <c r="C23" s="45"/>
      <c r="D23" s="22"/>
      <c r="E23" s="22"/>
      <c r="G23" s="45"/>
      <c r="H23" s="22"/>
      <c r="I23" s="22"/>
    </row>
    <row r="24" spans="1:9" ht="12.75">
      <c r="A24" s="17" t="s">
        <v>31</v>
      </c>
      <c r="C24" s="45">
        <v>-826.7852899999999</v>
      </c>
      <c r="D24" s="22"/>
      <c r="E24" s="22">
        <v>-509</v>
      </c>
      <c r="G24" s="45">
        <f>C24</f>
        <v>-826.7852899999999</v>
      </c>
      <c r="H24" s="22"/>
      <c r="I24" s="22">
        <f>E24</f>
        <v>-509</v>
      </c>
    </row>
    <row r="25" spans="3:9" ht="12.75">
      <c r="C25" s="47"/>
      <c r="D25" s="22"/>
      <c r="E25" s="48"/>
      <c r="G25" s="47"/>
      <c r="H25" s="22"/>
      <c r="I25" s="48"/>
    </row>
    <row r="26" spans="1:9" ht="12.75">
      <c r="A26" s="42" t="s">
        <v>32</v>
      </c>
      <c r="C26" s="45">
        <f>SUM(C16:C24)</f>
        <v>4252.563169215002</v>
      </c>
      <c r="D26" s="22"/>
      <c r="E26" s="22">
        <f>SUM(E16:E24)</f>
        <v>-374</v>
      </c>
      <c r="G26" s="45">
        <f>SUM(G16:G24)</f>
        <v>4252.563169215002</v>
      </c>
      <c r="H26" s="22"/>
      <c r="I26" s="22">
        <f>SUM(I16:I24)</f>
        <v>-374</v>
      </c>
    </row>
    <row r="27" spans="1:9" ht="12.75">
      <c r="A27" s="42"/>
      <c r="C27" s="45"/>
      <c r="D27" s="22"/>
      <c r="E27" s="22"/>
      <c r="G27" s="45"/>
      <c r="H27" s="22"/>
      <c r="I27" s="22"/>
    </row>
    <row r="28" spans="1:9" ht="12.75">
      <c r="A28" s="17" t="s">
        <v>118</v>
      </c>
      <c r="C28" s="45">
        <v>-637.72068943</v>
      </c>
      <c r="D28" s="22"/>
      <c r="E28" s="22">
        <v>-628</v>
      </c>
      <c r="G28" s="45">
        <f>C28</f>
        <v>-637.72068943</v>
      </c>
      <c r="H28" s="22"/>
      <c r="I28" s="22">
        <f>E28</f>
        <v>-628</v>
      </c>
    </row>
    <row r="29" spans="1:9" ht="12.75">
      <c r="A29" s="42"/>
      <c r="C29" s="45"/>
      <c r="D29" s="22"/>
      <c r="E29" s="22"/>
      <c r="G29" s="45"/>
      <c r="H29" s="22"/>
      <c r="I29" s="22"/>
    </row>
    <row r="30" spans="1:9" ht="12.75">
      <c r="A30" s="17" t="s">
        <v>33</v>
      </c>
      <c r="C30" s="45">
        <v>-20.819204842975</v>
      </c>
      <c r="D30" s="22"/>
      <c r="E30" s="22">
        <v>-749</v>
      </c>
      <c r="G30" s="45">
        <f>C30</f>
        <v>-20.819204842975</v>
      </c>
      <c r="H30" s="22"/>
      <c r="I30" s="22">
        <f>E30</f>
        <v>-749</v>
      </c>
    </row>
    <row r="31" spans="1:9" ht="12.75">
      <c r="A31" s="42"/>
      <c r="C31" s="45"/>
      <c r="D31" s="22"/>
      <c r="E31" s="22"/>
      <c r="G31" s="45"/>
      <c r="H31" s="22"/>
      <c r="I31" s="22"/>
    </row>
    <row r="32" spans="1:9" ht="12.75">
      <c r="A32" s="17" t="s">
        <v>16</v>
      </c>
      <c r="C32" s="45">
        <v>6124.5712</v>
      </c>
      <c r="D32" s="22"/>
      <c r="E32" s="22">
        <v>11200</v>
      </c>
      <c r="G32" s="45">
        <f>C32</f>
        <v>6124.5712</v>
      </c>
      <c r="H32" s="22"/>
      <c r="I32" s="22">
        <f>E32</f>
        <v>11200</v>
      </c>
    </row>
    <row r="33" spans="3:9" ht="12.75">
      <c r="C33" s="47"/>
      <c r="D33" s="22"/>
      <c r="E33" s="48"/>
      <c r="G33" s="47"/>
      <c r="H33" s="22"/>
      <c r="I33" s="48"/>
    </row>
    <row r="34" spans="1:11" ht="12.75">
      <c r="A34" s="42" t="s">
        <v>200</v>
      </c>
      <c r="C34" s="45">
        <f>SUM(C26:C32)</f>
        <v>9718.594474942027</v>
      </c>
      <c r="D34" s="22"/>
      <c r="E34" s="22">
        <f>SUM(E26:E32)</f>
        <v>9449</v>
      </c>
      <c r="G34" s="45">
        <f>SUM(G26:G32)</f>
        <v>9718.594474942027</v>
      </c>
      <c r="H34" s="22"/>
      <c r="I34" s="22">
        <f>SUM(I26:I32)</f>
        <v>9449</v>
      </c>
      <c r="J34" s="46"/>
      <c r="K34" s="46"/>
    </row>
    <row r="35" spans="1:10" ht="12.75">
      <c r="A35" s="42"/>
      <c r="C35" s="45"/>
      <c r="D35" s="22"/>
      <c r="E35" s="22"/>
      <c r="G35" s="45"/>
      <c r="H35" s="22"/>
      <c r="I35" s="22"/>
      <c r="J35" s="22"/>
    </row>
    <row r="36" spans="1:10" ht="12.75">
      <c r="A36" s="17" t="s">
        <v>5</v>
      </c>
      <c r="C36" s="45">
        <v>-1814.49665506</v>
      </c>
      <c r="D36" s="22"/>
      <c r="E36" s="22">
        <v>-3404</v>
      </c>
      <c r="G36" s="45">
        <f>C36</f>
        <v>-1814.49665506</v>
      </c>
      <c r="H36" s="22"/>
      <c r="I36" s="22">
        <f>E36</f>
        <v>-3404</v>
      </c>
      <c r="J36" s="49"/>
    </row>
    <row r="37" spans="3:9" ht="12.75">
      <c r="C37" s="47"/>
      <c r="D37" s="22"/>
      <c r="E37" s="48"/>
      <c r="G37" s="47"/>
      <c r="H37" s="22"/>
      <c r="I37" s="48"/>
    </row>
    <row r="38" spans="1:9" ht="12.75">
      <c r="A38" s="42" t="s">
        <v>34</v>
      </c>
      <c r="C38" s="45">
        <f>SUM(C34:C37)</f>
        <v>7904.097819882027</v>
      </c>
      <c r="D38" s="22"/>
      <c r="E38" s="22">
        <f>SUM(E34:E37)</f>
        <v>6045</v>
      </c>
      <c r="G38" s="45">
        <f>SUM(G34:G37)</f>
        <v>7904.097819882027</v>
      </c>
      <c r="H38" s="22"/>
      <c r="I38" s="22">
        <f>SUM(I34:I37)</f>
        <v>6045</v>
      </c>
    </row>
    <row r="39" spans="1:9" ht="12.75">
      <c r="A39" s="42"/>
      <c r="C39" s="45"/>
      <c r="D39" s="22"/>
      <c r="E39" s="22"/>
      <c r="G39" s="45"/>
      <c r="H39" s="22"/>
      <c r="I39" s="22"/>
    </row>
    <row r="40" spans="1:9" ht="12.75">
      <c r="A40" s="17" t="s">
        <v>35</v>
      </c>
      <c r="C40" s="45">
        <v>-309.4523040425925</v>
      </c>
      <c r="D40" s="22"/>
      <c r="E40" s="22">
        <v>-433</v>
      </c>
      <c r="G40" s="45">
        <f>C40</f>
        <v>-309.4523040425925</v>
      </c>
      <c r="H40" s="22"/>
      <c r="I40" s="22">
        <f>E40</f>
        <v>-433</v>
      </c>
    </row>
    <row r="41" spans="3:9" ht="12.75">
      <c r="C41" s="45"/>
      <c r="D41" s="22"/>
      <c r="E41" s="22"/>
      <c r="G41" s="45"/>
      <c r="H41" s="22"/>
      <c r="I41" s="22"/>
    </row>
    <row r="42" spans="1:9" ht="13.5" thickBot="1">
      <c r="A42" s="42" t="s">
        <v>205</v>
      </c>
      <c r="C42" s="50">
        <f>SUM(C38:C40)</f>
        <v>7594.645515839434</v>
      </c>
      <c r="D42" s="22"/>
      <c r="E42" s="51">
        <f>SUM(E38:E40)</f>
        <v>5612</v>
      </c>
      <c r="G42" s="50">
        <f>SUM(G38:G40)</f>
        <v>7594.645515839434</v>
      </c>
      <c r="H42" s="19"/>
      <c r="I42" s="51">
        <f>SUM(I38:I40)</f>
        <v>5612</v>
      </c>
    </row>
    <row r="43" spans="1:8" ht="12.75">
      <c r="A43" s="42"/>
      <c r="C43" s="52"/>
      <c r="D43" s="22"/>
      <c r="E43" s="19"/>
      <c r="G43" s="52"/>
      <c r="H43" s="19"/>
    </row>
    <row r="44" spans="1:8" ht="12.75">
      <c r="A44" s="42"/>
      <c r="C44" s="52"/>
      <c r="D44" s="22"/>
      <c r="E44" s="19"/>
      <c r="G44" s="52"/>
      <c r="H44" s="19"/>
    </row>
    <row r="45" spans="1:5" ht="12.75">
      <c r="A45" s="42" t="s">
        <v>25</v>
      </c>
      <c r="C45" s="52"/>
      <c r="D45" s="22"/>
      <c r="E45" s="19"/>
    </row>
    <row r="46" spans="1:9" ht="12.75">
      <c r="A46" s="17" t="s">
        <v>26</v>
      </c>
      <c r="C46" s="53">
        <f>(C42/320633)*100</f>
        <v>2.368641255216847</v>
      </c>
      <c r="D46" s="22"/>
      <c r="E46" s="54">
        <f>(E42/320633)*100</f>
        <v>1.7502877121194638</v>
      </c>
      <c r="G46" s="53">
        <f>(G42/320633)*100</f>
        <v>2.368641255216847</v>
      </c>
      <c r="I46" s="54">
        <f>(I42/320633)*100</f>
        <v>1.7502877121194638</v>
      </c>
    </row>
    <row r="47" spans="1:9" ht="12.75">
      <c r="A47" s="17" t="s">
        <v>27</v>
      </c>
      <c r="C47" s="55">
        <f>'Notes-Part B'!G130</f>
        <v>2.366488557804667</v>
      </c>
      <c r="D47" s="22"/>
      <c r="E47" s="56" t="s">
        <v>99</v>
      </c>
      <c r="G47" s="55">
        <f>C47</f>
        <v>2.366488557804667</v>
      </c>
      <c r="I47" s="57" t="s">
        <v>99</v>
      </c>
    </row>
    <row r="48" spans="3:9" ht="12.75">
      <c r="C48" s="58"/>
      <c r="E48" s="42"/>
      <c r="F48" s="59"/>
      <c r="G48" s="58"/>
      <c r="H48" s="59"/>
      <c r="I48" s="59"/>
    </row>
    <row r="49" spans="1:9" ht="12.75">
      <c r="A49" s="42" t="s">
        <v>100</v>
      </c>
      <c r="C49" s="58">
        <v>0</v>
      </c>
      <c r="E49" s="17">
        <v>0</v>
      </c>
      <c r="F49" s="59"/>
      <c r="G49" s="58">
        <v>0</v>
      </c>
      <c r="H49" s="59"/>
      <c r="I49" s="59">
        <v>0</v>
      </c>
    </row>
    <row r="50" spans="3:9" ht="12.75">
      <c r="C50" s="58"/>
      <c r="E50" s="42"/>
      <c r="F50" s="59"/>
      <c r="G50" s="58"/>
      <c r="H50" s="59"/>
      <c r="I50" s="59"/>
    </row>
    <row r="51" ht="12" customHeight="1">
      <c r="A51" s="42"/>
    </row>
    <row r="52" s="42" customFormat="1" ht="12.75"/>
    <row r="53" s="42" customFormat="1" ht="12.75"/>
    <row r="54" s="42" customFormat="1" ht="12.75"/>
    <row r="55" s="42" customFormat="1" ht="12.75"/>
    <row r="56" s="42" customFormat="1" ht="12.75"/>
    <row r="57" s="42" customFormat="1" ht="12.75"/>
    <row r="58" spans="1:9" ht="39" customHeight="1">
      <c r="A58" s="165" t="s">
        <v>182</v>
      </c>
      <c r="B58" s="165"/>
      <c r="C58" s="165"/>
      <c r="D58" s="165"/>
      <c r="E58" s="165"/>
      <c r="F58" s="165"/>
      <c r="G58" s="165"/>
      <c r="H58" s="165"/>
      <c r="I58" s="165"/>
    </row>
    <row r="98" spans="1:9" ht="12.75">
      <c r="A98" s="60"/>
      <c r="B98" s="60"/>
      <c r="C98" s="61"/>
      <c r="D98" s="62"/>
      <c r="E98" s="62"/>
      <c r="F98" s="62"/>
      <c r="G98" s="63"/>
      <c r="H98" s="64"/>
      <c r="I98" s="64"/>
    </row>
  </sheetData>
  <mergeCells count="1">
    <mergeCell ref="A58:I58"/>
  </mergeCells>
  <printOptions/>
  <pageMargins left="0.75" right="0.67" top="0.75" bottom="0.75" header="0.5" footer="0.5"/>
  <pageSetup horizontalDpi="180" verticalDpi="180" orientation="portrait" paperSize="9" scale="95" r:id="rId1"/>
</worksheet>
</file>

<file path=xl/worksheets/sheet3.xml><?xml version="1.0" encoding="utf-8"?>
<worksheet xmlns="http://schemas.openxmlformats.org/spreadsheetml/2006/main" xmlns:r="http://schemas.openxmlformats.org/officeDocument/2006/relationships">
  <dimension ref="A1:D60"/>
  <sheetViews>
    <sheetView workbookViewId="0" topLeftCell="A22">
      <selection activeCell="B51" sqref="B51"/>
    </sheetView>
  </sheetViews>
  <sheetFormatPr defaultColWidth="9.140625" defaultRowHeight="12.75"/>
  <cols>
    <col min="1" max="1" width="50.7109375" style="5" customWidth="1"/>
    <col min="2" max="2" width="12.7109375" style="17" customWidth="1"/>
    <col min="3" max="3" width="10.7109375" style="17" customWidth="1"/>
    <col min="4" max="4" width="12.7109375" style="17" customWidth="1"/>
    <col min="5" max="16384" width="9.140625" style="5" customWidth="1"/>
  </cols>
  <sheetData>
    <row r="1" ht="18">
      <c r="A1" s="34" t="s">
        <v>181</v>
      </c>
    </row>
    <row r="2" ht="12.75">
      <c r="A2" s="17" t="s">
        <v>93</v>
      </c>
    </row>
    <row r="3" ht="12.75">
      <c r="A3" s="18"/>
    </row>
    <row r="4" ht="12.75">
      <c r="A4" s="18"/>
    </row>
    <row r="5" ht="15.75">
      <c r="A5" s="65" t="s">
        <v>95</v>
      </c>
    </row>
    <row r="7" spans="1:4" ht="12.75">
      <c r="A7" s="17"/>
      <c r="B7" s="66" t="s">
        <v>6</v>
      </c>
      <c r="C7" s="22"/>
      <c r="D7" s="67" t="s">
        <v>6</v>
      </c>
    </row>
    <row r="8" spans="1:4" ht="12.75">
      <c r="A8" s="17"/>
      <c r="B8" s="66" t="s">
        <v>136</v>
      </c>
      <c r="C8" s="22"/>
      <c r="D8" s="67" t="s">
        <v>137</v>
      </c>
    </row>
    <row r="9" spans="1:4" ht="12.75">
      <c r="A9" s="17"/>
      <c r="B9" s="66" t="s">
        <v>1</v>
      </c>
      <c r="C9" s="22"/>
      <c r="D9" s="67" t="s">
        <v>1</v>
      </c>
    </row>
    <row r="10" spans="1:4" ht="12.75">
      <c r="A10" s="17"/>
      <c r="B10" s="68"/>
      <c r="C10" s="22"/>
      <c r="D10" s="23"/>
    </row>
    <row r="11" spans="1:4" ht="12.75">
      <c r="A11" s="42" t="s">
        <v>36</v>
      </c>
      <c r="B11" s="68"/>
      <c r="C11" s="22"/>
      <c r="D11" s="23"/>
    </row>
    <row r="12" spans="1:4" ht="12.75">
      <c r="A12" s="17" t="s">
        <v>7</v>
      </c>
      <c r="B12" s="68">
        <v>88819.87507806499</v>
      </c>
      <c r="C12" s="22"/>
      <c r="D12" s="23">
        <v>79957</v>
      </c>
    </row>
    <row r="13" spans="1:4" ht="12.75">
      <c r="A13" s="17" t="s">
        <v>37</v>
      </c>
      <c r="B13" s="68">
        <v>658405.5931276</v>
      </c>
      <c r="C13" s="22"/>
      <c r="D13" s="23">
        <v>653766</v>
      </c>
    </row>
    <row r="14" spans="1:4" ht="12.75">
      <c r="A14" s="17" t="s">
        <v>38</v>
      </c>
      <c r="B14" s="68">
        <v>69731.50790205899</v>
      </c>
      <c r="C14" s="22"/>
      <c r="D14" s="23">
        <v>58434</v>
      </c>
    </row>
    <row r="15" spans="1:4" ht="12.75">
      <c r="A15" s="17" t="s">
        <v>39</v>
      </c>
      <c r="B15" s="68">
        <v>1715.2491099999993</v>
      </c>
      <c r="C15" s="22"/>
      <c r="D15" s="23">
        <v>1643</v>
      </c>
    </row>
    <row r="16" spans="1:4" ht="12.75">
      <c r="A16" s="17" t="s">
        <v>122</v>
      </c>
      <c r="B16" s="69">
        <v>68.874</v>
      </c>
      <c r="C16" s="22"/>
      <c r="D16" s="70">
        <v>0</v>
      </c>
    </row>
    <row r="17" spans="1:4" ht="12.75">
      <c r="A17" s="17"/>
      <c r="B17" s="68">
        <f>SUM(B12:B16)</f>
        <v>818741.0992177239</v>
      </c>
      <c r="C17" s="22"/>
      <c r="D17" s="23">
        <f>SUM(D12:D16)</f>
        <v>793800</v>
      </c>
    </row>
    <row r="18" spans="1:4" ht="12.75">
      <c r="A18" s="17"/>
      <c r="B18" s="68"/>
      <c r="C18" s="22"/>
      <c r="D18" s="23"/>
    </row>
    <row r="19" spans="1:4" ht="12.75">
      <c r="A19" s="42" t="s">
        <v>40</v>
      </c>
      <c r="B19" s="68"/>
      <c r="C19" s="22"/>
      <c r="D19" s="23"/>
    </row>
    <row r="20" spans="1:4" ht="12.75">
      <c r="A20" s="17" t="s">
        <v>8</v>
      </c>
      <c r="B20" s="71">
        <v>12081.341704000002</v>
      </c>
      <c r="C20" s="22"/>
      <c r="D20" s="72">
        <v>7085</v>
      </c>
    </row>
    <row r="21" spans="1:4" ht="12.75">
      <c r="A21" s="17" t="s">
        <v>41</v>
      </c>
      <c r="B21" s="73">
        <v>145.133</v>
      </c>
      <c r="C21" s="22"/>
      <c r="D21" s="74">
        <v>243</v>
      </c>
    </row>
    <row r="22" spans="1:4" ht="12.75">
      <c r="A22" s="17" t="s">
        <v>42</v>
      </c>
      <c r="B22" s="73">
        <v>91.34713</v>
      </c>
      <c r="C22" s="22"/>
      <c r="D22" s="74">
        <v>87</v>
      </c>
    </row>
    <row r="23" spans="1:4" ht="12.75">
      <c r="A23" s="17" t="s">
        <v>43</v>
      </c>
      <c r="B23" s="75">
        <v>62754.505429247</v>
      </c>
      <c r="C23" s="22"/>
      <c r="D23" s="76">
        <v>42632</v>
      </c>
    </row>
    <row r="24" spans="1:4" ht="12.75">
      <c r="A24" s="17" t="s">
        <v>9</v>
      </c>
      <c r="B24" s="75">
        <v>25715.68425824</v>
      </c>
      <c r="C24" s="22"/>
      <c r="D24" s="77">
        <v>23606</v>
      </c>
    </row>
    <row r="25" spans="1:4" ht="12.75">
      <c r="A25" s="42"/>
      <c r="B25" s="78">
        <f>SUM(B20:B24)</f>
        <v>100788.011521487</v>
      </c>
      <c r="C25" s="22"/>
      <c r="D25" s="79">
        <f>SUM(D20:D24)</f>
        <v>73653</v>
      </c>
    </row>
    <row r="26" spans="1:4" ht="12.75">
      <c r="A26" s="17"/>
      <c r="B26" s="68"/>
      <c r="C26" s="22"/>
      <c r="D26" s="23"/>
    </row>
    <row r="27" spans="1:4" ht="12.75">
      <c r="A27" s="42" t="s">
        <v>119</v>
      </c>
      <c r="B27" s="69"/>
      <c r="C27" s="22"/>
      <c r="D27" s="23"/>
    </row>
    <row r="28" spans="1:4" ht="12.75">
      <c r="A28" s="17" t="s">
        <v>10</v>
      </c>
      <c r="B28" s="75">
        <v>29139.63845037501</v>
      </c>
      <c r="C28" s="22"/>
      <c r="D28" s="72">
        <v>22135</v>
      </c>
    </row>
    <row r="29" spans="1:4" ht="12.75">
      <c r="A29" s="17" t="s">
        <v>44</v>
      </c>
      <c r="B29" s="75">
        <v>51145.65061444116</v>
      </c>
      <c r="C29" s="22"/>
      <c r="D29" s="76">
        <v>61398</v>
      </c>
    </row>
    <row r="30" spans="1:4" ht="12.75">
      <c r="A30" s="17" t="s">
        <v>45</v>
      </c>
      <c r="B30" s="75">
        <v>1638.975074798</v>
      </c>
      <c r="C30" s="22"/>
      <c r="D30" s="76">
        <v>2963</v>
      </c>
    </row>
    <row r="31" spans="1:4" ht="12.75">
      <c r="A31" s="17" t="s">
        <v>5</v>
      </c>
      <c r="B31" s="75">
        <v>3883.46660506</v>
      </c>
      <c r="C31" s="22"/>
      <c r="D31" s="76">
        <v>1558</v>
      </c>
    </row>
    <row r="32" spans="1:4" ht="12.75">
      <c r="A32" s="42"/>
      <c r="B32" s="78">
        <f>SUM(B28:B31)</f>
        <v>85807.73074467418</v>
      </c>
      <c r="C32" s="22"/>
      <c r="D32" s="79">
        <f>SUM(D28:D31)</f>
        <v>88054</v>
      </c>
    </row>
    <row r="33" spans="1:4" ht="12.75">
      <c r="A33" s="42"/>
      <c r="B33" s="68"/>
      <c r="C33" s="22"/>
      <c r="D33" s="80"/>
    </row>
    <row r="34" spans="1:4" ht="12.75">
      <c r="A34" s="42" t="s">
        <v>48</v>
      </c>
      <c r="B34" s="69">
        <f>+B25-B32</f>
        <v>14980.280776812826</v>
      </c>
      <c r="C34" s="22"/>
      <c r="D34" s="70">
        <f>+D25-D32</f>
        <v>-14401</v>
      </c>
    </row>
    <row r="35" spans="1:4" ht="12.75">
      <c r="A35" s="42"/>
      <c r="B35" s="68"/>
      <c r="C35" s="22"/>
      <c r="D35" s="23"/>
    </row>
    <row r="36" spans="1:4" ht="12.75">
      <c r="A36" s="42" t="s">
        <v>120</v>
      </c>
      <c r="B36" s="68"/>
      <c r="C36" s="22"/>
      <c r="D36" s="23"/>
    </row>
    <row r="37" spans="1:4" ht="12.75">
      <c r="A37" s="17" t="s">
        <v>169</v>
      </c>
      <c r="B37" s="68">
        <v>730.067</v>
      </c>
      <c r="C37" s="22"/>
      <c r="D37" s="23">
        <v>251</v>
      </c>
    </row>
    <row r="38" spans="1:4" ht="12.75">
      <c r="A38" s="17" t="s">
        <v>46</v>
      </c>
      <c r="B38" s="68">
        <v>12533.85411484883</v>
      </c>
      <c r="C38" s="22"/>
      <c r="D38" s="23">
        <v>26437</v>
      </c>
    </row>
    <row r="39" spans="1:4" ht="12.75">
      <c r="A39" s="17" t="s">
        <v>47</v>
      </c>
      <c r="B39" s="69">
        <v>386.48964849199996</v>
      </c>
      <c r="C39" s="22"/>
      <c r="D39" s="70">
        <v>415</v>
      </c>
    </row>
    <row r="40" spans="1:4" ht="12.75">
      <c r="A40" s="42"/>
      <c r="B40" s="68">
        <f>SUM(B37:B39)</f>
        <v>13650.410763340828</v>
      </c>
      <c r="C40" s="22"/>
      <c r="D40" s="81">
        <f>SUM(D37:D39)</f>
        <v>27103</v>
      </c>
    </row>
    <row r="41" spans="1:4" s="87" customFormat="1" ht="13.5" thickBot="1">
      <c r="A41" s="42"/>
      <c r="B41" s="161">
        <f>+B17+B34-B40</f>
        <v>820070.969231196</v>
      </c>
      <c r="C41" s="22"/>
      <c r="D41" s="82">
        <f>+D17+D34-D40</f>
        <v>752296</v>
      </c>
    </row>
    <row r="42" spans="1:4" s="87" customFormat="1" ht="12.75">
      <c r="A42" s="42"/>
      <c r="B42" s="68"/>
      <c r="C42" s="22"/>
      <c r="D42" s="23"/>
    </row>
    <row r="43" spans="1:4" s="87" customFormat="1" ht="12.75">
      <c r="A43" s="42" t="s">
        <v>49</v>
      </c>
      <c r="B43" s="68"/>
      <c r="C43" s="22"/>
      <c r="D43" s="23"/>
    </row>
    <row r="44" spans="1:4" s="87" customFormat="1" ht="12.75">
      <c r="A44" s="17" t="s">
        <v>110</v>
      </c>
      <c r="B44" s="68">
        <v>320632.83</v>
      </c>
      <c r="C44" s="22"/>
      <c r="D44" s="23">
        <v>320633</v>
      </c>
    </row>
    <row r="45" spans="1:4" s="87" customFormat="1" ht="12.75">
      <c r="A45" s="17" t="s">
        <v>50</v>
      </c>
      <c r="B45" s="69">
        <v>488838.8132825935</v>
      </c>
      <c r="C45" s="22"/>
      <c r="D45" s="70">
        <v>424863</v>
      </c>
    </row>
    <row r="46" spans="1:4" s="87" customFormat="1" ht="12.75">
      <c r="A46" s="17" t="s">
        <v>109</v>
      </c>
      <c r="B46" s="68">
        <f>SUM(B44:B45)</f>
        <v>809471.6432825935</v>
      </c>
      <c r="C46" s="22"/>
      <c r="D46" s="23">
        <f>SUM(D44:D45)</f>
        <v>745496</v>
      </c>
    </row>
    <row r="47" spans="1:4" s="87" customFormat="1" ht="12.75">
      <c r="A47" s="42" t="s">
        <v>35</v>
      </c>
      <c r="B47" s="68">
        <v>10599.321985208733</v>
      </c>
      <c r="C47" s="22"/>
      <c r="D47" s="23">
        <v>6800</v>
      </c>
    </row>
    <row r="48" spans="1:4" s="87" customFormat="1" ht="13.5" thickBot="1">
      <c r="A48" s="17"/>
      <c r="B48" s="161">
        <f>SUM(B46:B47)</f>
        <v>820070.9652678022</v>
      </c>
      <c r="C48" s="22"/>
      <c r="D48" s="82">
        <f>SUM(D46:D47)</f>
        <v>752296</v>
      </c>
    </row>
    <row r="49" spans="1:3" ht="12.75">
      <c r="A49" s="17"/>
      <c r="B49" s="68"/>
      <c r="C49" s="22"/>
    </row>
    <row r="50" spans="1:4" ht="12.75">
      <c r="A50" s="17"/>
      <c r="B50" s="23"/>
      <c r="C50" s="22"/>
      <c r="D50" s="23"/>
    </row>
    <row r="51" spans="1:4" ht="12.75">
      <c r="A51" s="17" t="s">
        <v>108</v>
      </c>
      <c r="B51" s="83">
        <f>B46/B44</f>
        <v>2.524606239737189</v>
      </c>
      <c r="C51" s="22"/>
      <c r="D51" s="83">
        <f>D46/D44</f>
        <v>2.325075709611924</v>
      </c>
    </row>
    <row r="52" spans="1:4" ht="12.75">
      <c r="A52" s="17"/>
      <c r="B52" s="23"/>
      <c r="C52" s="22"/>
      <c r="D52" s="23"/>
    </row>
    <row r="53" spans="1:3" ht="12.75">
      <c r="A53" s="17"/>
      <c r="B53" s="23"/>
      <c r="C53" s="22"/>
    </row>
    <row r="54" spans="2:3" ht="12.75">
      <c r="B54" s="84"/>
      <c r="C54" s="84"/>
    </row>
    <row r="55" spans="2:3" ht="12.75">
      <c r="B55" s="84"/>
      <c r="C55" s="84"/>
    </row>
    <row r="56" spans="2:3" ht="12.75">
      <c r="B56" s="84"/>
      <c r="C56" s="84"/>
    </row>
    <row r="57" spans="2:3" ht="12.75">
      <c r="B57" s="84"/>
      <c r="C57" s="84"/>
    </row>
    <row r="58" spans="1:4" ht="40.5" customHeight="1">
      <c r="A58" s="165" t="s">
        <v>183</v>
      </c>
      <c r="B58" s="165"/>
      <c r="C58" s="165"/>
      <c r="D58" s="165"/>
    </row>
    <row r="59" spans="1:3" ht="12.75">
      <c r="A59" s="17"/>
      <c r="B59" s="84"/>
      <c r="C59" s="84"/>
    </row>
    <row r="60" spans="2:3" ht="12.75">
      <c r="B60" s="84"/>
      <c r="C60" s="84"/>
    </row>
  </sheetData>
  <mergeCells count="1">
    <mergeCell ref="A58:D58"/>
  </mergeCells>
  <printOptions/>
  <pageMargins left="0.75" right="0.75" top="0.75" bottom="0.75" header="0.5" footer="0.5"/>
  <pageSetup horizontalDpi="180" verticalDpi="180" orientation="portrait"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U39"/>
  <sheetViews>
    <sheetView workbookViewId="0" topLeftCell="C1">
      <selection activeCell="O7" sqref="O7"/>
    </sheetView>
  </sheetViews>
  <sheetFormatPr defaultColWidth="9.140625" defaultRowHeight="12.75"/>
  <cols>
    <col min="1" max="1" width="30.421875" style="5" customWidth="1"/>
    <col min="2" max="3" width="12.7109375" style="87" customWidth="1"/>
    <col min="4" max="4" width="1.28515625" style="17" customWidth="1"/>
    <col min="5" max="6" width="12.7109375" style="87" customWidth="1"/>
    <col min="7" max="7" width="13.7109375" style="87" customWidth="1"/>
    <col min="8" max="8" width="12.7109375" style="87" customWidth="1"/>
    <col min="9" max="9" width="1.28515625" style="17" customWidth="1"/>
    <col min="10" max="10" width="12.7109375" style="17" customWidth="1"/>
    <col min="11" max="11" width="12.7109375" style="87" customWidth="1"/>
    <col min="12" max="12" width="1.28515625" style="17" customWidth="1"/>
    <col min="13" max="13" width="12.7109375" style="87" customWidth="1"/>
    <col min="14" max="14" width="1.7109375" style="87" customWidth="1"/>
    <col min="15" max="15" width="9.140625" style="17" customWidth="1"/>
    <col min="16" max="21" width="9.140625" style="87" customWidth="1"/>
    <col min="22" max="16384" width="9.140625" style="5" customWidth="1"/>
  </cols>
  <sheetData>
    <row r="1" spans="1:14" ht="18">
      <c r="A1" s="34" t="s">
        <v>181</v>
      </c>
      <c r="B1" s="85"/>
      <c r="C1" s="85"/>
      <c r="D1" s="85"/>
      <c r="E1" s="62"/>
      <c r="F1" s="62"/>
      <c r="G1" s="62"/>
      <c r="H1" s="62"/>
      <c r="I1" s="62"/>
      <c r="J1" s="62"/>
      <c r="K1" s="62"/>
      <c r="L1" s="64"/>
      <c r="M1" s="86"/>
      <c r="N1" s="60"/>
    </row>
    <row r="2" spans="1:14" ht="12.75">
      <c r="A2" s="17" t="s">
        <v>93</v>
      </c>
      <c r="B2" s="85"/>
      <c r="C2" s="85"/>
      <c r="D2" s="85"/>
      <c r="E2" s="62"/>
      <c r="F2" s="62"/>
      <c r="G2" s="62"/>
      <c r="H2" s="62"/>
      <c r="I2" s="62"/>
      <c r="J2" s="62"/>
      <c r="K2" s="62"/>
      <c r="L2" s="64"/>
      <c r="M2" s="86"/>
      <c r="N2" s="60"/>
    </row>
    <row r="3" spans="1:14" ht="8.25" customHeight="1">
      <c r="A3" s="18"/>
      <c r="B3" s="85"/>
      <c r="C3" s="85"/>
      <c r="D3" s="85"/>
      <c r="E3" s="62"/>
      <c r="F3" s="62"/>
      <c r="G3" s="62"/>
      <c r="H3" s="62"/>
      <c r="I3" s="62"/>
      <c r="J3" s="62"/>
      <c r="K3" s="62"/>
      <c r="L3" s="64"/>
      <c r="M3" s="86"/>
      <c r="N3" s="60"/>
    </row>
    <row r="4" spans="1:14" ht="8.25" customHeight="1">
      <c r="A4" s="18"/>
      <c r="B4" s="85"/>
      <c r="C4" s="85"/>
      <c r="D4" s="85"/>
      <c r="E4" s="62"/>
      <c r="F4" s="62"/>
      <c r="G4" s="62"/>
      <c r="H4" s="62"/>
      <c r="I4" s="62"/>
      <c r="J4" s="62"/>
      <c r="K4" s="62"/>
      <c r="L4" s="64"/>
      <c r="M4" s="86"/>
      <c r="N4" s="60"/>
    </row>
    <row r="5" spans="1:14" ht="15.75">
      <c r="A5" s="65" t="s">
        <v>138</v>
      </c>
      <c r="B5" s="85"/>
      <c r="C5" s="85"/>
      <c r="D5" s="85"/>
      <c r="E5" s="62"/>
      <c r="F5" s="62"/>
      <c r="G5" s="62"/>
      <c r="H5" s="62"/>
      <c r="I5" s="62"/>
      <c r="J5" s="62"/>
      <c r="K5" s="62"/>
      <c r="L5" s="64"/>
      <c r="M5" s="86"/>
      <c r="N5" s="60"/>
    </row>
    <row r="6" spans="1:14" ht="12.75">
      <c r="A6" s="85"/>
      <c r="B6" s="85"/>
      <c r="C6" s="85"/>
      <c r="D6" s="85"/>
      <c r="E6" s="62"/>
      <c r="F6" s="62"/>
      <c r="G6" s="62"/>
      <c r="H6" s="62"/>
      <c r="I6" s="62"/>
      <c r="J6" s="62"/>
      <c r="K6" s="62"/>
      <c r="L6" s="64"/>
      <c r="M6" s="86"/>
      <c r="N6" s="60"/>
    </row>
    <row r="7" spans="1:21" s="92" customFormat="1" ht="40.5" customHeight="1">
      <c r="A7" s="40"/>
      <c r="B7" s="167" t="s">
        <v>107</v>
      </c>
      <c r="C7" s="167"/>
      <c r="D7" s="40"/>
      <c r="E7" s="166" t="s">
        <v>51</v>
      </c>
      <c r="F7" s="166"/>
      <c r="G7" s="166"/>
      <c r="H7" s="166"/>
      <c r="I7" s="90"/>
      <c r="J7" s="166" t="s">
        <v>140</v>
      </c>
      <c r="K7" s="166"/>
      <c r="L7" s="91"/>
      <c r="M7" s="89"/>
      <c r="N7" s="40"/>
      <c r="O7" s="40"/>
      <c r="P7" s="40"/>
      <c r="Q7" s="40"/>
      <c r="R7" s="40"/>
      <c r="S7" s="40"/>
      <c r="T7" s="40"/>
      <c r="U7" s="40"/>
    </row>
    <row r="8" spans="1:21" s="92" customFormat="1" ht="40.5" customHeight="1">
      <c r="A8" s="40"/>
      <c r="B8" s="88" t="s">
        <v>133</v>
      </c>
      <c r="C8" s="88" t="s">
        <v>132</v>
      </c>
      <c r="D8" s="40"/>
      <c r="E8" s="89" t="s">
        <v>11</v>
      </c>
      <c r="F8" s="89" t="s">
        <v>130</v>
      </c>
      <c r="G8" s="89" t="s">
        <v>12</v>
      </c>
      <c r="H8" s="162" t="s">
        <v>203</v>
      </c>
      <c r="I8" s="93"/>
      <c r="J8" s="89" t="s">
        <v>204</v>
      </c>
      <c r="K8" s="89" t="s">
        <v>131</v>
      </c>
      <c r="L8" s="90"/>
      <c r="M8" s="89" t="s">
        <v>15</v>
      </c>
      <c r="N8" s="40"/>
      <c r="O8" s="40"/>
      <c r="P8" s="40"/>
      <c r="Q8" s="40"/>
      <c r="R8" s="40"/>
      <c r="S8" s="40"/>
      <c r="T8" s="40"/>
      <c r="U8" s="40"/>
    </row>
    <row r="9" spans="1:21" s="8" customFormat="1" ht="15.75" customHeight="1">
      <c r="A9" s="17"/>
      <c r="B9" s="94"/>
      <c r="C9" s="95" t="s">
        <v>1</v>
      </c>
      <c r="D9" s="17"/>
      <c r="E9" s="95" t="s">
        <v>1</v>
      </c>
      <c r="F9" s="95" t="s">
        <v>1</v>
      </c>
      <c r="G9" s="95" t="s">
        <v>1</v>
      </c>
      <c r="H9" s="95" t="s">
        <v>1</v>
      </c>
      <c r="I9" s="96"/>
      <c r="J9" s="95" t="s">
        <v>1</v>
      </c>
      <c r="K9" s="95" t="s">
        <v>1</v>
      </c>
      <c r="L9" s="23"/>
      <c r="M9" s="95" t="s">
        <v>1</v>
      </c>
      <c r="N9" s="17"/>
      <c r="O9" s="17"/>
      <c r="P9" s="17"/>
      <c r="Q9" s="17"/>
      <c r="R9" s="17"/>
      <c r="S9" s="17"/>
      <c r="T9" s="17"/>
      <c r="U9" s="17"/>
    </row>
    <row r="10" spans="2:13" s="17" customFormat="1" ht="12.75" customHeight="1">
      <c r="B10" s="94"/>
      <c r="C10" s="97"/>
      <c r="E10" s="95"/>
      <c r="F10" s="95"/>
      <c r="G10" s="95"/>
      <c r="I10" s="96"/>
      <c r="J10" s="96"/>
      <c r="K10" s="95"/>
      <c r="L10" s="23"/>
      <c r="M10" s="95"/>
    </row>
    <row r="11" spans="1:14" s="8" customFormat="1" ht="12.75">
      <c r="A11" s="42" t="s">
        <v>142</v>
      </c>
      <c r="B11" s="52">
        <v>320632830</v>
      </c>
      <c r="C11" s="52">
        <v>320632.83</v>
      </c>
      <c r="D11" s="52"/>
      <c r="E11" s="52">
        <v>385316</v>
      </c>
      <c r="F11" s="52">
        <v>-2858</v>
      </c>
      <c r="G11" s="52">
        <v>2365</v>
      </c>
      <c r="H11" s="52">
        <v>2343</v>
      </c>
      <c r="I11" s="52"/>
      <c r="J11" s="52">
        <v>4617</v>
      </c>
      <c r="K11" s="52">
        <v>89511</v>
      </c>
      <c r="L11" s="52"/>
      <c r="M11" s="52">
        <f>SUM(C11:K11)</f>
        <v>801926.8300000001</v>
      </c>
      <c r="N11" s="17"/>
    </row>
    <row r="12" spans="1:13" s="17" customFormat="1" ht="12.75">
      <c r="A12" s="42"/>
      <c r="B12" s="52"/>
      <c r="C12" s="52"/>
      <c r="D12" s="52"/>
      <c r="E12" s="52"/>
      <c r="F12" s="52"/>
      <c r="G12" s="52"/>
      <c r="H12" s="52"/>
      <c r="I12" s="52"/>
      <c r="J12" s="52"/>
      <c r="K12" s="52"/>
      <c r="L12" s="52"/>
      <c r="M12" s="52"/>
    </row>
    <row r="13" spans="1:13" s="17" customFormat="1" ht="12" customHeight="1">
      <c r="A13" s="42" t="s">
        <v>52</v>
      </c>
      <c r="B13" s="52">
        <v>0</v>
      </c>
      <c r="C13" s="52">
        <v>0</v>
      </c>
      <c r="D13" s="52"/>
      <c r="E13" s="52">
        <v>0</v>
      </c>
      <c r="F13" s="52">
        <v>-50</v>
      </c>
      <c r="G13" s="52">
        <v>0</v>
      </c>
      <c r="H13" s="52">
        <v>0</v>
      </c>
      <c r="I13" s="52"/>
      <c r="J13" s="52">
        <v>0</v>
      </c>
      <c r="K13" s="52">
        <v>0</v>
      </c>
      <c r="L13" s="52"/>
      <c r="M13" s="52">
        <f>SUM(C13:K13)</f>
        <v>-50</v>
      </c>
    </row>
    <row r="14" spans="1:13" s="17" customFormat="1" ht="12" customHeight="1">
      <c r="A14" s="42"/>
      <c r="B14" s="52"/>
      <c r="C14" s="52"/>
      <c r="D14" s="52"/>
      <c r="E14" s="52"/>
      <c r="F14" s="52"/>
      <c r="G14" s="52"/>
      <c r="H14" s="52"/>
      <c r="I14" s="52"/>
      <c r="J14" s="52"/>
      <c r="K14" s="52"/>
      <c r="L14" s="52"/>
      <c r="M14" s="52"/>
    </row>
    <row r="15" spans="1:13" s="17" customFormat="1" ht="12.75">
      <c r="A15" s="42" t="s">
        <v>205</v>
      </c>
      <c r="B15" s="52">
        <v>0</v>
      </c>
      <c r="C15" s="52">
        <v>0</v>
      </c>
      <c r="D15" s="52"/>
      <c r="E15" s="52">
        <v>0</v>
      </c>
      <c r="F15" s="52">
        <v>0</v>
      </c>
      <c r="G15" s="52">
        <v>0</v>
      </c>
      <c r="H15" s="52">
        <v>0</v>
      </c>
      <c r="I15" s="52"/>
      <c r="J15" s="52">
        <v>0</v>
      </c>
      <c r="K15" s="52">
        <f>PL!C42</f>
        <v>7594.645515839434</v>
      </c>
      <c r="L15" s="52"/>
      <c r="M15" s="52">
        <f>SUM(C15:K15)</f>
        <v>7594.645515839434</v>
      </c>
    </row>
    <row r="16" spans="1:13" s="17" customFormat="1" ht="12.75">
      <c r="A16" s="42"/>
      <c r="B16" s="52"/>
      <c r="C16" s="52"/>
      <c r="D16" s="52"/>
      <c r="E16" s="52"/>
      <c r="F16" s="52"/>
      <c r="G16" s="52"/>
      <c r="H16" s="52"/>
      <c r="I16" s="52"/>
      <c r="J16" s="52"/>
      <c r="K16" s="52"/>
      <c r="L16" s="52"/>
      <c r="M16" s="52"/>
    </row>
    <row r="17" spans="1:17" s="17" customFormat="1" ht="13.5" thickBot="1">
      <c r="A17" s="42" t="s">
        <v>141</v>
      </c>
      <c r="B17" s="98">
        <f aca="true" t="shared" si="0" ref="B17:L17">SUM(B11:B16)</f>
        <v>320632830</v>
      </c>
      <c r="C17" s="98">
        <f t="shared" si="0"/>
        <v>320632.83</v>
      </c>
      <c r="D17" s="98">
        <f t="shared" si="0"/>
        <v>0</v>
      </c>
      <c r="E17" s="98">
        <f t="shared" si="0"/>
        <v>385316</v>
      </c>
      <c r="F17" s="98">
        <f t="shared" si="0"/>
        <v>-2908</v>
      </c>
      <c r="G17" s="98">
        <f t="shared" si="0"/>
        <v>2365</v>
      </c>
      <c r="H17" s="98">
        <f t="shared" si="0"/>
        <v>2343</v>
      </c>
      <c r="I17" s="98">
        <f t="shared" si="0"/>
        <v>0</v>
      </c>
      <c r="J17" s="98">
        <f t="shared" si="0"/>
        <v>4617</v>
      </c>
      <c r="K17" s="98">
        <f t="shared" si="0"/>
        <v>97105.64551583944</v>
      </c>
      <c r="L17" s="99">
        <f t="shared" si="0"/>
        <v>0</v>
      </c>
      <c r="M17" s="98">
        <f>SUM(M11:M16)+1</f>
        <v>809472.4755158395</v>
      </c>
      <c r="O17" s="100"/>
      <c r="P17" s="24"/>
      <c r="Q17" s="101"/>
    </row>
    <row r="18" spans="5:15" s="17" customFormat="1" ht="12.75">
      <c r="E18" s="62"/>
      <c r="F18" s="62"/>
      <c r="G18" s="62"/>
      <c r="H18" s="62"/>
      <c r="I18" s="62"/>
      <c r="J18" s="62"/>
      <c r="K18" s="62"/>
      <c r="L18" s="64"/>
      <c r="M18" s="86"/>
      <c r="N18" s="60"/>
      <c r="O18" s="24"/>
    </row>
    <row r="19" spans="1:14" ht="12.75">
      <c r="A19" s="102"/>
      <c r="B19" s="23"/>
      <c r="C19" s="23"/>
      <c r="D19" s="23"/>
      <c r="E19" s="23"/>
      <c r="F19" s="23"/>
      <c r="G19" s="23"/>
      <c r="H19" s="23"/>
      <c r="I19" s="23"/>
      <c r="J19" s="23"/>
      <c r="K19" s="23"/>
      <c r="M19" s="100"/>
      <c r="N19" s="17"/>
    </row>
    <row r="20" spans="1:14" ht="12.75">
      <c r="A20" s="102"/>
      <c r="B20" s="23"/>
      <c r="C20" s="23"/>
      <c r="D20" s="23"/>
      <c r="E20" s="23"/>
      <c r="F20" s="23"/>
      <c r="G20" s="23"/>
      <c r="H20" s="23"/>
      <c r="I20" s="23"/>
      <c r="J20" s="23"/>
      <c r="K20" s="23"/>
      <c r="M20" s="17"/>
      <c r="N20" s="17"/>
    </row>
    <row r="21" spans="1:14" s="8" customFormat="1" ht="12.75">
      <c r="A21" s="17" t="s">
        <v>101</v>
      </c>
      <c r="B21" s="19">
        <v>320632830</v>
      </c>
      <c r="C21" s="19">
        <v>320632.83</v>
      </c>
      <c r="D21" s="19"/>
      <c r="E21" s="19">
        <v>385316</v>
      </c>
      <c r="F21" s="19">
        <v>-2869</v>
      </c>
      <c r="G21" s="19">
        <v>0</v>
      </c>
      <c r="H21" s="19">
        <v>1907</v>
      </c>
      <c r="I21" s="19"/>
      <c r="J21" s="19">
        <v>0</v>
      </c>
      <c r="K21" s="19">
        <v>35084</v>
      </c>
      <c r="L21" s="19"/>
      <c r="M21" s="19">
        <f>SUM(C21:K21)</f>
        <v>740070.8300000001</v>
      </c>
      <c r="N21" s="17"/>
    </row>
    <row r="22" spans="1:14" s="8" customFormat="1" ht="12.75">
      <c r="A22" s="17"/>
      <c r="B22" s="19"/>
      <c r="C22" s="19"/>
      <c r="D22" s="19"/>
      <c r="E22" s="19"/>
      <c r="F22" s="19"/>
      <c r="G22" s="19"/>
      <c r="H22" s="19"/>
      <c r="I22" s="19"/>
      <c r="J22" s="19"/>
      <c r="K22" s="19"/>
      <c r="L22" s="19"/>
      <c r="M22" s="19"/>
      <c r="N22" s="17"/>
    </row>
    <row r="23" spans="1:21" s="8" customFormat="1" ht="12" customHeight="1">
      <c r="A23" s="17" t="s">
        <v>52</v>
      </c>
      <c r="B23" s="19">
        <v>0</v>
      </c>
      <c r="C23" s="19">
        <v>0</v>
      </c>
      <c r="D23" s="19"/>
      <c r="E23" s="19">
        <v>0</v>
      </c>
      <c r="F23" s="19">
        <v>-187</v>
      </c>
      <c r="G23" s="19">
        <v>0</v>
      </c>
      <c r="H23" s="19">
        <v>0</v>
      </c>
      <c r="I23" s="19">
        <v>0</v>
      </c>
      <c r="J23" s="19">
        <v>0</v>
      </c>
      <c r="K23" s="19">
        <v>0</v>
      </c>
      <c r="L23" s="19"/>
      <c r="M23" s="19">
        <f>SUM(C23:K23)</f>
        <v>-187</v>
      </c>
      <c r="N23" s="17"/>
      <c r="O23" s="17"/>
      <c r="P23" s="2"/>
      <c r="Q23" s="17"/>
      <c r="R23" s="17"/>
      <c r="S23" s="17"/>
      <c r="T23" s="17"/>
      <c r="U23" s="17"/>
    </row>
    <row r="24" spans="1:21" s="8" customFormat="1" ht="12" customHeight="1">
      <c r="A24" s="17"/>
      <c r="B24" s="19"/>
      <c r="C24" s="19"/>
      <c r="D24" s="19"/>
      <c r="E24" s="19"/>
      <c r="F24" s="19"/>
      <c r="G24" s="19"/>
      <c r="H24" s="19"/>
      <c r="I24" s="19"/>
      <c r="J24" s="19"/>
      <c r="K24" s="19"/>
      <c r="L24" s="19"/>
      <c r="M24" s="19"/>
      <c r="N24" s="17"/>
      <c r="O24" s="17"/>
      <c r="P24" s="17"/>
      <c r="Q24" s="17"/>
      <c r="R24" s="17"/>
      <c r="S24" s="17"/>
      <c r="T24" s="17"/>
      <c r="U24" s="17"/>
    </row>
    <row r="25" spans="1:21" s="8" customFormat="1" ht="12.75">
      <c r="A25" s="17" t="s">
        <v>86</v>
      </c>
      <c r="B25" s="19">
        <v>0</v>
      </c>
      <c r="C25" s="19">
        <v>0</v>
      </c>
      <c r="D25" s="19"/>
      <c r="E25" s="19">
        <v>0</v>
      </c>
      <c r="F25" s="19">
        <v>0</v>
      </c>
      <c r="G25" s="19">
        <v>0</v>
      </c>
      <c r="H25" s="19">
        <v>0</v>
      </c>
      <c r="I25" s="19"/>
      <c r="J25" s="19">
        <v>0</v>
      </c>
      <c r="K25" s="19">
        <v>5612</v>
      </c>
      <c r="L25" s="19"/>
      <c r="M25" s="19">
        <f>SUM(C25:K25)</f>
        <v>5612</v>
      </c>
      <c r="N25" s="17"/>
      <c r="O25" s="17"/>
      <c r="P25" s="17"/>
      <c r="Q25" s="17"/>
      <c r="R25" s="17"/>
      <c r="S25" s="17"/>
      <c r="T25" s="17"/>
      <c r="U25" s="17"/>
    </row>
    <row r="26" spans="1:21" s="8" customFormat="1" ht="12.75">
      <c r="A26" s="17"/>
      <c r="B26" s="19"/>
      <c r="C26" s="19"/>
      <c r="D26" s="19"/>
      <c r="E26" s="19"/>
      <c r="F26" s="19"/>
      <c r="G26" s="19"/>
      <c r="H26" s="19"/>
      <c r="I26" s="19"/>
      <c r="J26" s="19"/>
      <c r="K26" s="19"/>
      <c r="L26" s="19"/>
      <c r="M26" s="19"/>
      <c r="N26" s="17"/>
      <c r="O26" s="17"/>
      <c r="P26" s="17"/>
      <c r="Q26" s="17"/>
      <c r="R26" s="17"/>
      <c r="S26" s="17"/>
      <c r="T26" s="17"/>
      <c r="U26" s="17"/>
    </row>
    <row r="27" spans="1:21" s="8" customFormat="1" ht="13.5" thickBot="1">
      <c r="A27" s="17" t="s">
        <v>139</v>
      </c>
      <c r="B27" s="103">
        <f>SUM(B21:B25)</f>
        <v>320632830</v>
      </c>
      <c r="C27" s="51">
        <f>SUM(C21:C25)</f>
        <v>320632.83</v>
      </c>
      <c r="D27" s="51"/>
      <c r="E27" s="51">
        <f>SUM(E21:E25)</f>
        <v>385316</v>
      </c>
      <c r="F27" s="51">
        <f>SUM(F21:F25)</f>
        <v>-3056</v>
      </c>
      <c r="G27" s="51">
        <v>0</v>
      </c>
      <c r="H27" s="51">
        <f>SUM(H21:H25)</f>
        <v>1907</v>
      </c>
      <c r="I27" s="51"/>
      <c r="J27" s="51">
        <v>0</v>
      </c>
      <c r="K27" s="51">
        <f>SUM(K21:K25)</f>
        <v>40696</v>
      </c>
      <c r="L27" s="51"/>
      <c r="M27" s="51">
        <f>SUM(M21:M25)</f>
        <v>745495.8300000001</v>
      </c>
      <c r="N27" s="17"/>
      <c r="O27" s="17"/>
      <c r="P27" s="17"/>
      <c r="Q27" s="101"/>
      <c r="R27" s="17"/>
      <c r="S27" s="17"/>
      <c r="T27" s="17"/>
      <c r="U27" s="17"/>
    </row>
    <row r="28" spans="1:11" ht="12.75">
      <c r="A28" s="104"/>
      <c r="B28" s="105"/>
      <c r="C28" s="105"/>
      <c r="D28" s="23"/>
      <c r="E28" s="105"/>
      <c r="F28" s="105"/>
      <c r="G28" s="105"/>
      <c r="H28" s="105"/>
      <c r="I28" s="23"/>
      <c r="J28" s="23"/>
      <c r="K28" s="105"/>
    </row>
    <row r="29" spans="1:11" ht="12.75">
      <c r="A29" s="104"/>
      <c r="B29" s="105"/>
      <c r="C29" s="105"/>
      <c r="D29" s="23"/>
      <c r="E29" s="105"/>
      <c r="F29" s="105"/>
      <c r="G29" s="105"/>
      <c r="H29" s="105"/>
      <c r="I29" s="23"/>
      <c r="J29" s="23"/>
      <c r="K29" s="105"/>
    </row>
    <row r="30" spans="1:11" ht="12.75">
      <c r="A30" s="104"/>
      <c r="B30" s="105"/>
      <c r="C30" s="105"/>
      <c r="D30" s="23"/>
      <c r="E30" s="105"/>
      <c r="F30" s="105"/>
      <c r="G30" s="105"/>
      <c r="H30" s="105"/>
      <c r="I30" s="23"/>
      <c r="J30" s="23"/>
      <c r="K30" s="105"/>
    </row>
    <row r="38" spans="1:13" ht="27.75" customHeight="1">
      <c r="A38" s="165" t="s">
        <v>184</v>
      </c>
      <c r="B38" s="165"/>
      <c r="C38" s="165"/>
      <c r="D38" s="165"/>
      <c r="E38" s="165"/>
      <c r="F38" s="165"/>
      <c r="G38" s="165"/>
      <c r="H38" s="165"/>
      <c r="I38" s="165"/>
      <c r="J38" s="165"/>
      <c r="K38" s="165"/>
      <c r="L38" s="165"/>
      <c r="M38" s="165"/>
    </row>
    <row r="39" ht="12.75">
      <c r="A39" s="17"/>
    </row>
  </sheetData>
  <mergeCells count="4">
    <mergeCell ref="E7:H7"/>
    <mergeCell ref="B7:C7"/>
    <mergeCell ref="A38:M38"/>
    <mergeCell ref="J7:K7"/>
  </mergeCells>
  <printOptions/>
  <pageMargins left="0.88" right="0.28" top="0.75" bottom="0.54" header="0.5" footer="0.23"/>
  <pageSetup fitToHeight="1" fitToWidth="1" horizontalDpi="300" verticalDpi="300" orientation="landscape" paperSize="9" scale="90" r:id="rId1"/>
</worksheet>
</file>

<file path=xl/worksheets/sheet5.xml><?xml version="1.0" encoding="utf-8"?>
<worksheet xmlns="http://schemas.openxmlformats.org/spreadsheetml/2006/main" xmlns:r="http://schemas.openxmlformats.org/officeDocument/2006/relationships">
  <dimension ref="A1:F57"/>
  <sheetViews>
    <sheetView workbookViewId="0" topLeftCell="A34">
      <selection activeCell="E48" sqref="E48"/>
    </sheetView>
  </sheetViews>
  <sheetFormatPr defaultColWidth="9.140625" defaultRowHeight="12.75"/>
  <cols>
    <col min="1" max="1" width="59.8515625" style="8" customWidth="1"/>
    <col min="2" max="2" width="12.7109375" style="42" customWidth="1"/>
    <col min="3" max="3" width="5.7109375" style="8" customWidth="1"/>
    <col min="4" max="4" width="12.7109375" style="8" customWidth="1"/>
    <col min="5" max="16384" width="9.140625" style="8" customWidth="1"/>
  </cols>
  <sheetData>
    <row r="1" ht="18">
      <c r="A1" s="34" t="s">
        <v>181</v>
      </c>
    </row>
    <row r="2" ht="12.75">
      <c r="A2" s="17" t="s">
        <v>93</v>
      </c>
    </row>
    <row r="3" ht="12.75">
      <c r="A3" s="18"/>
    </row>
    <row r="4" ht="12.75">
      <c r="A4" s="18"/>
    </row>
    <row r="5" ht="15.75">
      <c r="A5" s="65" t="s">
        <v>102</v>
      </c>
    </row>
    <row r="6" ht="15.75">
      <c r="A6" s="10" t="s">
        <v>134</v>
      </c>
    </row>
    <row r="7" spans="1:4" ht="12.75">
      <c r="A7" s="85"/>
      <c r="B7" s="61"/>
      <c r="C7" s="60"/>
      <c r="D7" s="17"/>
    </row>
    <row r="8" spans="1:4" ht="12.75">
      <c r="A8" s="42"/>
      <c r="B8" s="66" t="s">
        <v>136</v>
      </c>
      <c r="C8" s="17"/>
      <c r="D8" s="18" t="s">
        <v>137</v>
      </c>
    </row>
    <row r="9" spans="1:4" ht="12.75">
      <c r="A9" s="17"/>
      <c r="B9" s="66" t="s">
        <v>1</v>
      </c>
      <c r="C9" s="17"/>
      <c r="D9" s="18" t="s">
        <v>1</v>
      </c>
    </row>
    <row r="10" spans="1:4" ht="12.75">
      <c r="A10" s="42" t="s">
        <v>146</v>
      </c>
      <c r="B10" s="106"/>
      <c r="C10" s="56"/>
      <c r="D10" s="56"/>
    </row>
    <row r="11" spans="1:4" ht="12.75">
      <c r="A11" s="17" t="s">
        <v>147</v>
      </c>
      <c r="B11" s="106">
        <v>36502.13145017</v>
      </c>
      <c r="C11" s="56"/>
      <c r="D11" s="56">
        <v>18190</v>
      </c>
    </row>
    <row r="12" spans="1:4" ht="12.75">
      <c r="A12" s="17" t="s">
        <v>148</v>
      </c>
      <c r="B12" s="107">
        <v>-34339.39566082001</v>
      </c>
      <c r="C12" s="56"/>
      <c r="D12" s="108">
        <f>-2040-D11+805</f>
        <v>-19425</v>
      </c>
    </row>
    <row r="13" spans="1:4" ht="12.75">
      <c r="A13" s="17" t="s">
        <v>149</v>
      </c>
      <c r="B13" s="106">
        <f>SUM(B11:B12)</f>
        <v>2162.735789349994</v>
      </c>
      <c r="C13" s="56"/>
      <c r="D13" s="56">
        <f>SUM(D11:D12)</f>
        <v>-1235</v>
      </c>
    </row>
    <row r="14" spans="1:4" ht="12.75">
      <c r="A14" s="17" t="s">
        <v>150</v>
      </c>
      <c r="B14" s="106">
        <v>0</v>
      </c>
      <c r="C14" s="56"/>
      <c r="D14" s="56">
        <v>0</v>
      </c>
    </row>
    <row r="15" spans="1:4" ht="12.75">
      <c r="A15" s="17" t="s">
        <v>152</v>
      </c>
      <c r="B15" s="106">
        <v>-1033.43933988</v>
      </c>
      <c r="C15" s="56"/>
      <c r="D15" s="56">
        <v>-970</v>
      </c>
    </row>
    <row r="16" spans="1:4" ht="12.75">
      <c r="A16" s="17" t="s">
        <v>151</v>
      </c>
      <c r="B16" s="106">
        <v>236.38903</v>
      </c>
      <c r="C16" s="56"/>
      <c r="D16" s="56">
        <f>-200+95</f>
        <v>-105</v>
      </c>
    </row>
    <row r="17" spans="1:4" ht="12.75">
      <c r="A17" s="17" t="s">
        <v>153</v>
      </c>
      <c r="B17" s="106">
        <v>-567.89958629</v>
      </c>
      <c r="C17" s="56"/>
      <c r="D17" s="56">
        <v>-743</v>
      </c>
    </row>
    <row r="18" spans="1:4" ht="13.5" thickBot="1">
      <c r="A18" s="42" t="s">
        <v>154</v>
      </c>
      <c r="B18" s="111">
        <f>SUM(B13:B17)</f>
        <v>797.7858931799939</v>
      </c>
      <c r="C18" s="56"/>
      <c r="D18" s="109">
        <f>SUM(D13:D17)</f>
        <v>-3053</v>
      </c>
    </row>
    <row r="19" spans="1:4" ht="12.75">
      <c r="A19" s="17"/>
      <c r="B19" s="106"/>
      <c r="C19" s="56"/>
      <c r="D19" s="56"/>
    </row>
    <row r="20" spans="1:4" ht="12.75">
      <c r="A20" s="42" t="s">
        <v>155</v>
      </c>
      <c r="B20" s="106"/>
      <c r="C20" s="56"/>
      <c r="D20" s="56"/>
    </row>
    <row r="21" spans="1:4" ht="12.75">
      <c r="A21" s="17" t="s">
        <v>199</v>
      </c>
      <c r="B21" s="106">
        <v>2344.8437999999996</v>
      </c>
      <c r="C21" s="56"/>
      <c r="D21" s="56">
        <v>0</v>
      </c>
    </row>
    <row r="22" spans="1:4" ht="12.75">
      <c r="A22" s="17" t="s">
        <v>156</v>
      </c>
      <c r="B22" s="106">
        <v>-761.8411799999999</v>
      </c>
      <c r="C22" s="56"/>
      <c r="D22" s="56">
        <v>0</v>
      </c>
    </row>
    <row r="23" spans="1:4" ht="12.75">
      <c r="A23" s="17" t="s">
        <v>7</v>
      </c>
      <c r="B23" s="106"/>
      <c r="C23" s="56"/>
      <c r="D23" s="56"/>
    </row>
    <row r="24" spans="1:4" ht="12.75">
      <c r="A24" s="110" t="s">
        <v>157</v>
      </c>
      <c r="B24" s="106">
        <v>-784.1791115699999</v>
      </c>
      <c r="C24" s="56"/>
      <c r="D24" s="56">
        <v>-1479</v>
      </c>
    </row>
    <row r="25" spans="1:4" ht="12.75">
      <c r="A25" s="110" t="s">
        <v>158</v>
      </c>
      <c r="B25" s="106">
        <v>0</v>
      </c>
      <c r="C25" s="56"/>
      <c r="D25" s="56">
        <v>47</v>
      </c>
    </row>
    <row r="26" spans="1:4" ht="13.5" thickBot="1">
      <c r="A26" s="42" t="s">
        <v>159</v>
      </c>
      <c r="B26" s="111">
        <f>SUM(B21:B25)</f>
        <v>798.8235084299998</v>
      </c>
      <c r="C26" s="56"/>
      <c r="D26" s="109">
        <f>SUM(D21:D25)</f>
        <v>-1432</v>
      </c>
    </row>
    <row r="27" spans="1:4" ht="12.75">
      <c r="A27" s="17"/>
      <c r="B27" s="106"/>
      <c r="C27" s="56"/>
      <c r="D27" s="56"/>
    </row>
    <row r="28" spans="1:4" ht="12.75">
      <c r="A28" s="42" t="s">
        <v>160</v>
      </c>
      <c r="B28" s="106"/>
      <c r="C28" s="56"/>
      <c r="D28" s="56"/>
    </row>
    <row r="29" spans="1:4" ht="12.75">
      <c r="A29" s="17" t="s">
        <v>198</v>
      </c>
      <c r="B29" s="106">
        <v>-3518.336</v>
      </c>
      <c r="C29" s="56"/>
      <c r="D29" s="56">
        <v>-19</v>
      </c>
    </row>
    <row r="30" spans="1:4" ht="12.75">
      <c r="A30" s="17" t="s">
        <v>166</v>
      </c>
      <c r="B30" s="106">
        <v>0</v>
      </c>
      <c r="C30" s="56"/>
      <c r="D30" s="56">
        <v>76</v>
      </c>
    </row>
    <row r="31" spans="1:4" ht="12.75">
      <c r="A31" s="17" t="s">
        <v>168</v>
      </c>
      <c r="B31" s="106">
        <v>-12.970009999999998</v>
      </c>
      <c r="C31" s="56"/>
      <c r="D31" s="56">
        <v>-83</v>
      </c>
    </row>
    <row r="32" spans="1:4" ht="12.75">
      <c r="A32" s="17" t="s">
        <v>167</v>
      </c>
      <c r="B32" s="106">
        <v>0</v>
      </c>
      <c r="C32" s="56"/>
      <c r="D32" s="56">
        <v>449</v>
      </c>
    </row>
    <row r="33" spans="1:4" ht="12.75">
      <c r="A33" s="17" t="s">
        <v>201</v>
      </c>
      <c r="B33" s="106"/>
      <c r="C33" s="56"/>
      <c r="D33" s="56"/>
    </row>
    <row r="34" spans="1:4" ht="12.75">
      <c r="A34" s="17" t="s">
        <v>161</v>
      </c>
      <c r="B34" s="106">
        <v>-31.082</v>
      </c>
      <c r="C34" s="56"/>
      <c r="D34" s="56">
        <v>-216</v>
      </c>
    </row>
    <row r="35" spans="1:4" ht="13.5" thickBot="1">
      <c r="A35" s="42" t="s">
        <v>162</v>
      </c>
      <c r="B35" s="111">
        <f>SUM(B29:B34)</f>
        <v>-3562.3880099999997</v>
      </c>
      <c r="C35" s="56"/>
      <c r="D35" s="109">
        <f>SUM(D29:D34)</f>
        <v>207</v>
      </c>
    </row>
    <row r="36" spans="1:4" ht="12.75">
      <c r="A36" s="17"/>
      <c r="B36" s="106"/>
      <c r="C36" s="56"/>
      <c r="D36" s="56"/>
    </row>
    <row r="37" spans="1:4" ht="12.75">
      <c r="A37" s="42" t="s">
        <v>52</v>
      </c>
      <c r="B37" s="106">
        <v>-48.978</v>
      </c>
      <c r="C37" s="56"/>
      <c r="D37" s="56">
        <v>-17</v>
      </c>
    </row>
    <row r="38" spans="1:4" ht="12.75">
      <c r="A38" s="42"/>
      <c r="B38" s="106"/>
      <c r="C38" s="56"/>
      <c r="D38" s="56"/>
    </row>
    <row r="39" spans="1:4" ht="25.5">
      <c r="A39" s="113" t="s">
        <v>163</v>
      </c>
      <c r="B39" s="106">
        <f>B18+B26+B35</f>
        <v>-1965.778608390006</v>
      </c>
      <c r="C39" s="56"/>
      <c r="D39" s="56">
        <f>D18+D26+D35</f>
        <v>-4278</v>
      </c>
    </row>
    <row r="40" spans="1:4" ht="12.75">
      <c r="A40" s="42"/>
      <c r="B40" s="106"/>
      <c r="C40" s="56"/>
      <c r="D40" s="56"/>
    </row>
    <row r="41" spans="1:4" ht="12.75">
      <c r="A41" s="42" t="s">
        <v>165</v>
      </c>
      <c r="B41" s="106">
        <v>20563</v>
      </c>
      <c r="C41" s="56"/>
      <c r="D41" s="56">
        <v>24938</v>
      </c>
    </row>
    <row r="42" spans="2:4" ht="12.75">
      <c r="B42" s="107"/>
      <c r="C42" s="56"/>
      <c r="D42" s="56"/>
    </row>
    <row r="43" spans="1:4" ht="13.5" thickBot="1">
      <c r="A43" s="42" t="s">
        <v>164</v>
      </c>
      <c r="B43" s="111">
        <f>SUM(B37:B42)</f>
        <v>18548.243391609994</v>
      </c>
      <c r="C43" s="56"/>
      <c r="D43" s="109">
        <f>SUM(D37:D42)</f>
        <v>20643</v>
      </c>
    </row>
    <row r="44" spans="1:4" ht="12.75">
      <c r="A44" s="42"/>
      <c r="B44" s="106"/>
      <c r="C44" s="56"/>
      <c r="D44" s="56"/>
    </row>
    <row r="45" spans="1:4" ht="12.75">
      <c r="A45" s="42"/>
      <c r="B45" s="106"/>
      <c r="C45" s="56"/>
      <c r="D45" s="56"/>
    </row>
    <row r="46" spans="1:4" ht="25.5">
      <c r="A46" s="113" t="s">
        <v>121</v>
      </c>
      <c r="B46" s="106"/>
      <c r="C46" s="56"/>
      <c r="D46" s="56"/>
    </row>
    <row r="47" spans="1:4" ht="12.75">
      <c r="A47" s="8" t="s">
        <v>106</v>
      </c>
      <c r="B47" s="106">
        <v>11531.85471984</v>
      </c>
      <c r="C47" s="112"/>
      <c r="D47" s="112">
        <v>13563</v>
      </c>
    </row>
    <row r="48" spans="1:6" ht="12.75">
      <c r="A48" s="17" t="s">
        <v>13</v>
      </c>
      <c r="B48" s="107">
        <v>14183.829538400001</v>
      </c>
      <c r="C48" s="56"/>
      <c r="D48" s="108">
        <v>10043</v>
      </c>
      <c r="E48" s="23"/>
      <c r="F48" s="23"/>
    </row>
    <row r="49" spans="1:6" ht="12.75">
      <c r="A49" s="17"/>
      <c r="B49" s="106">
        <f>SUM(B47:B48)</f>
        <v>25715.68425824</v>
      </c>
      <c r="C49" s="56"/>
      <c r="D49" s="56">
        <f>SUM(D47:D48)</f>
        <v>23606</v>
      </c>
      <c r="E49" s="23"/>
      <c r="F49" s="23"/>
    </row>
    <row r="50" spans="1:6" ht="12.75">
      <c r="A50" s="17" t="s">
        <v>202</v>
      </c>
      <c r="B50" s="106">
        <v>-5528.614</v>
      </c>
      <c r="C50" s="56"/>
      <c r="D50" s="56">
        <v>0</v>
      </c>
      <c r="E50" s="23"/>
      <c r="F50" s="23"/>
    </row>
    <row r="51" spans="1:6" ht="12.75">
      <c r="A51" s="17" t="s">
        <v>92</v>
      </c>
      <c r="B51" s="106">
        <v>-1638.975074798</v>
      </c>
      <c r="C51" s="56"/>
      <c r="D51" s="56">
        <v>-2963</v>
      </c>
      <c r="E51" s="23"/>
      <c r="F51" s="23"/>
    </row>
    <row r="52" spans="1:6" ht="13.5" thickBot="1">
      <c r="A52" s="17"/>
      <c r="B52" s="111">
        <f>SUM(B49:B51)</f>
        <v>18548.095183441998</v>
      </c>
      <c r="C52" s="56"/>
      <c r="D52" s="109">
        <f>SUM(D49:D51)</f>
        <v>20643</v>
      </c>
      <c r="E52" s="23"/>
      <c r="F52" s="23"/>
    </row>
    <row r="53" spans="1:4" ht="12.75">
      <c r="A53" s="17"/>
      <c r="B53" s="106"/>
      <c r="C53" s="56"/>
      <c r="D53" s="56"/>
    </row>
    <row r="54" spans="1:4" ht="12.75">
      <c r="A54" s="17"/>
      <c r="B54" s="106"/>
      <c r="C54" s="56"/>
      <c r="D54" s="56"/>
    </row>
    <row r="56" spans="1:4" ht="39.75" customHeight="1">
      <c r="A56" s="165" t="s">
        <v>185</v>
      </c>
      <c r="B56" s="165"/>
      <c r="C56" s="165"/>
      <c r="D56" s="165"/>
    </row>
    <row r="57" ht="12.75">
      <c r="A57" s="17"/>
    </row>
  </sheetData>
  <mergeCells count="1">
    <mergeCell ref="A56:D56"/>
  </mergeCells>
  <printOptions/>
  <pageMargins left="0.75" right="0.75" top="0.75" bottom="0.75" header="0.5" footer="0.5"/>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dimension ref="A1:L89"/>
  <sheetViews>
    <sheetView tabSelected="1" workbookViewId="0" topLeftCell="A1">
      <selection activeCell="J64" sqref="J64"/>
    </sheetView>
  </sheetViews>
  <sheetFormatPr defaultColWidth="9.140625" defaultRowHeight="12.75"/>
  <cols>
    <col min="1" max="1" width="2.7109375" style="8" customWidth="1"/>
    <col min="2" max="2" width="2.140625" style="8" customWidth="1"/>
    <col min="3" max="3" width="27.8515625" style="8" customWidth="1"/>
    <col min="4" max="4" width="11.8515625" style="8" customWidth="1"/>
    <col min="5" max="5" width="20.7109375" style="8" customWidth="1"/>
    <col min="6" max="6" width="12.7109375" style="8" customWidth="1"/>
    <col min="7" max="7" width="5.7109375" style="8" customWidth="1"/>
    <col min="8" max="8" width="12.7109375" style="8" customWidth="1"/>
    <col min="9" max="9" width="10.421875" style="8" customWidth="1"/>
    <col min="10" max="10" width="5.57421875" style="8" customWidth="1"/>
    <col min="11" max="16384" width="9.140625" style="8" customWidth="1"/>
  </cols>
  <sheetData>
    <row r="1" ht="18">
      <c r="A1" s="34" t="s">
        <v>181</v>
      </c>
    </row>
    <row r="2" ht="12.75">
      <c r="A2" s="17" t="s">
        <v>93</v>
      </c>
    </row>
    <row r="3" ht="12.75">
      <c r="A3" s="18"/>
    </row>
    <row r="4" ht="12.75">
      <c r="A4" s="18"/>
    </row>
    <row r="5" ht="15.75">
      <c r="A5" s="65" t="s">
        <v>103</v>
      </c>
    </row>
    <row r="8" spans="1:2" ht="12.75" customHeight="1">
      <c r="A8" s="114">
        <v>1</v>
      </c>
      <c r="B8" s="13" t="s">
        <v>53</v>
      </c>
    </row>
    <row r="9" spans="2:9" ht="38.25" customHeight="1">
      <c r="B9" s="175" t="s">
        <v>174</v>
      </c>
      <c r="C9" s="175"/>
      <c r="D9" s="175"/>
      <c r="E9" s="175"/>
      <c r="F9" s="175"/>
      <c r="G9" s="175"/>
      <c r="H9" s="175"/>
      <c r="I9" s="14"/>
    </row>
    <row r="10" spans="2:9" ht="12.75" customHeight="1">
      <c r="B10" s="177"/>
      <c r="C10" s="177"/>
      <c r="D10" s="177"/>
      <c r="E10" s="177"/>
      <c r="F10" s="177"/>
      <c r="G10" s="177"/>
      <c r="H10" s="177"/>
      <c r="I10" s="14"/>
    </row>
    <row r="11" spans="2:9" ht="51.75" customHeight="1">
      <c r="B11" s="176" t="s">
        <v>206</v>
      </c>
      <c r="C11" s="176"/>
      <c r="D11" s="176"/>
      <c r="E11" s="176"/>
      <c r="F11" s="176"/>
      <c r="G11" s="176"/>
      <c r="H11" s="176"/>
      <c r="I11" s="14"/>
    </row>
    <row r="12" spans="2:10" ht="12.75" customHeight="1">
      <c r="B12" s="178"/>
      <c r="C12" s="178"/>
      <c r="D12" s="178"/>
      <c r="E12" s="178"/>
      <c r="F12" s="178"/>
      <c r="G12" s="178"/>
      <c r="H12" s="178"/>
      <c r="I12" s="16"/>
      <c r="J12" s="16"/>
    </row>
    <row r="13" spans="2:10" ht="27.75" customHeight="1">
      <c r="B13" s="176" t="s">
        <v>207</v>
      </c>
      <c r="C13" s="176"/>
      <c r="D13" s="176"/>
      <c r="E13" s="176"/>
      <c r="F13" s="176"/>
      <c r="G13" s="176"/>
      <c r="H13" s="176"/>
      <c r="I13" s="16"/>
      <c r="J13" s="16"/>
    </row>
    <row r="14" spans="2:10" ht="12.75" customHeight="1">
      <c r="B14" s="180"/>
      <c r="C14" s="180"/>
      <c r="D14" s="180"/>
      <c r="E14" s="180"/>
      <c r="F14" s="180"/>
      <c r="G14" s="180"/>
      <c r="H14" s="180"/>
      <c r="I14" s="16"/>
      <c r="J14" s="16"/>
    </row>
    <row r="15" spans="2:10" ht="12.75" customHeight="1">
      <c r="B15" s="180"/>
      <c r="C15" s="180"/>
      <c r="D15" s="180"/>
      <c r="E15" s="180"/>
      <c r="F15" s="180"/>
      <c r="G15" s="180"/>
      <c r="H15" s="180"/>
      <c r="I15" s="16"/>
      <c r="J15" s="16"/>
    </row>
    <row r="16" spans="1:10" ht="12.75" customHeight="1">
      <c r="A16" s="114">
        <v>2</v>
      </c>
      <c r="B16" s="115" t="s">
        <v>54</v>
      </c>
      <c r="C16" s="16"/>
      <c r="D16" s="16"/>
      <c r="E16" s="16"/>
      <c r="F16" s="16"/>
      <c r="G16" s="16"/>
      <c r="H16" s="16"/>
      <c r="I16" s="16"/>
      <c r="J16" s="16"/>
    </row>
    <row r="17" spans="2:12" ht="12.75" customHeight="1">
      <c r="B17" s="16" t="s">
        <v>208</v>
      </c>
      <c r="C17" s="16"/>
      <c r="D17" s="16"/>
      <c r="E17" s="16"/>
      <c r="F17" s="16"/>
      <c r="G17" s="16"/>
      <c r="H17" s="16"/>
      <c r="I17" s="16"/>
      <c r="J17" s="16"/>
      <c r="L17" s="1"/>
    </row>
    <row r="18" spans="2:10" ht="12.75" customHeight="1">
      <c r="B18" s="178"/>
      <c r="C18" s="178"/>
      <c r="D18" s="178"/>
      <c r="E18" s="178"/>
      <c r="F18" s="178"/>
      <c r="G18" s="178"/>
      <c r="H18" s="178"/>
      <c r="I18" s="16"/>
      <c r="J18" s="16"/>
    </row>
    <row r="19" spans="2:10" ht="12.75" customHeight="1">
      <c r="B19" s="178"/>
      <c r="C19" s="178"/>
      <c r="D19" s="178"/>
      <c r="E19" s="178"/>
      <c r="F19" s="178"/>
      <c r="G19" s="178"/>
      <c r="H19" s="178"/>
      <c r="I19" s="16"/>
      <c r="J19" s="16"/>
    </row>
    <row r="20" spans="1:10" ht="12.75" customHeight="1">
      <c r="A20" s="114">
        <v>3</v>
      </c>
      <c r="B20" s="115" t="s">
        <v>55</v>
      </c>
      <c r="C20" s="16"/>
      <c r="D20" s="16"/>
      <c r="E20" s="16"/>
      <c r="F20" s="16"/>
      <c r="G20" s="16"/>
      <c r="H20" s="16"/>
      <c r="I20" s="16"/>
      <c r="J20" s="16"/>
    </row>
    <row r="21" spans="1:10" ht="13.5" customHeight="1">
      <c r="A21" s="114"/>
      <c r="B21" s="179" t="s">
        <v>225</v>
      </c>
      <c r="C21" s="179"/>
      <c r="D21" s="179"/>
      <c r="E21" s="179"/>
      <c r="F21" s="179"/>
      <c r="G21" s="179"/>
      <c r="H21" s="179"/>
      <c r="I21" s="16"/>
      <c r="J21" s="16"/>
    </row>
    <row r="22" spans="1:10" ht="12.75" customHeight="1">
      <c r="A22" s="114"/>
      <c r="B22" s="169"/>
      <c r="C22" s="169"/>
      <c r="D22" s="169"/>
      <c r="E22" s="169"/>
      <c r="F22" s="169"/>
      <c r="G22" s="169"/>
      <c r="H22" s="169"/>
      <c r="I22" s="16"/>
      <c r="J22" s="16"/>
    </row>
    <row r="23" spans="1:10" ht="12.75" customHeight="1">
      <c r="A23" s="114"/>
      <c r="B23" s="169"/>
      <c r="C23" s="169"/>
      <c r="D23" s="169"/>
      <c r="E23" s="169"/>
      <c r="F23" s="169"/>
      <c r="G23" s="169"/>
      <c r="H23" s="169"/>
      <c r="I23" s="16"/>
      <c r="J23" s="16"/>
    </row>
    <row r="24" spans="1:10" ht="12.75" customHeight="1">
      <c r="A24" s="114">
        <v>4</v>
      </c>
      <c r="B24" s="115" t="s">
        <v>56</v>
      </c>
      <c r="C24" s="16"/>
      <c r="D24" s="16"/>
      <c r="E24" s="16"/>
      <c r="F24" s="16"/>
      <c r="G24" s="16"/>
      <c r="H24" s="16"/>
      <c r="I24" s="16"/>
      <c r="J24" s="16"/>
    </row>
    <row r="25" spans="1:10" ht="26.25" customHeight="1">
      <c r="A25" s="114"/>
      <c r="B25" s="171" t="s">
        <v>143</v>
      </c>
      <c r="C25" s="171"/>
      <c r="D25" s="171"/>
      <c r="E25" s="171"/>
      <c r="F25" s="171"/>
      <c r="G25" s="171"/>
      <c r="H25" s="171"/>
      <c r="I25" s="16"/>
      <c r="J25" s="16"/>
    </row>
    <row r="26" spans="1:10" ht="12.75" customHeight="1">
      <c r="A26" s="114"/>
      <c r="B26" s="169"/>
      <c r="C26" s="169"/>
      <c r="D26" s="169"/>
      <c r="E26" s="169"/>
      <c r="F26" s="169"/>
      <c r="G26" s="169"/>
      <c r="H26" s="169"/>
      <c r="I26" s="16"/>
      <c r="J26" s="16"/>
    </row>
    <row r="27" spans="1:10" ht="12.75" customHeight="1">
      <c r="A27" s="114"/>
      <c r="B27" s="169"/>
      <c r="C27" s="169"/>
      <c r="D27" s="169"/>
      <c r="E27" s="169"/>
      <c r="F27" s="169"/>
      <c r="G27" s="169"/>
      <c r="H27" s="169"/>
      <c r="I27" s="16"/>
      <c r="J27" s="16"/>
    </row>
    <row r="28" spans="1:10" ht="12.75" customHeight="1">
      <c r="A28" s="114">
        <v>5</v>
      </c>
      <c r="B28" s="115" t="s">
        <v>57</v>
      </c>
      <c r="C28" s="16"/>
      <c r="D28" s="16"/>
      <c r="E28" s="16"/>
      <c r="F28" s="16"/>
      <c r="G28" s="16"/>
      <c r="H28" s="16"/>
      <c r="I28" s="16"/>
      <c r="J28" s="16"/>
    </row>
    <row r="29" spans="1:10" ht="12.75" customHeight="1">
      <c r="A29" s="114"/>
      <c r="B29" s="16" t="s">
        <v>175</v>
      </c>
      <c r="C29" s="16"/>
      <c r="D29" s="16"/>
      <c r="E29" s="16"/>
      <c r="F29" s="16"/>
      <c r="G29" s="16"/>
      <c r="H29" s="16"/>
      <c r="I29" s="16"/>
      <c r="J29" s="16"/>
    </row>
    <row r="30" spans="1:10" ht="12.75" customHeight="1">
      <c r="A30" s="114"/>
      <c r="B30" s="115"/>
      <c r="C30" s="16"/>
      <c r="D30" s="16"/>
      <c r="E30" s="16"/>
      <c r="F30" s="16"/>
      <c r="G30" s="16"/>
      <c r="H30" s="16"/>
      <c r="I30" s="16"/>
      <c r="J30" s="16"/>
    </row>
    <row r="31" spans="1:10" ht="12.75" customHeight="1">
      <c r="A31" s="114"/>
      <c r="B31" s="115"/>
      <c r="C31" s="16"/>
      <c r="D31" s="16"/>
      <c r="E31" s="16"/>
      <c r="F31" s="16"/>
      <c r="G31" s="16"/>
      <c r="H31" s="16"/>
      <c r="I31" s="16"/>
      <c r="J31" s="16"/>
    </row>
    <row r="32" spans="1:10" ht="12.75" customHeight="1">
      <c r="A32" s="114">
        <v>6</v>
      </c>
      <c r="B32" s="115" t="s">
        <v>17</v>
      </c>
      <c r="C32" s="16"/>
      <c r="D32" s="16"/>
      <c r="E32" s="16"/>
      <c r="F32" s="16"/>
      <c r="G32" s="16"/>
      <c r="H32" s="16"/>
      <c r="I32" s="16"/>
      <c r="J32" s="16"/>
    </row>
    <row r="33" spans="1:10" ht="12.75" customHeight="1">
      <c r="A33" s="114"/>
      <c r="B33" s="16" t="s">
        <v>58</v>
      </c>
      <c r="C33" s="16"/>
      <c r="D33" s="16"/>
      <c r="E33" s="16"/>
      <c r="F33" s="16"/>
      <c r="G33" s="16"/>
      <c r="H33" s="16"/>
      <c r="I33" s="16"/>
      <c r="J33" s="16"/>
    </row>
    <row r="34" spans="1:10" ht="12.75" customHeight="1">
      <c r="A34" s="114"/>
      <c r="B34" s="169"/>
      <c r="C34" s="169"/>
      <c r="D34" s="169"/>
      <c r="E34" s="169"/>
      <c r="F34" s="169"/>
      <c r="G34" s="169"/>
      <c r="H34" s="169"/>
      <c r="I34" s="16"/>
      <c r="J34" s="16"/>
    </row>
    <row r="35" spans="1:10" ht="12.75" customHeight="1">
      <c r="A35" s="114"/>
      <c r="B35" s="169"/>
      <c r="C35" s="169"/>
      <c r="D35" s="169"/>
      <c r="E35" s="169"/>
      <c r="F35" s="169"/>
      <c r="G35" s="169"/>
      <c r="H35" s="169"/>
      <c r="I35" s="16"/>
      <c r="J35" s="16"/>
    </row>
    <row r="36" spans="1:10" ht="12.75" customHeight="1">
      <c r="A36" s="114">
        <v>7</v>
      </c>
      <c r="B36" s="115" t="s">
        <v>59</v>
      </c>
      <c r="C36" s="16"/>
      <c r="D36" s="16"/>
      <c r="E36" s="16"/>
      <c r="F36" s="16"/>
      <c r="G36" s="16"/>
      <c r="H36" s="16"/>
      <c r="I36" s="16"/>
      <c r="J36" s="16"/>
    </row>
    <row r="37" spans="1:10" ht="12.75" customHeight="1">
      <c r="A37" s="114"/>
      <c r="B37" s="16" t="s">
        <v>173</v>
      </c>
      <c r="C37" s="16"/>
      <c r="D37" s="16"/>
      <c r="E37" s="16"/>
      <c r="F37" s="16"/>
      <c r="G37" s="16"/>
      <c r="H37" s="16"/>
      <c r="I37" s="16"/>
      <c r="J37" s="16"/>
    </row>
    <row r="38" spans="1:10" ht="12.75" customHeight="1">
      <c r="A38" s="114"/>
      <c r="B38" s="16"/>
      <c r="C38" s="16"/>
      <c r="D38" s="16"/>
      <c r="E38" s="16"/>
      <c r="F38" s="16"/>
      <c r="G38" s="16"/>
      <c r="H38" s="16"/>
      <c r="I38" s="16"/>
      <c r="J38" s="16"/>
    </row>
    <row r="39" spans="1:10" ht="12.75" customHeight="1">
      <c r="A39" s="114"/>
      <c r="B39" s="16"/>
      <c r="C39" s="16"/>
      <c r="D39" s="16"/>
      <c r="E39" s="16"/>
      <c r="F39" s="16"/>
      <c r="G39" s="16"/>
      <c r="H39" s="16"/>
      <c r="I39" s="16"/>
      <c r="J39" s="16"/>
    </row>
    <row r="40" spans="1:10" ht="12.75" customHeight="1">
      <c r="A40" s="114">
        <v>8</v>
      </c>
      <c r="B40" s="115" t="s">
        <v>60</v>
      </c>
      <c r="C40" s="16"/>
      <c r="D40" s="16"/>
      <c r="E40" s="16"/>
      <c r="F40" s="16"/>
      <c r="G40" s="16"/>
      <c r="H40" s="16"/>
      <c r="I40" s="16"/>
      <c r="J40" s="16"/>
    </row>
    <row r="41" spans="1:10" ht="12.75" customHeight="1">
      <c r="A41" s="114"/>
      <c r="B41" s="115"/>
      <c r="C41" s="16"/>
      <c r="D41" s="16"/>
      <c r="G41" s="15"/>
      <c r="H41" s="15" t="s">
        <v>105</v>
      </c>
      <c r="I41" s="16"/>
      <c r="J41" s="16"/>
    </row>
    <row r="42" spans="1:10" ht="12.75" customHeight="1">
      <c r="A42" s="114"/>
      <c r="B42" s="115"/>
      <c r="C42" s="16"/>
      <c r="D42" s="16"/>
      <c r="G42" s="15"/>
      <c r="H42" s="15" t="s">
        <v>188</v>
      </c>
      <c r="I42" s="16"/>
      <c r="J42" s="16"/>
    </row>
    <row r="43" spans="1:10" ht="12.75" customHeight="1">
      <c r="A43" s="114"/>
      <c r="B43" s="16"/>
      <c r="C43" s="16"/>
      <c r="G43" s="15"/>
      <c r="H43" s="15" t="s">
        <v>136</v>
      </c>
      <c r="I43" s="16"/>
      <c r="J43" s="16"/>
    </row>
    <row r="44" spans="1:10" ht="12.75" customHeight="1">
      <c r="A44" s="114"/>
      <c r="B44" s="16"/>
      <c r="C44" s="16"/>
      <c r="G44" s="15"/>
      <c r="H44" s="15" t="s">
        <v>1</v>
      </c>
      <c r="I44" s="16"/>
      <c r="J44" s="16"/>
    </row>
    <row r="45" spans="1:10" ht="12.75" customHeight="1">
      <c r="A45" s="114"/>
      <c r="B45" s="115" t="s">
        <v>61</v>
      </c>
      <c r="C45" s="16"/>
      <c r="D45" s="16"/>
      <c r="G45" s="16"/>
      <c r="H45" s="16"/>
      <c r="I45" s="16"/>
      <c r="J45" s="16"/>
    </row>
    <row r="46" spans="1:10" s="17" customFormat="1" ht="12.75" customHeight="1">
      <c r="A46" s="44"/>
      <c r="B46" s="117"/>
      <c r="C46" s="117" t="s">
        <v>170</v>
      </c>
      <c r="D46" s="118"/>
      <c r="G46" s="24"/>
      <c r="H46" s="24">
        <v>21063.905768421002</v>
      </c>
      <c r="I46" s="117"/>
      <c r="J46" s="117"/>
    </row>
    <row r="47" spans="1:10" s="17" customFormat="1" ht="12.75" customHeight="1">
      <c r="A47" s="44"/>
      <c r="B47" s="119"/>
      <c r="C47" s="117" t="s">
        <v>171</v>
      </c>
      <c r="D47" s="118"/>
      <c r="G47" s="24"/>
      <c r="H47" s="24">
        <v>4550.446</v>
      </c>
      <c r="I47" s="117"/>
      <c r="J47" s="117"/>
    </row>
    <row r="48" spans="2:10" s="17" customFormat="1" ht="12.75" customHeight="1">
      <c r="B48" s="117"/>
      <c r="C48" s="117" t="s">
        <v>172</v>
      </c>
      <c r="D48" s="118"/>
      <c r="G48" s="24"/>
      <c r="H48" s="24">
        <v>7804.095174000001</v>
      </c>
      <c r="I48" s="117"/>
      <c r="J48" s="117"/>
    </row>
    <row r="49" spans="2:10" s="17" customFormat="1" ht="12.75" customHeight="1">
      <c r="B49" s="117"/>
      <c r="C49" s="117" t="s">
        <v>14</v>
      </c>
      <c r="D49" s="118"/>
      <c r="G49" s="24"/>
      <c r="H49" s="120">
        <v>2583.44675204</v>
      </c>
      <c r="I49" s="117"/>
      <c r="J49" s="117"/>
    </row>
    <row r="50" spans="2:10" s="17" customFormat="1" ht="12.75" customHeight="1" thickBot="1">
      <c r="B50" s="117"/>
      <c r="C50" s="119" t="s">
        <v>176</v>
      </c>
      <c r="D50" s="118"/>
      <c r="G50" s="118"/>
      <c r="H50" s="121">
        <f>SUM(H46:H49)</f>
        <v>36001.893694461</v>
      </c>
      <c r="I50" s="117"/>
      <c r="J50" s="117"/>
    </row>
    <row r="51" spans="2:10" s="17" customFormat="1" ht="12.75" customHeight="1">
      <c r="B51" s="117"/>
      <c r="C51" s="117"/>
      <c r="D51" s="118"/>
      <c r="G51" s="118"/>
      <c r="H51" s="118"/>
      <c r="I51" s="117"/>
      <c r="J51" s="117"/>
    </row>
    <row r="52" spans="2:10" s="17" customFormat="1" ht="12.75" customHeight="1">
      <c r="B52" s="119" t="s">
        <v>62</v>
      </c>
      <c r="C52" s="117"/>
      <c r="D52" s="118"/>
      <c r="G52" s="117"/>
      <c r="H52" s="117"/>
      <c r="I52" s="117"/>
      <c r="J52" s="117"/>
    </row>
    <row r="53" spans="2:10" s="17" customFormat="1" ht="12.75" customHeight="1">
      <c r="B53" s="117"/>
      <c r="C53" s="117" t="s">
        <v>170</v>
      </c>
      <c r="D53" s="118"/>
      <c r="G53" s="24"/>
      <c r="H53" s="24">
        <v>1153.1048141749816</v>
      </c>
      <c r="I53" s="117"/>
      <c r="J53" s="117"/>
    </row>
    <row r="54" spans="2:10" s="17" customFormat="1" ht="12.75" customHeight="1">
      <c r="B54" s="117"/>
      <c r="C54" s="117" t="s">
        <v>186</v>
      </c>
      <c r="D54" s="118"/>
      <c r="G54" s="24"/>
      <c r="H54" s="24">
        <v>-587.0007727299997</v>
      </c>
      <c r="I54" s="117"/>
      <c r="J54" s="117"/>
    </row>
    <row r="55" spans="2:10" s="17" customFormat="1" ht="12.75" customHeight="1">
      <c r="B55" s="117"/>
      <c r="C55" s="117" t="s">
        <v>171</v>
      </c>
      <c r="D55" s="118"/>
      <c r="G55" s="24"/>
      <c r="H55" s="24">
        <v>654.7338199999999</v>
      </c>
      <c r="I55" s="117"/>
      <c r="J55" s="117"/>
    </row>
    <row r="56" spans="2:10" s="17" customFormat="1" ht="12.75" customHeight="1">
      <c r="B56" s="117"/>
      <c r="C56" s="117" t="s">
        <v>172</v>
      </c>
      <c r="D56" s="118"/>
      <c r="G56" s="24"/>
      <c r="H56" s="24">
        <v>803.4142806200006</v>
      </c>
      <c r="I56" s="117"/>
      <c r="J56" s="117"/>
    </row>
    <row r="57" spans="2:10" s="17" customFormat="1" ht="12.75" customHeight="1">
      <c r="B57" s="117"/>
      <c r="C57" s="117" t="s">
        <v>221</v>
      </c>
      <c r="D57" s="118"/>
      <c r="G57" s="24"/>
      <c r="H57" s="120">
        <v>2228.3110121976692</v>
      </c>
      <c r="I57" s="117"/>
      <c r="J57" s="117"/>
    </row>
    <row r="58" spans="1:8" s="17" customFormat="1" ht="12.75" customHeight="1" thickBot="1">
      <c r="A58" s="44"/>
      <c r="B58" s="117"/>
      <c r="C58" s="119" t="s">
        <v>32</v>
      </c>
      <c r="D58" s="118"/>
      <c r="G58" s="118"/>
      <c r="H58" s="121">
        <f>SUM(H53:H57)</f>
        <v>4252.563154262652</v>
      </c>
    </row>
    <row r="59" s="17" customFormat="1" ht="12.75" customHeight="1">
      <c r="A59" s="44"/>
    </row>
    <row r="60" spans="1:8" s="17" customFormat="1" ht="13.5" customHeight="1">
      <c r="A60" s="44"/>
      <c r="B60" s="174" t="s">
        <v>223</v>
      </c>
      <c r="C60" s="174"/>
      <c r="D60" s="174"/>
      <c r="E60" s="174"/>
      <c r="F60" s="174"/>
      <c r="G60" s="174"/>
      <c r="H60" s="174"/>
    </row>
    <row r="61" ht="12.75" customHeight="1">
      <c r="A61" s="114"/>
    </row>
    <row r="62" ht="12.75" customHeight="1">
      <c r="A62" s="114"/>
    </row>
    <row r="63" spans="1:2" s="17" customFormat="1" ht="12.75" customHeight="1">
      <c r="A63" s="44">
        <v>9</v>
      </c>
      <c r="B63" s="42" t="s">
        <v>123</v>
      </c>
    </row>
    <row r="64" spans="1:8" s="17" customFormat="1" ht="26.25" customHeight="1">
      <c r="A64" s="44"/>
      <c r="B64" s="165" t="s">
        <v>209</v>
      </c>
      <c r="C64" s="165"/>
      <c r="D64" s="165"/>
      <c r="E64" s="165"/>
      <c r="F64" s="165"/>
      <c r="G64" s="165"/>
      <c r="H64" s="165"/>
    </row>
    <row r="65" spans="1:8" s="17" customFormat="1" ht="12.75" customHeight="1">
      <c r="A65" s="44"/>
      <c r="B65" s="173"/>
      <c r="C65" s="173"/>
      <c r="D65" s="173"/>
      <c r="E65" s="173"/>
      <c r="F65" s="173"/>
      <c r="G65" s="173"/>
      <c r="H65" s="173"/>
    </row>
    <row r="66" spans="1:9" s="17" customFormat="1" ht="12.75" customHeight="1">
      <c r="A66" s="44"/>
      <c r="B66" s="170"/>
      <c r="C66" s="170"/>
      <c r="D66" s="170"/>
      <c r="E66" s="170"/>
      <c r="F66" s="170"/>
      <c r="G66" s="170"/>
      <c r="H66" s="170"/>
      <c r="I66" s="44"/>
    </row>
    <row r="67" spans="1:9" s="17" customFormat="1" ht="12.75" customHeight="1">
      <c r="A67" s="44">
        <v>10</v>
      </c>
      <c r="B67" s="42" t="s">
        <v>63</v>
      </c>
      <c r="D67" s="44"/>
      <c r="E67" s="123"/>
      <c r="F67" s="123"/>
      <c r="G67" s="123"/>
      <c r="H67" s="44"/>
      <c r="I67" s="44"/>
    </row>
    <row r="68" spans="1:9" s="17" customFormat="1" ht="12.75" customHeight="1">
      <c r="A68" s="44"/>
      <c r="B68" s="165" t="s">
        <v>177</v>
      </c>
      <c r="C68" s="165"/>
      <c r="D68" s="165"/>
      <c r="E68" s="165"/>
      <c r="F68" s="165"/>
      <c r="G68" s="165"/>
      <c r="H68" s="165"/>
      <c r="I68" s="44"/>
    </row>
    <row r="69" spans="1:9" s="17" customFormat="1" ht="12.75" customHeight="1">
      <c r="A69" s="44"/>
      <c r="B69" s="42"/>
      <c r="D69" s="44"/>
      <c r="E69" s="123"/>
      <c r="F69" s="123"/>
      <c r="G69" s="123"/>
      <c r="H69" s="44"/>
      <c r="I69" s="44"/>
    </row>
    <row r="70" spans="1:9" s="17" customFormat="1" ht="39.75" customHeight="1">
      <c r="A70" s="44"/>
      <c r="B70" s="172" t="s">
        <v>224</v>
      </c>
      <c r="C70" s="172"/>
      <c r="D70" s="172"/>
      <c r="E70" s="172"/>
      <c r="F70" s="172"/>
      <c r="G70" s="172"/>
      <c r="H70" s="172"/>
      <c r="I70" s="44"/>
    </row>
    <row r="71" spans="1:9" s="17" customFormat="1" ht="12.75" customHeight="1">
      <c r="A71" s="44"/>
      <c r="B71" s="124"/>
      <c r="C71" s="124"/>
      <c r="D71" s="124"/>
      <c r="E71" s="124"/>
      <c r="F71" s="124"/>
      <c r="G71" s="124"/>
      <c r="H71" s="124"/>
      <c r="I71" s="44"/>
    </row>
    <row r="72" spans="1:9" s="17" customFormat="1" ht="12.75" customHeight="1">
      <c r="A72" s="44"/>
      <c r="B72" s="124"/>
      <c r="C72" s="124"/>
      <c r="D72" s="124"/>
      <c r="E72" s="124"/>
      <c r="F72" s="124"/>
      <c r="G72" s="124"/>
      <c r="H72" s="124"/>
      <c r="I72" s="44"/>
    </row>
    <row r="73" spans="1:9" s="17" customFormat="1" ht="12.75" customHeight="1">
      <c r="A73" s="44">
        <v>11</v>
      </c>
      <c r="B73" s="42" t="s">
        <v>64</v>
      </c>
      <c r="D73" s="44"/>
      <c r="E73" s="44"/>
      <c r="F73" s="44"/>
      <c r="G73" s="44"/>
      <c r="H73" s="44"/>
      <c r="I73" s="44"/>
    </row>
    <row r="74" spans="1:9" s="17" customFormat="1" ht="14.25" customHeight="1">
      <c r="A74" s="44"/>
      <c r="B74" s="172" t="s">
        <v>178</v>
      </c>
      <c r="C74" s="172"/>
      <c r="D74" s="172"/>
      <c r="E74" s="172"/>
      <c r="F74" s="172"/>
      <c r="G74" s="172"/>
      <c r="H74" s="172"/>
      <c r="I74" s="44"/>
    </row>
    <row r="75" spans="1:9" s="17" customFormat="1" ht="12.75" customHeight="1">
      <c r="A75" s="44"/>
      <c r="D75" s="44"/>
      <c r="E75" s="44"/>
      <c r="F75" s="44"/>
      <c r="G75" s="44"/>
      <c r="H75" s="44"/>
      <c r="I75" s="44"/>
    </row>
    <row r="76" spans="1:9" s="17" customFormat="1" ht="12.75" customHeight="1">
      <c r="A76" s="44"/>
      <c r="B76" s="125"/>
      <c r="C76" s="125"/>
      <c r="D76" s="125"/>
      <c r="E76" s="125"/>
      <c r="F76" s="125"/>
      <c r="G76" s="125"/>
      <c r="H76" s="125"/>
      <c r="I76" s="19"/>
    </row>
    <row r="77" spans="1:9" s="17" customFormat="1" ht="12.75" customHeight="1">
      <c r="A77" s="44">
        <v>12</v>
      </c>
      <c r="B77" s="42" t="s">
        <v>65</v>
      </c>
      <c r="D77" s="19"/>
      <c r="E77" s="19"/>
      <c r="F77" s="19"/>
      <c r="G77" s="19"/>
      <c r="H77" s="19"/>
      <c r="I77" s="19"/>
    </row>
    <row r="78" spans="1:9" s="17" customFormat="1" ht="25.5" customHeight="1">
      <c r="A78" s="44"/>
      <c r="B78" s="165" t="s">
        <v>144</v>
      </c>
      <c r="C78" s="165"/>
      <c r="D78" s="165"/>
      <c r="E78" s="165"/>
      <c r="F78" s="165"/>
      <c r="G78" s="165"/>
      <c r="H78" s="165"/>
      <c r="I78" s="19"/>
    </row>
    <row r="79" spans="1:9" s="17" customFormat="1" ht="12.75" customHeight="1">
      <c r="A79" s="44"/>
      <c r="B79" s="168"/>
      <c r="C79" s="168"/>
      <c r="D79" s="168"/>
      <c r="E79" s="168"/>
      <c r="F79" s="168"/>
      <c r="G79" s="168"/>
      <c r="H79" s="168"/>
      <c r="I79" s="19"/>
    </row>
    <row r="80" spans="1:9" s="17" customFormat="1" ht="12.75" customHeight="1">
      <c r="A80" s="44"/>
      <c r="B80" s="168"/>
      <c r="C80" s="168"/>
      <c r="D80" s="168"/>
      <c r="E80" s="168"/>
      <c r="F80" s="168"/>
      <c r="G80" s="168"/>
      <c r="H80" s="168"/>
      <c r="I80" s="19"/>
    </row>
    <row r="81" spans="1:9" s="17" customFormat="1" ht="12.75" customHeight="1">
      <c r="A81" s="44">
        <v>13</v>
      </c>
      <c r="B81" s="42" t="s">
        <v>66</v>
      </c>
      <c r="D81" s="19"/>
      <c r="E81" s="19"/>
      <c r="F81" s="19"/>
      <c r="G81" s="19"/>
      <c r="H81" s="19"/>
      <c r="I81" s="19"/>
    </row>
    <row r="82" spans="1:9" s="17" customFormat="1" ht="12.75" customHeight="1">
      <c r="A82" s="44"/>
      <c r="B82" s="17" t="s">
        <v>145</v>
      </c>
      <c r="D82" s="19"/>
      <c r="E82" s="19"/>
      <c r="F82" s="19"/>
      <c r="G82" s="19"/>
      <c r="H82" s="19"/>
      <c r="I82" s="19"/>
    </row>
    <row r="83" spans="1:9" s="17" customFormat="1" ht="12.75" customHeight="1">
      <c r="A83" s="44"/>
      <c r="D83" s="19"/>
      <c r="E83" s="19"/>
      <c r="F83" s="19"/>
      <c r="G83" s="19"/>
      <c r="H83" s="19"/>
      <c r="I83" s="19"/>
    </row>
    <row r="84" spans="1:9" s="17" customFormat="1" ht="12.75" customHeight="1">
      <c r="A84" s="44"/>
      <c r="D84" s="19"/>
      <c r="E84" s="19"/>
      <c r="F84" s="19"/>
      <c r="G84" s="19"/>
      <c r="H84" s="49"/>
      <c r="I84" s="19"/>
    </row>
    <row r="85" spans="1:9" s="17" customFormat="1" ht="12.75" customHeight="1">
      <c r="A85" s="44"/>
      <c r="D85" s="19"/>
      <c r="E85" s="19"/>
      <c r="F85" s="126"/>
      <c r="G85" s="126"/>
      <c r="H85" s="19"/>
      <c r="I85" s="19"/>
    </row>
    <row r="86" spans="1:9" s="17" customFormat="1" ht="12.75" customHeight="1">
      <c r="A86" s="44"/>
      <c r="D86" s="19"/>
      <c r="E86" s="19"/>
      <c r="F86" s="126"/>
      <c r="G86" s="126"/>
      <c r="H86" s="19"/>
      <c r="I86" s="19"/>
    </row>
    <row r="87" spans="1:7" ht="12.75" customHeight="1">
      <c r="A87" s="114"/>
      <c r="C87" s="60"/>
      <c r="F87" s="20"/>
      <c r="G87" s="20"/>
    </row>
    <row r="88" spans="1:7" ht="12.75" customHeight="1">
      <c r="A88" s="114"/>
      <c r="F88" s="20"/>
      <c r="G88" s="20"/>
    </row>
    <row r="89" spans="1:7" ht="12.75" customHeight="1">
      <c r="A89" s="114"/>
      <c r="F89" s="20"/>
      <c r="G89" s="20"/>
    </row>
  </sheetData>
  <mergeCells count="27">
    <mergeCell ref="B13:H13"/>
    <mergeCell ref="B21:H21"/>
    <mergeCell ref="B18:H18"/>
    <mergeCell ref="B19:H19"/>
    <mergeCell ref="B14:H14"/>
    <mergeCell ref="B15:H15"/>
    <mergeCell ref="B9:H9"/>
    <mergeCell ref="B11:H11"/>
    <mergeCell ref="B10:H10"/>
    <mergeCell ref="B12:H12"/>
    <mergeCell ref="B74:H74"/>
    <mergeCell ref="B34:H34"/>
    <mergeCell ref="B35:H35"/>
    <mergeCell ref="B78:H78"/>
    <mergeCell ref="B64:H64"/>
    <mergeCell ref="B68:H68"/>
    <mergeCell ref="B60:H60"/>
    <mergeCell ref="B79:H79"/>
    <mergeCell ref="B80:H80"/>
    <mergeCell ref="B22:H22"/>
    <mergeCell ref="B23:H23"/>
    <mergeCell ref="B66:H66"/>
    <mergeCell ref="B25:H25"/>
    <mergeCell ref="B26:H26"/>
    <mergeCell ref="B27:H27"/>
    <mergeCell ref="B70:H70"/>
    <mergeCell ref="B65:H65"/>
  </mergeCells>
  <printOptions/>
  <pageMargins left="0.75" right="0.75" top="0.75" bottom="0.75" header="0.5" footer="0.19"/>
  <pageSetup horizontalDpi="300" verticalDpi="300" orientation="portrait" paperSize="9" scale="90" r:id="rId1"/>
  <rowBreaks count="1" manualBreakCount="1">
    <brk id="37" max="255" man="1"/>
  </rowBreaks>
</worksheet>
</file>

<file path=xl/worksheets/sheet7.xml><?xml version="1.0" encoding="utf-8"?>
<worksheet xmlns="http://schemas.openxmlformats.org/spreadsheetml/2006/main" xmlns:r="http://schemas.openxmlformats.org/officeDocument/2006/relationships">
  <dimension ref="A1:H137"/>
  <sheetViews>
    <sheetView workbookViewId="0" topLeftCell="A40">
      <selection activeCell="E53" sqref="E53"/>
    </sheetView>
  </sheetViews>
  <sheetFormatPr defaultColWidth="9.140625" defaultRowHeight="12.75"/>
  <cols>
    <col min="1" max="1" width="3.421875" style="16" customWidth="1"/>
    <col min="2" max="2" width="2.7109375" style="16" customWidth="1"/>
    <col min="3" max="3" width="34.421875" style="16" customWidth="1"/>
    <col min="4" max="4" width="25.7109375" style="16" customWidth="1"/>
    <col min="5" max="5" width="12.7109375" style="16" customWidth="1"/>
    <col min="6" max="6" width="5.7109375" style="16" customWidth="1"/>
    <col min="7" max="7" width="12.7109375" style="16" customWidth="1"/>
    <col min="8" max="8" width="5.57421875" style="16" customWidth="1"/>
    <col min="9" max="16384" width="9.140625" style="16" customWidth="1"/>
  </cols>
  <sheetData>
    <row r="1" ht="18">
      <c r="A1" s="127" t="s">
        <v>181</v>
      </c>
    </row>
    <row r="2" ht="12.75">
      <c r="A2" s="117" t="s">
        <v>93</v>
      </c>
    </row>
    <row r="3" ht="12.75">
      <c r="A3" s="128"/>
    </row>
    <row r="4" ht="12.75">
      <c r="A4" s="128"/>
    </row>
    <row r="5" spans="1:7" ht="32.25" customHeight="1">
      <c r="A5" s="182" t="s">
        <v>179</v>
      </c>
      <c r="B5" s="182"/>
      <c r="C5" s="182"/>
      <c r="D5" s="182"/>
      <c r="E5" s="182"/>
      <c r="F5" s="182"/>
      <c r="G5" s="182"/>
    </row>
    <row r="8" spans="1:8" ht="12.75" customHeight="1">
      <c r="A8" s="129">
        <v>14</v>
      </c>
      <c r="B8" s="119" t="s">
        <v>67</v>
      </c>
      <c r="C8" s="117"/>
      <c r="D8" s="122"/>
      <c r="E8" s="122"/>
      <c r="F8" s="122"/>
      <c r="G8" s="122"/>
      <c r="H8" s="117"/>
    </row>
    <row r="9" spans="1:8" ht="64.5" customHeight="1">
      <c r="A9" s="129"/>
      <c r="B9" s="179" t="s">
        <v>220</v>
      </c>
      <c r="C9" s="179"/>
      <c r="D9" s="179"/>
      <c r="E9" s="179"/>
      <c r="F9" s="179"/>
      <c r="G9" s="179"/>
      <c r="H9" s="117"/>
    </row>
    <row r="10" spans="1:8" ht="12.75" customHeight="1">
      <c r="A10" s="129"/>
      <c r="B10" s="117"/>
      <c r="C10" s="117"/>
      <c r="D10" s="122"/>
      <c r="E10" s="122"/>
      <c r="F10" s="122"/>
      <c r="G10" s="122"/>
      <c r="H10" s="117"/>
    </row>
    <row r="11" spans="1:8" ht="12.75" customHeight="1">
      <c r="A11" s="129"/>
      <c r="B11" s="117"/>
      <c r="C11" s="117"/>
      <c r="D11" s="122"/>
      <c r="E11" s="122"/>
      <c r="F11" s="122"/>
      <c r="G11" s="122"/>
      <c r="H11" s="117"/>
    </row>
    <row r="12" spans="1:8" ht="12.75" customHeight="1">
      <c r="A12" s="129">
        <v>15</v>
      </c>
      <c r="B12" s="119" t="s">
        <v>68</v>
      </c>
      <c r="C12" s="117"/>
      <c r="D12" s="122"/>
      <c r="E12" s="122"/>
      <c r="F12" s="122"/>
      <c r="G12" s="122"/>
      <c r="H12" s="117"/>
    </row>
    <row r="13" spans="1:8" ht="52.5" customHeight="1">
      <c r="A13" s="129"/>
      <c r="B13" s="179" t="s">
        <v>218</v>
      </c>
      <c r="C13" s="179"/>
      <c r="D13" s="179"/>
      <c r="E13" s="179"/>
      <c r="F13" s="179"/>
      <c r="G13" s="179"/>
      <c r="H13" s="117"/>
    </row>
    <row r="14" spans="1:8" ht="12.75" customHeight="1">
      <c r="A14" s="129"/>
      <c r="B14" s="117"/>
      <c r="C14" s="117"/>
      <c r="D14" s="122"/>
      <c r="E14" s="122"/>
      <c r="F14" s="122"/>
      <c r="G14" s="122"/>
      <c r="H14" s="117"/>
    </row>
    <row r="15" spans="1:8" ht="12.75" customHeight="1">
      <c r="A15" s="129"/>
      <c r="B15" s="117"/>
      <c r="C15" s="117"/>
      <c r="D15" s="122"/>
      <c r="E15" s="122"/>
      <c r="F15" s="122"/>
      <c r="G15" s="122"/>
      <c r="H15" s="117"/>
    </row>
    <row r="16" spans="1:8" ht="12.75" customHeight="1">
      <c r="A16" s="129">
        <v>16</v>
      </c>
      <c r="B16" s="119" t="s">
        <v>69</v>
      </c>
      <c r="C16" s="117"/>
      <c r="D16" s="122"/>
      <c r="E16" s="122"/>
      <c r="F16" s="122"/>
      <c r="G16" s="122"/>
      <c r="H16" s="117"/>
    </row>
    <row r="17" spans="1:8" ht="27" customHeight="1">
      <c r="A17" s="129"/>
      <c r="B17" s="179" t="s">
        <v>195</v>
      </c>
      <c r="C17" s="179"/>
      <c r="D17" s="179"/>
      <c r="E17" s="179"/>
      <c r="F17" s="179"/>
      <c r="G17" s="179"/>
      <c r="H17" s="117"/>
    </row>
    <row r="18" spans="1:8" ht="12.75" customHeight="1">
      <c r="A18" s="129"/>
      <c r="B18" s="130"/>
      <c r="C18" s="130"/>
      <c r="D18" s="130"/>
      <c r="E18" s="130"/>
      <c r="F18" s="130"/>
      <c r="G18" s="130"/>
      <c r="H18" s="130"/>
    </row>
    <row r="19" spans="1:8" ht="12.75" customHeight="1">
      <c r="A19" s="129"/>
      <c r="B19" s="130"/>
      <c r="C19" s="130"/>
      <c r="D19" s="130"/>
      <c r="E19" s="130"/>
      <c r="F19" s="130"/>
      <c r="G19" s="130"/>
      <c r="H19" s="130"/>
    </row>
    <row r="20" spans="1:8" ht="12.75" customHeight="1">
      <c r="A20" s="129">
        <v>17</v>
      </c>
      <c r="B20" s="119" t="s">
        <v>70</v>
      </c>
      <c r="C20" s="117"/>
      <c r="D20" s="122"/>
      <c r="E20" s="122"/>
      <c r="F20" s="131"/>
      <c r="G20" s="131"/>
      <c r="H20" s="117"/>
    </row>
    <row r="21" spans="1:8" ht="27" customHeight="1">
      <c r="A21" s="129"/>
      <c r="B21" s="179" t="s">
        <v>0</v>
      </c>
      <c r="C21" s="179"/>
      <c r="D21" s="179"/>
      <c r="E21" s="179"/>
      <c r="F21" s="179"/>
      <c r="G21" s="179"/>
      <c r="H21" s="117"/>
    </row>
    <row r="22" spans="1:8" ht="12.75" customHeight="1">
      <c r="A22" s="129"/>
      <c r="B22" s="117"/>
      <c r="C22" s="117"/>
      <c r="D22" s="122"/>
      <c r="E22" s="122"/>
      <c r="F22" s="131"/>
      <c r="G22" s="131"/>
      <c r="H22" s="117"/>
    </row>
    <row r="23" spans="1:8" ht="12.75" customHeight="1">
      <c r="A23" s="129"/>
      <c r="B23" s="117"/>
      <c r="C23" s="117"/>
      <c r="D23" s="122"/>
      <c r="E23" s="122"/>
      <c r="F23" s="131"/>
      <c r="G23" s="131"/>
      <c r="H23" s="117"/>
    </row>
    <row r="24" spans="1:8" ht="12.75" customHeight="1">
      <c r="A24" s="129">
        <v>18</v>
      </c>
      <c r="B24" s="119" t="s">
        <v>5</v>
      </c>
      <c r="C24" s="117"/>
      <c r="D24" s="122"/>
      <c r="E24" s="122"/>
      <c r="F24" s="131"/>
      <c r="G24" s="131"/>
      <c r="H24" s="117"/>
    </row>
    <row r="25" spans="1:8" ht="12.75" customHeight="1">
      <c r="A25" s="129"/>
      <c r="B25" s="117"/>
      <c r="C25" s="117"/>
      <c r="F25" s="15"/>
      <c r="G25" s="15" t="s">
        <v>105</v>
      </c>
      <c r="H25" s="117"/>
    </row>
    <row r="26" spans="1:8" ht="12.75" customHeight="1">
      <c r="A26" s="129"/>
      <c r="B26" s="117"/>
      <c r="C26" s="117"/>
      <c r="F26" s="15"/>
      <c r="G26" s="15" t="s">
        <v>188</v>
      </c>
      <c r="H26" s="117"/>
    </row>
    <row r="27" spans="1:8" ht="12.75" customHeight="1">
      <c r="A27" s="129"/>
      <c r="B27" s="117"/>
      <c r="C27" s="117"/>
      <c r="F27" s="15"/>
      <c r="G27" s="15" t="s">
        <v>136</v>
      </c>
      <c r="H27" s="117"/>
    </row>
    <row r="28" spans="1:8" ht="12.75" customHeight="1">
      <c r="A28" s="129"/>
      <c r="F28" s="15"/>
      <c r="G28" s="15" t="s">
        <v>1</v>
      </c>
      <c r="H28" s="117"/>
    </row>
    <row r="29" spans="1:8" ht="12.75" customHeight="1">
      <c r="A29" s="129"/>
      <c r="B29" s="16" t="s">
        <v>125</v>
      </c>
      <c r="F29" s="15"/>
      <c r="G29" s="15"/>
      <c r="H29" s="117"/>
    </row>
    <row r="30" spans="1:7" s="117" customFormat="1" ht="12.75" customHeight="1">
      <c r="A30" s="129"/>
      <c r="C30" s="117" t="s">
        <v>71</v>
      </c>
      <c r="F30" s="118"/>
      <c r="G30" s="118">
        <f>(132010+588167+888458)/1000</f>
        <v>1608.635</v>
      </c>
    </row>
    <row r="31" spans="1:7" s="117" customFormat="1" ht="12.75" customHeight="1">
      <c r="A31" s="129"/>
      <c r="C31" s="117" t="s">
        <v>72</v>
      </c>
      <c r="F31" s="118"/>
      <c r="G31" s="132">
        <f>139261/1000</f>
        <v>139.261</v>
      </c>
    </row>
    <row r="32" spans="1:7" s="117" customFormat="1" ht="12.75" customHeight="1">
      <c r="A32" s="129"/>
      <c r="F32" s="118"/>
      <c r="G32" s="118">
        <f>SUM(G30:G31)</f>
        <v>1747.896</v>
      </c>
    </row>
    <row r="33" spans="1:7" s="117" customFormat="1" ht="12.75" customHeight="1">
      <c r="A33" s="129"/>
      <c r="B33" s="117" t="s">
        <v>124</v>
      </c>
      <c r="F33" s="118"/>
      <c r="G33" s="118">
        <f>66600/1000</f>
        <v>66.6</v>
      </c>
    </row>
    <row r="34" spans="1:7" s="117" customFormat="1" ht="12.75" customHeight="1" thickBot="1">
      <c r="A34" s="129"/>
      <c r="F34" s="118"/>
      <c r="G34" s="121">
        <f>SUM(G32:G33)</f>
        <v>1814.4959999999999</v>
      </c>
    </row>
    <row r="35" spans="1:8" ht="12.75" customHeight="1">
      <c r="A35" s="129"/>
      <c r="B35" s="134"/>
      <c r="C35" s="117"/>
      <c r="D35" s="117"/>
      <c r="E35" s="118"/>
      <c r="F35" s="118"/>
      <c r="G35" s="124"/>
      <c r="H35" s="117"/>
    </row>
    <row r="36" spans="1:8" ht="25.5" customHeight="1">
      <c r="A36" s="129"/>
      <c r="B36" s="179" t="s">
        <v>222</v>
      </c>
      <c r="C36" s="179"/>
      <c r="D36" s="179"/>
      <c r="E36" s="179"/>
      <c r="F36" s="179"/>
      <c r="G36" s="179"/>
      <c r="H36" s="117"/>
    </row>
    <row r="37" spans="1:8" ht="12.75" customHeight="1">
      <c r="A37" s="129"/>
      <c r="B37" s="117"/>
      <c r="C37" s="117"/>
      <c r="D37" s="117"/>
      <c r="E37" s="118"/>
      <c r="F37" s="118"/>
      <c r="G37" s="124"/>
      <c r="H37" s="117"/>
    </row>
    <row r="38" spans="1:8" ht="12.75" customHeight="1">
      <c r="A38" s="129"/>
      <c r="B38" s="117"/>
      <c r="C38" s="117"/>
      <c r="D38" s="117"/>
      <c r="E38" s="118"/>
      <c r="F38" s="118"/>
      <c r="G38" s="124"/>
      <c r="H38" s="117"/>
    </row>
    <row r="39" spans="1:8" ht="12.75" customHeight="1">
      <c r="A39" s="129">
        <v>19</v>
      </c>
      <c r="B39" s="119" t="s">
        <v>111</v>
      </c>
      <c r="C39" s="117"/>
      <c r="D39" s="117"/>
      <c r="E39" s="133"/>
      <c r="F39" s="133"/>
      <c r="G39" s="124"/>
      <c r="H39" s="117"/>
    </row>
    <row r="40" spans="1:8" ht="12.75" customHeight="1">
      <c r="A40" s="129"/>
      <c r="B40" s="117" t="s">
        <v>112</v>
      </c>
      <c r="C40" s="117"/>
      <c r="D40" s="117"/>
      <c r="E40" s="118"/>
      <c r="F40" s="118"/>
      <c r="G40" s="124"/>
      <c r="H40" s="117"/>
    </row>
    <row r="41" spans="1:8" ht="12.75" customHeight="1">
      <c r="A41" s="129"/>
      <c r="B41" s="117"/>
      <c r="C41" s="117"/>
      <c r="D41" s="117"/>
      <c r="E41" s="118"/>
      <c r="F41" s="118"/>
      <c r="G41" s="124"/>
      <c r="H41" s="117"/>
    </row>
    <row r="42" spans="1:8" ht="12.75" customHeight="1">
      <c r="A42" s="129"/>
      <c r="B42" s="117"/>
      <c r="C42" s="117"/>
      <c r="D42" s="117"/>
      <c r="E42" s="118"/>
      <c r="F42" s="118"/>
      <c r="G42" s="124"/>
      <c r="H42" s="117"/>
    </row>
    <row r="43" spans="1:8" ht="12.75" customHeight="1">
      <c r="A43" s="129">
        <v>20</v>
      </c>
      <c r="B43" s="119" t="s">
        <v>210</v>
      </c>
      <c r="C43" s="117"/>
      <c r="D43" s="117"/>
      <c r="E43" s="118"/>
      <c r="F43" s="118"/>
      <c r="G43" s="124"/>
      <c r="H43" s="117"/>
    </row>
    <row r="44" spans="1:8" ht="12.75" customHeight="1">
      <c r="A44" s="129"/>
      <c r="B44" s="117" t="s">
        <v>211</v>
      </c>
      <c r="C44" s="117"/>
      <c r="D44" s="117"/>
      <c r="E44" s="118"/>
      <c r="F44" s="118"/>
      <c r="G44" s="26"/>
      <c r="H44" s="117"/>
    </row>
    <row r="45" spans="1:8" ht="12.75" customHeight="1">
      <c r="A45" s="129"/>
      <c r="B45" s="117"/>
      <c r="C45" s="117"/>
      <c r="D45" s="117"/>
      <c r="F45" s="118"/>
      <c r="G45" s="15" t="s">
        <v>105</v>
      </c>
      <c r="H45" s="117"/>
    </row>
    <row r="46" spans="1:8" ht="12.75" customHeight="1">
      <c r="A46" s="129"/>
      <c r="B46" s="117"/>
      <c r="C46" s="117"/>
      <c r="D46" s="117"/>
      <c r="F46" s="118"/>
      <c r="G46" s="15" t="s">
        <v>188</v>
      </c>
      <c r="H46" s="117"/>
    </row>
    <row r="47" spans="1:8" ht="12.75" customHeight="1">
      <c r="A47" s="129"/>
      <c r="G47" s="128" t="s">
        <v>136</v>
      </c>
      <c r="H47" s="117"/>
    </row>
    <row r="48" spans="1:8" ht="12.75" customHeight="1">
      <c r="A48" s="129"/>
      <c r="G48" s="128" t="s">
        <v>1</v>
      </c>
      <c r="H48" s="117"/>
    </row>
    <row r="49" spans="1:8" ht="12.75" customHeight="1">
      <c r="A49" s="129"/>
      <c r="B49" s="16" t="s">
        <v>212</v>
      </c>
      <c r="G49" s="146">
        <v>92</v>
      </c>
      <c r="H49" s="117"/>
    </row>
    <row r="50" spans="1:8" ht="12.75" customHeight="1">
      <c r="A50" s="129"/>
      <c r="B50" s="16" t="s">
        <v>213</v>
      </c>
      <c r="G50" s="146">
        <v>2345</v>
      </c>
      <c r="H50" s="117"/>
    </row>
    <row r="51" spans="1:8" ht="12.75" customHeight="1" thickBot="1">
      <c r="A51" s="129"/>
      <c r="B51" s="16" t="s">
        <v>214</v>
      </c>
      <c r="G51" s="163">
        <v>2253</v>
      </c>
      <c r="H51" s="117"/>
    </row>
    <row r="52" spans="1:8" ht="12.75" customHeight="1">
      <c r="A52" s="129"/>
      <c r="G52" s="128"/>
      <c r="H52" s="117"/>
    </row>
    <row r="53" spans="1:8" ht="12.75" customHeight="1">
      <c r="A53" s="129"/>
      <c r="B53" s="16" t="s">
        <v>215</v>
      </c>
      <c r="G53" s="128"/>
      <c r="H53" s="117"/>
    </row>
    <row r="54" spans="1:8" ht="12.75" customHeight="1">
      <c r="A54" s="129"/>
      <c r="C54" s="16" t="s">
        <v>18</v>
      </c>
      <c r="G54" s="135">
        <v>145</v>
      </c>
      <c r="H54" s="117"/>
    </row>
    <row r="55" spans="1:8" ht="12.75" customHeight="1">
      <c r="A55" s="129"/>
      <c r="C55" s="16" t="s">
        <v>73</v>
      </c>
      <c r="G55" s="136">
        <v>145</v>
      </c>
      <c r="H55" s="117"/>
    </row>
    <row r="56" spans="1:8" ht="12.75" customHeight="1" thickBot="1">
      <c r="A56" s="129"/>
      <c r="C56" s="16" t="s">
        <v>19</v>
      </c>
      <c r="G56" s="137">
        <v>113</v>
      </c>
      <c r="H56" s="117"/>
    </row>
    <row r="57" spans="1:8" ht="12.75" customHeight="1">
      <c r="A57" s="129"/>
      <c r="G57" s="26"/>
      <c r="H57" s="117"/>
    </row>
    <row r="58" spans="1:8" ht="12.75" customHeight="1">
      <c r="A58" s="129"/>
      <c r="G58" s="26"/>
      <c r="H58" s="117"/>
    </row>
    <row r="59" spans="1:8" ht="12.75" customHeight="1">
      <c r="A59" s="129">
        <v>21</v>
      </c>
      <c r="B59" s="115" t="s">
        <v>74</v>
      </c>
      <c r="G59" s="26"/>
      <c r="H59" s="117"/>
    </row>
    <row r="60" spans="1:8" ht="12.75" customHeight="1">
      <c r="A60" s="129"/>
      <c r="B60" s="16" t="s">
        <v>189</v>
      </c>
      <c r="G60" s="26"/>
      <c r="H60" s="117"/>
    </row>
    <row r="61" spans="1:8" ht="12.75" customHeight="1">
      <c r="A61" s="129"/>
      <c r="G61" s="26"/>
      <c r="H61" s="117"/>
    </row>
    <row r="62" spans="1:8" ht="12.75" customHeight="1">
      <c r="A62" s="129"/>
      <c r="G62" s="26"/>
      <c r="H62" s="117"/>
    </row>
    <row r="63" spans="1:8" ht="12.75" customHeight="1">
      <c r="A63" s="129">
        <v>22</v>
      </c>
      <c r="B63" s="115" t="s">
        <v>75</v>
      </c>
      <c r="G63" s="26"/>
      <c r="H63" s="117"/>
    </row>
    <row r="64" spans="1:8" ht="12.75" customHeight="1">
      <c r="A64" s="129"/>
      <c r="B64" s="115"/>
      <c r="G64" s="15" t="s">
        <v>105</v>
      </c>
      <c r="H64" s="117"/>
    </row>
    <row r="65" spans="1:8" ht="12.75" customHeight="1">
      <c r="A65" s="129"/>
      <c r="B65" s="115"/>
      <c r="G65" s="15" t="s">
        <v>188</v>
      </c>
      <c r="H65" s="117"/>
    </row>
    <row r="66" spans="1:8" ht="12.75" customHeight="1">
      <c r="A66" s="129"/>
      <c r="G66" s="128" t="s">
        <v>136</v>
      </c>
      <c r="H66" s="117"/>
    </row>
    <row r="67" spans="1:8" ht="12.75" customHeight="1">
      <c r="A67" s="129"/>
      <c r="G67" s="128" t="s">
        <v>1</v>
      </c>
      <c r="H67" s="117"/>
    </row>
    <row r="68" spans="1:8" ht="12.75" customHeight="1">
      <c r="A68" s="129"/>
      <c r="B68" s="16" t="s">
        <v>76</v>
      </c>
      <c r="H68" s="117"/>
    </row>
    <row r="69" spans="1:8" ht="12.75" customHeight="1">
      <c r="A69" s="129"/>
      <c r="C69" s="16" t="s">
        <v>20</v>
      </c>
      <c r="G69" s="136">
        <v>22574.702559999998</v>
      </c>
      <c r="H69" s="117"/>
    </row>
    <row r="70" spans="1:8" ht="12.75" customHeight="1">
      <c r="A70" s="129"/>
      <c r="C70" s="16" t="s">
        <v>21</v>
      </c>
      <c r="G70" s="136">
        <v>28570.94805929</v>
      </c>
      <c r="H70" s="117"/>
    </row>
    <row r="71" spans="1:8" ht="12.75" customHeight="1" thickBot="1">
      <c r="A71" s="129"/>
      <c r="G71" s="139">
        <f>SUM(G69:G70)</f>
        <v>51145.65061929</v>
      </c>
      <c r="H71" s="117"/>
    </row>
    <row r="72" spans="1:8" ht="12.75" customHeight="1">
      <c r="A72" s="129"/>
      <c r="G72" s="136"/>
      <c r="H72" s="117"/>
    </row>
    <row r="73" spans="1:8" ht="12.75" customHeight="1">
      <c r="A73" s="129"/>
      <c r="B73" s="16" t="s">
        <v>77</v>
      </c>
      <c r="H73" s="117"/>
    </row>
    <row r="74" spans="1:8" ht="12.75" customHeight="1" thickBot="1">
      <c r="A74" s="129"/>
      <c r="C74" s="16" t="s">
        <v>20</v>
      </c>
      <c r="G74" s="137">
        <v>12533.85411</v>
      </c>
      <c r="H74" s="117"/>
    </row>
    <row r="75" spans="1:8" ht="12.75" customHeight="1">
      <c r="A75" s="129"/>
      <c r="G75" s="136"/>
      <c r="H75" s="117"/>
    </row>
    <row r="76" spans="1:8" ht="12.75" customHeight="1">
      <c r="A76" s="129"/>
      <c r="G76" s="136"/>
      <c r="H76" s="117"/>
    </row>
    <row r="77" spans="1:8" ht="12.75" customHeight="1" thickBot="1">
      <c r="A77" s="129"/>
      <c r="B77" s="16" t="s">
        <v>88</v>
      </c>
      <c r="G77" s="137">
        <f>G71+G74</f>
        <v>63679.50472929</v>
      </c>
      <c r="H77" s="117"/>
    </row>
    <row r="78" spans="1:8" ht="12.75" customHeight="1">
      <c r="A78" s="129"/>
      <c r="D78" s="136"/>
      <c r="E78" s="138"/>
      <c r="G78" s="26"/>
      <c r="H78" s="117"/>
    </row>
    <row r="79" spans="1:8" ht="12.75" customHeight="1">
      <c r="A79" s="129"/>
      <c r="D79" s="136"/>
      <c r="E79" s="138"/>
      <c r="G79" s="26"/>
      <c r="H79" s="117"/>
    </row>
    <row r="80" spans="1:8" ht="12.75" customHeight="1">
      <c r="A80" s="129"/>
      <c r="B80" s="16" t="s">
        <v>87</v>
      </c>
      <c r="D80" s="136"/>
      <c r="E80" s="138"/>
      <c r="G80" s="26"/>
      <c r="H80" s="117"/>
    </row>
    <row r="81" spans="1:8" ht="12.75" customHeight="1">
      <c r="A81" s="129"/>
      <c r="E81" s="16" t="s">
        <v>115</v>
      </c>
      <c r="G81" s="140" t="s">
        <v>116</v>
      </c>
      <c r="H81" s="117"/>
    </row>
    <row r="82" spans="1:8" ht="12.75" customHeight="1">
      <c r="A82" s="129"/>
      <c r="E82" s="141" t="s">
        <v>117</v>
      </c>
      <c r="G82" s="141" t="s">
        <v>117</v>
      </c>
      <c r="H82" s="117"/>
    </row>
    <row r="83" spans="1:8" ht="12.75" customHeight="1">
      <c r="A83" s="129"/>
      <c r="C83" s="16" t="s">
        <v>89</v>
      </c>
      <c r="E83" s="142">
        <f>G83</f>
        <v>16567.15005</v>
      </c>
      <c r="G83" s="136">
        <v>16567.15005</v>
      </c>
      <c r="H83" s="117"/>
    </row>
    <row r="84" spans="1:8" ht="12.75" customHeight="1">
      <c r="A84" s="129"/>
      <c r="C84" s="16" t="s">
        <v>90</v>
      </c>
      <c r="E84" s="142">
        <v>7000</v>
      </c>
      <c r="G84" s="136">
        <v>26613.41467929</v>
      </c>
      <c r="H84" s="117"/>
    </row>
    <row r="85" spans="1:8" ht="12.75" customHeight="1">
      <c r="A85" s="129"/>
      <c r="C85" s="16" t="s">
        <v>91</v>
      </c>
      <c r="E85" s="142">
        <v>44660</v>
      </c>
      <c r="G85" s="136">
        <v>20498.94</v>
      </c>
      <c r="H85" s="117"/>
    </row>
    <row r="86" spans="1:8" ht="12.75" customHeight="1" thickBot="1">
      <c r="A86" s="129"/>
      <c r="D86" s="143"/>
      <c r="E86" s="138"/>
      <c r="G86" s="144">
        <f>SUM(G83:G85)</f>
        <v>63679.50472929</v>
      </c>
      <c r="H86" s="117"/>
    </row>
    <row r="87" spans="1:8" ht="12.75" customHeight="1">
      <c r="A87" s="129"/>
      <c r="E87" s="138"/>
      <c r="G87" s="26"/>
      <c r="H87" s="117"/>
    </row>
    <row r="88" spans="1:8" ht="12.75" customHeight="1">
      <c r="A88" s="129"/>
      <c r="E88" s="138"/>
      <c r="G88" s="26"/>
      <c r="H88" s="117"/>
    </row>
    <row r="89" spans="1:8" ht="12.75" customHeight="1">
      <c r="A89" s="129">
        <v>23</v>
      </c>
      <c r="B89" s="115" t="s">
        <v>22</v>
      </c>
      <c r="G89" s="26"/>
      <c r="H89" s="117"/>
    </row>
    <row r="90" spans="1:8" ht="12.75" customHeight="1">
      <c r="A90" s="129"/>
      <c r="B90" s="16" t="s">
        <v>190</v>
      </c>
      <c r="G90" s="26"/>
      <c r="H90" s="117"/>
    </row>
    <row r="91" spans="1:8" ht="12.75" customHeight="1">
      <c r="A91" s="129"/>
      <c r="G91" s="26"/>
      <c r="H91" s="117"/>
    </row>
    <row r="92" spans="1:8" ht="12.75" customHeight="1">
      <c r="A92" s="129"/>
      <c r="G92" s="26"/>
      <c r="H92" s="117"/>
    </row>
    <row r="93" spans="1:8" ht="12.75" customHeight="1">
      <c r="A93" s="129">
        <v>24</v>
      </c>
      <c r="B93" s="115" t="s">
        <v>78</v>
      </c>
      <c r="G93" s="26"/>
      <c r="H93" s="117"/>
    </row>
    <row r="94" spans="1:8" ht="25.5" customHeight="1">
      <c r="A94" s="129"/>
      <c r="B94" s="171" t="s">
        <v>191</v>
      </c>
      <c r="C94" s="171"/>
      <c r="D94" s="171"/>
      <c r="E94" s="171"/>
      <c r="F94" s="171"/>
      <c r="G94" s="171"/>
      <c r="H94" s="117"/>
    </row>
    <row r="95" spans="1:8" ht="12.75" customHeight="1">
      <c r="A95" s="129"/>
      <c r="G95" s="26"/>
      <c r="H95" s="117"/>
    </row>
    <row r="96" spans="1:8" ht="12.75" customHeight="1">
      <c r="A96" s="129"/>
      <c r="G96" s="26"/>
      <c r="H96" s="117"/>
    </row>
    <row r="97" spans="1:8" ht="12.75" customHeight="1">
      <c r="A97" s="129">
        <v>25</v>
      </c>
      <c r="B97" s="145" t="s">
        <v>79</v>
      </c>
      <c r="G97" s="26"/>
      <c r="H97" s="117"/>
    </row>
    <row r="98" spans="1:8" ht="51.75" customHeight="1">
      <c r="A98" s="129"/>
      <c r="B98" s="176" t="s">
        <v>217</v>
      </c>
      <c r="C98" s="183"/>
      <c r="D98" s="183"/>
      <c r="E98" s="183"/>
      <c r="F98" s="183"/>
      <c r="G98" s="183"/>
      <c r="H98" s="117"/>
    </row>
    <row r="99" spans="1:8" ht="12.75" customHeight="1">
      <c r="A99" s="129"/>
      <c r="B99" s="145"/>
      <c r="G99" s="26"/>
      <c r="H99" s="117"/>
    </row>
    <row r="100" spans="1:8" ht="13.5" customHeight="1">
      <c r="A100" s="129"/>
      <c r="B100" s="179" t="s">
        <v>219</v>
      </c>
      <c r="C100" s="179"/>
      <c r="D100" s="179"/>
      <c r="E100" s="179"/>
      <c r="F100" s="179"/>
      <c r="G100" s="179"/>
      <c r="H100" s="117"/>
    </row>
    <row r="101" spans="1:8" ht="12.75" customHeight="1">
      <c r="A101" s="129"/>
      <c r="G101" s="26"/>
      <c r="H101" s="117"/>
    </row>
    <row r="102" spans="1:8" ht="12.75" customHeight="1">
      <c r="A102" s="129"/>
      <c r="G102" s="26"/>
      <c r="H102" s="117"/>
    </row>
    <row r="103" spans="1:8" ht="12.75" customHeight="1">
      <c r="A103" s="129">
        <v>26</v>
      </c>
      <c r="B103" s="115" t="s">
        <v>80</v>
      </c>
      <c r="G103" s="26"/>
      <c r="H103" s="117"/>
    </row>
    <row r="104" spans="1:8" ht="12.75" customHeight="1">
      <c r="A104" s="129"/>
      <c r="B104" s="115"/>
      <c r="G104" s="26"/>
      <c r="H104" s="117"/>
    </row>
    <row r="105" spans="1:8" ht="12.75" customHeight="1">
      <c r="A105" s="129"/>
      <c r="B105" s="115" t="s">
        <v>81</v>
      </c>
      <c r="C105" s="115" t="s">
        <v>82</v>
      </c>
      <c r="G105" s="26"/>
      <c r="H105" s="117"/>
    </row>
    <row r="106" spans="1:8" ht="27" customHeight="1">
      <c r="A106" s="129"/>
      <c r="B106" s="115"/>
      <c r="C106" s="171" t="s">
        <v>192</v>
      </c>
      <c r="D106" s="171"/>
      <c r="E106" s="171"/>
      <c r="F106" s="171"/>
      <c r="G106" s="171"/>
      <c r="H106" s="117"/>
    </row>
    <row r="107" spans="1:8" ht="12.75" customHeight="1">
      <c r="A107" s="129"/>
      <c r="B107" s="115"/>
      <c r="C107" s="115"/>
      <c r="E107" s="15"/>
      <c r="F107" s="15"/>
      <c r="G107" s="15" t="s">
        <v>105</v>
      </c>
      <c r="H107" s="117"/>
    </row>
    <row r="108" spans="1:8" ht="12.75" customHeight="1">
      <c r="A108" s="129"/>
      <c r="B108" s="115"/>
      <c r="C108" s="115"/>
      <c r="E108" s="15"/>
      <c r="F108" s="15"/>
      <c r="G108" s="15" t="s">
        <v>188</v>
      </c>
      <c r="H108" s="117"/>
    </row>
    <row r="109" spans="1:8" ht="12.75" customHeight="1">
      <c r="A109" s="129"/>
      <c r="B109" s="115"/>
      <c r="C109" s="115"/>
      <c r="E109" s="15"/>
      <c r="F109" s="15"/>
      <c r="G109" s="15" t="s">
        <v>136</v>
      </c>
      <c r="H109" s="117"/>
    </row>
    <row r="110" spans="1:8" ht="12.75" customHeight="1">
      <c r="A110" s="129"/>
      <c r="E110" s="15"/>
      <c r="F110" s="15"/>
      <c r="G110" s="15" t="s">
        <v>1</v>
      </c>
      <c r="H110" s="117"/>
    </row>
    <row r="111" spans="1:8" ht="12.75" customHeight="1">
      <c r="A111" s="129"/>
      <c r="C111" s="16" t="s">
        <v>23</v>
      </c>
      <c r="E111" s="147"/>
      <c r="F111" s="147"/>
      <c r="G111" s="146">
        <f>PL!C42</f>
        <v>7594.645515839434</v>
      </c>
      <c r="H111" s="117"/>
    </row>
    <row r="112" spans="1:8" ht="12.75" customHeight="1">
      <c r="A112" s="129"/>
      <c r="E112" s="147"/>
      <c r="F112" s="147"/>
      <c r="G112" s="146"/>
      <c r="H112" s="117"/>
    </row>
    <row r="113" spans="1:8" ht="14.25" customHeight="1">
      <c r="A113" s="129"/>
      <c r="C113" s="180" t="s">
        <v>196</v>
      </c>
      <c r="D113" s="180"/>
      <c r="E113" s="147"/>
      <c r="F113" s="147"/>
      <c r="G113" s="146">
        <v>320633</v>
      </c>
      <c r="H113" s="117"/>
    </row>
    <row r="114" spans="1:8" ht="12.75" customHeight="1">
      <c r="A114" s="129"/>
      <c r="C114" s="16" t="s">
        <v>128</v>
      </c>
      <c r="G114" s="128"/>
      <c r="H114" s="117"/>
    </row>
    <row r="115" spans="1:8" ht="12.75" customHeight="1" thickBot="1">
      <c r="A115" s="129"/>
      <c r="C115" s="16" t="s">
        <v>24</v>
      </c>
      <c r="F115" s="155"/>
      <c r="G115" s="148">
        <f>(G111/G113)*100</f>
        <v>2.368641255216847</v>
      </c>
      <c r="H115" s="117"/>
    </row>
    <row r="116" spans="1:8" ht="12.75" customHeight="1">
      <c r="A116" s="129"/>
      <c r="D116" s="117"/>
      <c r="E116" s="117"/>
      <c r="H116" s="117"/>
    </row>
    <row r="117" spans="1:8" ht="12.75" customHeight="1">
      <c r="A117" s="129"/>
      <c r="D117" s="117"/>
      <c r="E117" s="117"/>
      <c r="H117" s="117"/>
    </row>
    <row r="118" spans="1:8" ht="12.75" customHeight="1">
      <c r="A118" s="129"/>
      <c r="B118" s="115" t="s">
        <v>83</v>
      </c>
      <c r="C118" s="115" t="s">
        <v>84</v>
      </c>
      <c r="D118" s="149"/>
      <c r="E118" s="149"/>
      <c r="F118" s="149"/>
      <c r="H118" s="117"/>
    </row>
    <row r="119" spans="1:8" ht="39" customHeight="1">
      <c r="A119" s="129"/>
      <c r="B119" s="115"/>
      <c r="C119" s="171" t="s">
        <v>216</v>
      </c>
      <c r="D119" s="171"/>
      <c r="E119" s="171"/>
      <c r="F119" s="171"/>
      <c r="G119" s="171"/>
      <c r="H119" s="117"/>
    </row>
    <row r="120" spans="1:8" ht="12.75" customHeight="1">
      <c r="A120" s="129"/>
      <c r="B120" s="115"/>
      <c r="C120" s="115"/>
      <c r="E120" s="15"/>
      <c r="F120" s="15"/>
      <c r="G120" s="15" t="s">
        <v>105</v>
      </c>
      <c r="H120" s="117"/>
    </row>
    <row r="121" spans="1:8" ht="12.75" customHeight="1">
      <c r="A121" s="129"/>
      <c r="B121" s="115"/>
      <c r="C121" s="115"/>
      <c r="E121" s="15"/>
      <c r="F121" s="15"/>
      <c r="G121" s="15" t="s">
        <v>188</v>
      </c>
      <c r="H121" s="117"/>
    </row>
    <row r="122" spans="1:8" ht="12.75" customHeight="1">
      <c r="A122" s="129"/>
      <c r="B122" s="115"/>
      <c r="C122" s="115"/>
      <c r="E122" s="15"/>
      <c r="F122" s="15"/>
      <c r="G122" s="15" t="s">
        <v>136</v>
      </c>
      <c r="H122" s="117"/>
    </row>
    <row r="123" spans="1:8" ht="12.75" customHeight="1">
      <c r="A123" s="129"/>
      <c r="E123" s="15"/>
      <c r="F123" s="15"/>
      <c r="G123" s="15" t="s">
        <v>1</v>
      </c>
      <c r="H123" s="117"/>
    </row>
    <row r="124" spans="1:8" ht="12.75" customHeight="1">
      <c r="A124" s="129"/>
      <c r="C124" s="16" t="s">
        <v>23</v>
      </c>
      <c r="E124" s="147"/>
      <c r="F124" s="147"/>
      <c r="G124" s="150">
        <f>G111</f>
        <v>7594.645515839434</v>
      </c>
      <c r="H124" s="117"/>
    </row>
    <row r="125" spans="1:8" ht="12.75" customHeight="1">
      <c r="A125" s="129"/>
      <c r="E125" s="147"/>
      <c r="F125" s="147"/>
      <c r="G125" s="146"/>
      <c r="H125" s="117"/>
    </row>
    <row r="126" spans="1:8" ht="13.5" customHeight="1">
      <c r="A126" s="129"/>
      <c r="C126" s="171" t="s">
        <v>196</v>
      </c>
      <c r="D126" s="171"/>
      <c r="E126" s="147"/>
      <c r="F126" s="147"/>
      <c r="G126" s="146">
        <v>320633</v>
      </c>
      <c r="H126" s="117"/>
    </row>
    <row r="127" spans="1:8" ht="12.75" customHeight="1">
      <c r="A127" s="129"/>
      <c r="C127" s="116" t="s">
        <v>126</v>
      </c>
      <c r="E127" s="147"/>
      <c r="F127" s="147"/>
      <c r="G127" s="150">
        <f>500*7/12</f>
        <v>291.6666666666667</v>
      </c>
      <c r="H127" s="117"/>
    </row>
    <row r="128" spans="1:8" ht="12.75" customHeight="1">
      <c r="A128" s="129"/>
      <c r="C128" s="16" t="s">
        <v>197</v>
      </c>
      <c r="E128" s="14"/>
      <c r="F128" s="156"/>
      <c r="G128" s="151">
        <f>SUM(G126:G127)</f>
        <v>320924.6666666667</v>
      </c>
      <c r="H128" s="117"/>
    </row>
    <row r="129" spans="1:8" ht="12.75" customHeight="1">
      <c r="A129" s="129"/>
      <c r="C129" s="16" t="s">
        <v>129</v>
      </c>
      <c r="F129" s="152"/>
      <c r="G129" s="152"/>
      <c r="H129" s="117"/>
    </row>
    <row r="130" spans="1:8" ht="12.75" customHeight="1" thickBot="1">
      <c r="A130" s="129"/>
      <c r="C130" s="16" t="s">
        <v>127</v>
      </c>
      <c r="F130" s="155"/>
      <c r="G130" s="148">
        <f>(G124/G128)*100</f>
        <v>2.366488557804667</v>
      </c>
      <c r="H130" s="117"/>
    </row>
    <row r="131" spans="1:8" ht="12.75" customHeight="1">
      <c r="A131" s="129"/>
      <c r="B131" s="115"/>
      <c r="C131" s="115"/>
      <c r="D131" s="149"/>
      <c r="E131" s="149"/>
      <c r="F131" s="149"/>
      <c r="H131" s="117"/>
    </row>
    <row r="132" spans="1:8" ht="12.75" customHeight="1">
      <c r="A132" s="129"/>
      <c r="B132" s="115"/>
      <c r="C132" s="115"/>
      <c r="D132" s="149"/>
      <c r="E132" s="149"/>
      <c r="F132" s="149"/>
      <c r="H132" s="117"/>
    </row>
    <row r="133" spans="1:8" ht="12.75" customHeight="1">
      <c r="A133" s="129">
        <v>27</v>
      </c>
      <c r="B133" s="181" t="s">
        <v>85</v>
      </c>
      <c r="C133" s="181"/>
      <c r="D133" s="181"/>
      <c r="E133" s="181"/>
      <c r="F133" s="181"/>
      <c r="G133" s="181"/>
      <c r="H133" s="117"/>
    </row>
    <row r="134" spans="1:8" ht="26.25" customHeight="1">
      <c r="A134" s="129"/>
      <c r="B134" s="171" t="s">
        <v>193</v>
      </c>
      <c r="C134" s="171"/>
      <c r="D134" s="171"/>
      <c r="E134" s="171"/>
      <c r="F134" s="171"/>
      <c r="G134" s="171"/>
      <c r="H134" s="117"/>
    </row>
    <row r="135" spans="1:8" ht="12.75" customHeight="1">
      <c r="A135" s="129"/>
      <c r="B135" s="153"/>
      <c r="C135" s="145"/>
      <c r="D135" s="145"/>
      <c r="E135" s="145"/>
      <c r="F135" s="145"/>
      <c r="G135" s="145"/>
      <c r="H135" s="117"/>
    </row>
    <row r="136" spans="1:8" ht="12.75" customHeight="1">
      <c r="A136" s="129"/>
      <c r="B136" s="154"/>
      <c r="C136" s="116"/>
      <c r="D136" s="116"/>
      <c r="E136" s="116"/>
      <c r="F136" s="116"/>
      <c r="G136" s="116"/>
      <c r="H136" s="117"/>
    </row>
    <row r="137" spans="1:8" ht="12.75" customHeight="1">
      <c r="A137" s="128"/>
      <c r="B137" s="117"/>
      <c r="C137" s="117"/>
      <c r="D137" s="122"/>
      <c r="E137" s="122"/>
      <c r="F137" s="131"/>
      <c r="G137" s="131"/>
      <c r="H137" s="117"/>
    </row>
    <row r="138" ht="12.75" customHeight="1"/>
    <row r="139" ht="12.75" customHeight="1"/>
    <row r="140" ht="12.75" customHeight="1"/>
    <row r="141" ht="12.75" customHeight="1"/>
  </sheetData>
  <mergeCells count="15">
    <mergeCell ref="B9:G9"/>
    <mergeCell ref="A5:G5"/>
    <mergeCell ref="C113:D113"/>
    <mergeCell ref="C126:D126"/>
    <mergeCell ref="C106:G106"/>
    <mergeCell ref="B13:G13"/>
    <mergeCell ref="B21:G21"/>
    <mergeCell ref="B36:G36"/>
    <mergeCell ref="B94:G94"/>
    <mergeCell ref="B98:G98"/>
    <mergeCell ref="B134:G134"/>
    <mergeCell ref="B17:G17"/>
    <mergeCell ref="B133:G133"/>
    <mergeCell ref="B100:G100"/>
    <mergeCell ref="C119:G119"/>
  </mergeCells>
  <printOptions/>
  <pageMargins left="0.75" right="0.75" top="0.75" bottom="0.75" header="0.5" footer="0.5"/>
  <pageSetup horizontalDpi="600" verticalDpi="600" orientation="portrait" paperSize="9" scale="90" r:id="rId1"/>
  <rowBreaks count="2" manualBreakCount="2">
    <brk id="40" max="6" man="1"/>
    <brk id="9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Tan &amp; Tan Developments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Ivy Lee</dc:creator>
  <cp:keywords/>
  <dc:description/>
  <cp:lastModifiedBy>Foo Wen Yunn</cp:lastModifiedBy>
  <cp:lastPrinted>2004-06-11T03:15:30Z</cp:lastPrinted>
  <dcterms:created xsi:type="dcterms:W3CDTF">2003-06-03T01:38:44Z</dcterms:created>
  <dcterms:modified xsi:type="dcterms:W3CDTF">2004-06-14T08:20:57Z</dcterms:modified>
  <cp:category/>
  <cp:version/>
  <cp:contentType/>
  <cp:contentStatus/>
</cp:coreProperties>
</file>