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5985" activeTab="2"/>
  </bookViews>
  <sheets>
    <sheet name="P&amp;L" sheetId="1" r:id="rId1"/>
    <sheet name="bal. sheet" sheetId="2" r:id="rId2"/>
    <sheet name="notes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2">'notes'!$A$1:$J$201</definedName>
  </definedNames>
  <calcPr fullCalcOnLoad="1"/>
</workbook>
</file>

<file path=xl/sharedStrings.xml><?xml version="1.0" encoding="utf-8"?>
<sst xmlns="http://schemas.openxmlformats.org/spreadsheetml/2006/main" count="330" uniqueCount="265">
  <si>
    <t>TAN &amp; TAN DEVELOPMENTS BERHAD (13042-h)</t>
  </si>
  <si>
    <t>(Incorporated in Malaysia)</t>
  </si>
  <si>
    <t>CONSOLIDATED INCOME STATEMENT</t>
  </si>
  <si>
    <t>INDIVIDUAL PERIOD</t>
  </si>
  <si>
    <t>CUMULATIVE QUARTER</t>
  </si>
  <si>
    <t xml:space="preserve">CURRENT </t>
  </si>
  <si>
    <t>PRECEDING YR</t>
  </si>
  <si>
    <t>PRECEDING YEAR</t>
  </si>
  <si>
    <t>YEAR</t>
  </si>
  <si>
    <t xml:space="preserve">CORRESPONDING </t>
  </si>
  <si>
    <t>QUARTER</t>
  </si>
  <si>
    <t>TODATE</t>
  </si>
  <si>
    <t>PERIOD</t>
  </si>
  <si>
    <t>RM'000</t>
  </si>
  <si>
    <t>(a)</t>
  </si>
  <si>
    <t>Turnover</t>
  </si>
  <si>
    <t>(b)</t>
  </si>
  <si>
    <t>Investment Income</t>
  </si>
  <si>
    <t>(c)</t>
  </si>
  <si>
    <t>Other income including interest income</t>
  </si>
  <si>
    <t>Operating profit/(loss) before</t>
  </si>
  <si>
    <t>interest on borrowings, depreciation and</t>
  </si>
  <si>
    <t>amortisation, exceptional items, income tax,</t>
  </si>
  <si>
    <t>minority interests and extraordinary items</t>
  </si>
  <si>
    <t>Less : Interest on borrowings</t>
  </si>
  <si>
    <t xml:space="preserve">          Depreciation &amp; amortisation</t>
  </si>
  <si>
    <t>(d)</t>
  </si>
  <si>
    <t>Exceptional items</t>
  </si>
  <si>
    <t>(e)</t>
  </si>
  <si>
    <t>Operating profit/(loss) after</t>
  </si>
  <si>
    <t xml:space="preserve">amortisation, exceptional items but before </t>
  </si>
  <si>
    <t xml:space="preserve">income tax, minority interests and extraordinary </t>
  </si>
  <si>
    <t>items</t>
  </si>
  <si>
    <t>(f)</t>
  </si>
  <si>
    <t xml:space="preserve">Share in the results of associated </t>
  </si>
  <si>
    <t>companies</t>
  </si>
  <si>
    <t>(g)</t>
  </si>
  <si>
    <t>Profit/(loss) before taxation, minority</t>
  </si>
  <si>
    <t>interest and extraordinary items</t>
  </si>
  <si>
    <t>(h)</t>
  </si>
  <si>
    <t>Taxation</t>
  </si>
  <si>
    <t>(i)</t>
  </si>
  <si>
    <t>Profit/(loss) after taxation</t>
  </si>
  <si>
    <t>before deducting minority interest</t>
  </si>
  <si>
    <t>(ii)</t>
  </si>
  <si>
    <t>Less: minority interest</t>
  </si>
  <si>
    <t>(j)</t>
  </si>
  <si>
    <t>attributable to members of the company</t>
  </si>
  <si>
    <t>(k)</t>
  </si>
  <si>
    <t>Extraordinary items</t>
  </si>
  <si>
    <t>Less minority interest</t>
  </si>
  <si>
    <t>(iii)</t>
  </si>
  <si>
    <t xml:space="preserve">Extraordinary items attributable </t>
  </si>
  <si>
    <t>to the members of the company</t>
  </si>
  <si>
    <t>(l)</t>
  </si>
  <si>
    <t>Profit/(loss) after taxation and</t>
  </si>
  <si>
    <t xml:space="preserve">extraordinary items attributable to </t>
  </si>
  <si>
    <t>members of the company</t>
  </si>
  <si>
    <t xml:space="preserve">Earnings per share based on 2 (j) above </t>
  </si>
  <si>
    <t>after deducting any provision for preference</t>
  </si>
  <si>
    <t>dividends, if any:-</t>
  </si>
  <si>
    <t>Basic (based on ordinary shares)(sen)</t>
  </si>
  <si>
    <t>Fully diluted (based on ordinary shares)</t>
  </si>
  <si>
    <t>(sen)</t>
  </si>
  <si>
    <t>Net tangible assets per share (RM)</t>
  </si>
  <si>
    <t>Dividend per share (sen)</t>
  </si>
  <si>
    <t>Dividend Description</t>
  </si>
  <si>
    <t>CONSOLIDATED BALANCE SHEET</t>
  </si>
  <si>
    <t>AS AT END OF</t>
  </si>
  <si>
    <t>AS AT PRECEDING</t>
  </si>
  <si>
    <t>CURRENT QUARTER</t>
  </si>
  <si>
    <t>FINANCIAL YEAR END</t>
  </si>
  <si>
    <t>31.1.2000</t>
  </si>
  <si>
    <t>FIXED ASSETS</t>
  </si>
  <si>
    <t>REAL PROPERTY ASSETS</t>
  </si>
  <si>
    <t>INVESTMENT PROPERTIES</t>
  </si>
  <si>
    <t>ASSOCIATED COMPANIES</t>
  </si>
  <si>
    <t>INVESTMENTS</t>
  </si>
  <si>
    <t>CURRENT ASSETS</t>
  </si>
  <si>
    <t>Development properties</t>
  </si>
  <si>
    <t>Stocks</t>
  </si>
  <si>
    <t>Quoted investments</t>
  </si>
  <si>
    <t>Trade Debtors</t>
  </si>
  <si>
    <t>Amount owing by associates companies</t>
  </si>
  <si>
    <t>Other debtors, prepayments and deposits</t>
  </si>
  <si>
    <t>Deposits with licensed banks</t>
  </si>
  <si>
    <t>Cash and bank balances</t>
  </si>
  <si>
    <t>CURRENT LIABILITIES</t>
  </si>
  <si>
    <t>Trade creditors</t>
  </si>
  <si>
    <t>Other creditors and accrued liabilities</t>
  </si>
  <si>
    <t>Amount owing to associate companies</t>
  </si>
  <si>
    <t>Loan from a joint venture partner</t>
  </si>
  <si>
    <t>Bank borrrowings</t>
  </si>
  <si>
    <t>Bank overdrafts</t>
  </si>
  <si>
    <t>Proposed dividends</t>
  </si>
  <si>
    <t>NET CURRENT (LIABILITIES)/ASSETS</t>
  </si>
  <si>
    <t>DEFERRED EXPENDITURE</t>
  </si>
  <si>
    <t>SHAREHOLDERS' FUNDS</t>
  </si>
  <si>
    <t>Share Capital</t>
  </si>
  <si>
    <t>RESERVES</t>
  </si>
  <si>
    <t>Share premium</t>
  </si>
  <si>
    <t>Revaluation Reserves</t>
  </si>
  <si>
    <t>Reserves arising from consolidation</t>
  </si>
  <si>
    <t>Exchange fluctuation reserves</t>
  </si>
  <si>
    <t>Retained Profit</t>
  </si>
  <si>
    <t>MINORITY INTEREST</t>
  </si>
  <si>
    <t>LONG TERM BORROWINGS</t>
  </si>
  <si>
    <t>DEFERRED TAXATION</t>
  </si>
  <si>
    <t>NET TANGIBLE ASSETS PER SHARE (sen)</t>
  </si>
  <si>
    <t>EXPLANATORY NOTES</t>
  </si>
  <si>
    <t>Accounting Policies</t>
  </si>
  <si>
    <t xml:space="preserve">The quarterly financial statements of the Group are prepared using the same accounting policies and method of </t>
  </si>
  <si>
    <t>Exceptional items comprised:-</t>
  </si>
  <si>
    <t xml:space="preserve">      INDIVIDUAL PERIOD</t>
  </si>
  <si>
    <t xml:space="preserve">     CUMULATIVE PERIOD</t>
  </si>
  <si>
    <t>CURRENT</t>
  </si>
  <si>
    <t>PRECEDING</t>
  </si>
  <si>
    <t>Investments in associates written down</t>
  </si>
  <si>
    <t>Taxation comprised :-</t>
  </si>
  <si>
    <t>Taxation based on the profit of the period:</t>
  </si>
  <si>
    <t>Malaysian income tax</t>
  </si>
  <si>
    <t>respect of prior years</t>
  </si>
  <si>
    <t xml:space="preserve">Taxation on share of profits of associated </t>
  </si>
  <si>
    <t>Pre-acquisition Profit</t>
  </si>
  <si>
    <t>Profit on sale of Investments and/or Properties</t>
  </si>
  <si>
    <t>There were no profits on sale of investments and/or properties outside the ordinary course of the Group's business for the</t>
  </si>
  <si>
    <t>Quoted Securities</t>
  </si>
  <si>
    <t>(a) Total purchases and disposals of quoted securities for the current financial year to date are as follows:-</t>
  </si>
  <si>
    <t xml:space="preserve">     Long Term :-</t>
  </si>
  <si>
    <t xml:space="preserve">     There is no movement in long term quoted securities for the current financial year to-date.</t>
  </si>
  <si>
    <t xml:space="preserve">     Short term :-</t>
  </si>
  <si>
    <t>RM '000</t>
  </si>
  <si>
    <t>Total Purchases</t>
  </si>
  <si>
    <t>Total Disposals</t>
  </si>
  <si>
    <t>Total profit on disposals</t>
  </si>
  <si>
    <t>At cost</t>
  </si>
  <si>
    <t>Provision for diminution in value</t>
  </si>
  <si>
    <t>At Book Value</t>
  </si>
  <si>
    <t>Market value</t>
  </si>
  <si>
    <t>Changes in the Composition of the Group</t>
  </si>
  <si>
    <t>acquisition of the following subsidiaries :-</t>
  </si>
  <si>
    <t>Name of Company</t>
  </si>
  <si>
    <t>Equity Held</t>
  </si>
  <si>
    <t>Tan &amp; Tan Developments (Selatan) Sdn Bhd</t>
  </si>
  <si>
    <t>Tan &amp; Tan Developments (Utara) Sdn Bhd</t>
  </si>
  <si>
    <t>Carney Investment Limited</t>
  </si>
  <si>
    <t>Status of Corporate Proposals</t>
  </si>
  <si>
    <t>Seasonal or Cyclical Factors</t>
  </si>
  <si>
    <t>There are no seasonal or cyclical factors which have affected the quarterly financial results.</t>
  </si>
  <si>
    <t>Debt and Equity Securities</t>
  </si>
  <si>
    <t>There are no issuance and repayment of debt and equity securities, share buy-back, share cancellations, shares</t>
  </si>
  <si>
    <t>Group Borrowings and Debt Securities</t>
  </si>
  <si>
    <t>Long term borrowings - secured :-</t>
  </si>
  <si>
    <t>Term loan</t>
  </si>
  <si>
    <t>Other borrowings</t>
  </si>
  <si>
    <t xml:space="preserve">                      Foreign Currency</t>
  </si>
  <si>
    <t>'000</t>
  </si>
  <si>
    <t>Short term borrowings:-</t>
  </si>
  <si>
    <t>Bank borrowings :-</t>
  </si>
  <si>
    <t>Secured :-</t>
  </si>
  <si>
    <t>USD</t>
  </si>
  <si>
    <t>RMB</t>
  </si>
  <si>
    <t>Unsecured:-</t>
  </si>
  <si>
    <t>Contingent Liabilities</t>
  </si>
  <si>
    <t>To the best knowledge of the directors, the Group does not have any contingent liabilities as at the date of this</t>
  </si>
  <si>
    <t>announcement.</t>
  </si>
  <si>
    <t>Off Balance Sheet Financial Instruments</t>
  </si>
  <si>
    <t>The Group does not have any financial instruments with off balance sheet risk.</t>
  </si>
  <si>
    <t>Material Litigation</t>
  </si>
  <si>
    <t>The Group is not engaged in any material litigation as at the date of this announcement.</t>
  </si>
  <si>
    <t>Segmental Reporting</t>
  </si>
  <si>
    <t xml:space="preserve">Profit before </t>
  </si>
  <si>
    <t>tax</t>
  </si>
  <si>
    <t>Assets</t>
  </si>
  <si>
    <t>Property developments</t>
  </si>
  <si>
    <t>Hotels</t>
  </si>
  <si>
    <t>Investments holdings</t>
  </si>
  <si>
    <t>Others</t>
  </si>
  <si>
    <t>Less :</t>
  </si>
  <si>
    <t>Share of turnover of associated companies</t>
  </si>
  <si>
    <t>Material Changes in the Quarterly Results compared to the results of the Preceding Quarter</t>
  </si>
  <si>
    <t>Review of Performance of the company and its Principal Subsidiaries</t>
  </si>
  <si>
    <t>Prospects for the Current Financial Year</t>
  </si>
  <si>
    <t>Variance of Actual Profit from Forecast Profit</t>
  </si>
  <si>
    <t>Not applicable.</t>
  </si>
  <si>
    <t>Dividend</t>
  </si>
  <si>
    <t>BY ORDER OF THE BOARD</t>
  </si>
  <si>
    <t>MARY WONG</t>
  </si>
  <si>
    <t>CHAI LAI SIM</t>
  </si>
  <si>
    <t>Secretaries</t>
  </si>
  <si>
    <t>Kuala Lumpur</t>
  </si>
  <si>
    <t>Percentage</t>
  </si>
  <si>
    <t>To Date (%)</t>
  </si>
  <si>
    <t>Outline Avenue (M) Sdn Bhd</t>
  </si>
  <si>
    <t>Macro Kiosk Sdn Bhd (formerly known as Budaya Buana Sdn Bhd)</t>
  </si>
  <si>
    <t>Bintang Buana  Sdn Bhd</t>
  </si>
  <si>
    <t>* (30%)</t>
  </si>
  <si>
    <t>Acquired/(Reduced)</t>
  </si>
  <si>
    <t>FOR THE FOURTH QUARTER ENDED 31 JANUARY 2001</t>
  </si>
  <si>
    <t>31.1.2001</t>
  </si>
  <si>
    <t xml:space="preserve"> 31 JANUARY 2001</t>
  </si>
  <si>
    <t xml:space="preserve"> </t>
  </si>
  <si>
    <t>overseas associated company</t>
  </si>
  <si>
    <t>Overseas income tax</t>
  </si>
  <si>
    <t>(b) Total investment in quoted shares as at 31 January 2001 are as follows :</t>
  </si>
  <si>
    <t xml:space="preserve">There were no changes in the composition of the Group during the current financial year to date except for the </t>
  </si>
  <si>
    <t>*During the current financial year Macro Kiosk Sdn Bhd increased its paid up share capital from RM2 to RM150,000</t>
  </si>
  <si>
    <t>There are no Corporate Proposals announced as at the date of this Quarterly Report except that on 25 July 2000, IGB</t>
  </si>
  <si>
    <t>Total Group borrowings as at 31 January 2001 are as follows:-</t>
  </si>
  <si>
    <t>First &amp; Final</t>
  </si>
  <si>
    <t>held as treasury shares and resale of treasury shares during the financial year to date except that the issued</t>
  </si>
  <si>
    <t xml:space="preserve">and paid up share capital of the company has increased from RM320,308,828 to RM320,632,828 by way of an </t>
  </si>
  <si>
    <t>issue of 324,000 new ordinary shares of RM1.00 each for cash under the Employees' Share Option Scheme.</t>
  </si>
  <si>
    <t>Under provision of taxation in</t>
  </si>
  <si>
    <t>With effect from this financial year, The Group share of associated company's turnover is excluded from the Group</t>
  </si>
  <si>
    <t>turnover which is in compliance with MASB 12. The Group's share of turnover of associated companies that is</t>
  </si>
  <si>
    <t>29 March 2001</t>
  </si>
  <si>
    <t>Provision for diminution in value of</t>
  </si>
  <si>
    <t>short-term invesments</t>
  </si>
  <si>
    <t>Surplus arising from return of capital in an</t>
  </si>
  <si>
    <t xml:space="preserve">Share of exceptional items of associated </t>
  </si>
  <si>
    <t>companies arising from provision for  diminution</t>
  </si>
  <si>
    <t>computation as those used in the preparation of the annual financial statements for the year ended 31 January  2000</t>
  </si>
  <si>
    <t>There were no extraordinary items for the financial year under review.</t>
  </si>
  <si>
    <t>There were no pre-acquisition profits or losses for the financial year under review.</t>
  </si>
  <si>
    <t>The higher profit before tax in 4th quarter was mainly due to higher contribution by an associated company.</t>
  </si>
  <si>
    <t xml:space="preserve">Group's share of turnover of associated companies of RM153.08 million and a pre-tax profit after exceptional item of </t>
  </si>
  <si>
    <t>date of this report which may affect the earnings and/or income of the Group.</t>
  </si>
  <si>
    <t xml:space="preserve">except that with effect from this financial quarter, the Group has change the accounting policy in accounting for interests </t>
  </si>
  <si>
    <t xml:space="preserve">in joint ventures from proportionate accounting method to equity method which is in compliance with MASB 16 and </t>
  </si>
  <si>
    <t>TAN &amp; TAN DEVELOPMENTS BERHAD (13042-H)</t>
  </si>
  <si>
    <t xml:space="preserve">in investments, disposal of shares, hotel </t>
  </si>
  <si>
    <t>properties and asset</t>
  </si>
  <si>
    <t>Share of turnover of jointly controlled entities</t>
  </si>
  <si>
    <t>the Group has also adopted all the relevant MASB which is effective for financial year ending 31st January 2001.</t>
  </si>
  <si>
    <t>Accordingly, the presentation and disclosure  of the financial information for this individual and cumulative current</t>
  </si>
  <si>
    <t>year quarter and the corresponding comparative  period has been modified to conform with the requirements of all the</t>
  </si>
  <si>
    <t>relevant MASB.</t>
  </si>
  <si>
    <t>Corporation Berhad ("IGB'), Tan &amp; Tan Developments Berhad ("Tan&amp;Tan") and Gold IS Berhad (formerly known as</t>
  </si>
  <si>
    <t xml:space="preserve">Dimensi Subuh Sdn Bhd ) have signed a Merger Agreement to merge the property related businesses of both IGB and </t>
  </si>
  <si>
    <t xml:space="preserve">Tan &amp; Tan. Applications for approval have been submitted on 14 December 2000 to the Securities Commission and Foreign </t>
  </si>
  <si>
    <t>Investment Committee. At the date of this Quarterly Report, the said approvals have not been obtained.</t>
  </si>
  <si>
    <t>The effective rate of taxation of the Group is higher than the statutory tax rate due to losses of certain subsidiary</t>
  </si>
  <si>
    <t>companies not being available for relief against Group profit.</t>
  </si>
  <si>
    <t>financial year under review other than as disclosed in Note 2 above.</t>
  </si>
  <si>
    <t>During the Year (%)</t>
  </si>
  <si>
    <t>Raverncroft Investment Inc</t>
  </si>
  <si>
    <t>St. Giles Hotel Ltd</t>
  </si>
  <si>
    <t>St Giles (Heathrow) Ltd</t>
  </si>
  <si>
    <t>Diversified Healthcare Services (Hong Kong) Ltd</t>
  </si>
  <si>
    <t>IGB Corporation Berhad</t>
  </si>
  <si>
    <t xml:space="preserve">  a change of our shareholding percentage from 100% to 70%.</t>
  </si>
  <si>
    <t xml:space="preserve">  of IGB's warrants by other warrant holders.</t>
  </si>
  <si>
    <t>excluded from this quarter ended 31 January 2001 amounted to RM57.44 million.</t>
  </si>
  <si>
    <t>For the financial year ended 31 January 2001, the Group reported a turnover of RM265.51 million, inclusive of the</t>
  </si>
  <si>
    <t>RM25.21 million. There are no significant events which have occurred between the end of the reporting period and the</t>
  </si>
  <si>
    <t xml:space="preserve">the forthcoming Annual General Meeting, will be paid on 18 August 2001, to shareholders registered in the books of </t>
  </si>
  <si>
    <t>the Company at the close of business on 18 July 2001.</t>
  </si>
  <si>
    <t>** (0.05%)</t>
  </si>
  <si>
    <t xml:space="preserve">  of which 30% of the shares was issued for the purchase of the web-site, www.café.com.my. This has resulted in</t>
  </si>
  <si>
    <t>**During the current financial year the shareholding percentage in IGB Berhad was diluted as a result of the exercise</t>
  </si>
  <si>
    <t>JOINT VENTURES</t>
  </si>
  <si>
    <t xml:space="preserve">A First and Final Dividend of 3 sen (2000- 1 sen) less 28% income tax has been recommended and, if approved at </t>
  </si>
  <si>
    <t>improved performance for the current financial year ending 31 January 2002.</t>
  </si>
  <si>
    <t xml:space="preserve">In view of  the measures announced by the Government and barring unforeseen circumstances, the Board expects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</si>
</sst>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_(* #,##0.0_);_(* \(#,##0.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0.0%"/>
    <numFmt numFmtId="175" formatCode="0.000%"/>
    <numFmt numFmtId="176" formatCode="0.0000%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2"/>
      <color indexed="10"/>
      <name val="Arial Narrow"/>
      <family val="2"/>
    </font>
    <font>
      <u val="single"/>
      <sz val="10"/>
      <name val="Arial"/>
      <family val="2"/>
    </font>
    <font>
      <sz val="12"/>
      <color indexed="8"/>
      <name val="Arial Narrow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/>
    </xf>
    <xf numFmtId="170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170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"/>
    </xf>
    <xf numFmtId="170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43" fontId="4" fillId="0" borderId="0" xfId="15" applyFont="1" applyAlignment="1">
      <alignment/>
    </xf>
    <xf numFmtId="170" fontId="4" fillId="0" borderId="0" xfId="15" applyNumberFormat="1" applyFont="1" applyAlignment="1">
      <alignment/>
    </xf>
    <xf numFmtId="170" fontId="4" fillId="0" borderId="1" xfId="15" applyNumberFormat="1" applyFont="1" applyBorder="1" applyAlignment="1">
      <alignment/>
    </xf>
    <xf numFmtId="43" fontId="4" fillId="0" borderId="1" xfId="15" applyFont="1" applyBorder="1" applyAlignment="1">
      <alignment/>
    </xf>
    <xf numFmtId="170" fontId="4" fillId="0" borderId="2" xfId="15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170" fontId="0" fillId="0" borderId="0" xfId="15" applyNumberFormat="1" applyAlignment="1">
      <alignment/>
    </xf>
    <xf numFmtId="170" fontId="0" fillId="0" borderId="0" xfId="15" applyNumberFormat="1" applyBorder="1" applyAlignment="1">
      <alignment/>
    </xf>
    <xf numFmtId="170" fontId="0" fillId="0" borderId="3" xfId="15" applyNumberFormat="1" applyBorder="1" applyAlignment="1">
      <alignment/>
    </xf>
    <xf numFmtId="0" fontId="0" fillId="0" borderId="0" xfId="0" applyAlignment="1" quotePrefix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0" fontId="0" fillId="0" borderId="13" xfId="15" applyNumberFormat="1" applyBorder="1" applyAlignment="1">
      <alignment/>
    </xf>
    <xf numFmtId="170" fontId="0" fillId="0" borderId="14" xfId="15" applyNumberFormat="1" applyBorder="1" applyAlignment="1">
      <alignment/>
    </xf>
    <xf numFmtId="43" fontId="0" fillId="0" borderId="0" xfId="15" applyFont="1" applyAlignment="1">
      <alignment horizontal="center"/>
    </xf>
    <xf numFmtId="0" fontId="0" fillId="0" borderId="0" xfId="0" applyAlignment="1" quotePrefix="1">
      <alignment horizontal="center"/>
    </xf>
    <xf numFmtId="170" fontId="0" fillId="0" borderId="1" xfId="15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170" fontId="0" fillId="0" borderId="7" xfId="15" applyNumberFormat="1" applyBorder="1" applyAlignment="1">
      <alignment/>
    </xf>
    <xf numFmtId="15" fontId="0" fillId="0" borderId="0" xfId="0" applyNumberFormat="1" applyAlignment="1" quotePrefix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0" xfId="0" applyFont="1" applyAlignment="1">
      <alignment horizontal="center"/>
    </xf>
    <xf numFmtId="43" fontId="4" fillId="0" borderId="0" xfId="15" applyFont="1" applyAlignment="1">
      <alignment horizontal="right"/>
    </xf>
    <xf numFmtId="170" fontId="0" fillId="0" borderId="8" xfId="15" applyNumberFormat="1" applyBorder="1" applyAlignment="1">
      <alignment horizontal="right"/>
    </xf>
    <xf numFmtId="9" fontId="0" fillId="0" borderId="0" xfId="0" applyNumberFormat="1" applyAlignment="1">
      <alignment/>
    </xf>
    <xf numFmtId="170" fontId="0" fillId="0" borderId="9" xfId="15" applyNumberFormat="1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10" fontId="0" fillId="0" borderId="0" xfId="0" applyNumberFormat="1" applyAlignment="1">
      <alignment/>
    </xf>
    <xf numFmtId="0" fontId="8" fillId="0" borderId="0" xfId="0" applyFont="1" applyBorder="1" applyAlignment="1">
      <alignment horizontal="right"/>
    </xf>
    <xf numFmtId="9" fontId="0" fillId="0" borderId="0" xfId="19" applyFont="1" applyAlignment="1">
      <alignment horizontal="right"/>
    </xf>
    <xf numFmtId="0" fontId="1" fillId="0" borderId="0" xfId="0" applyFont="1" applyAlignment="1">
      <alignment horizontal="center"/>
    </xf>
    <xf numFmtId="172" fontId="4" fillId="0" borderId="0" xfId="15" applyNumberFormat="1" applyFont="1" applyAlignment="1">
      <alignment/>
    </xf>
    <xf numFmtId="170" fontId="8" fillId="0" borderId="0" xfId="15" applyNumberFormat="1" applyFont="1" applyAlignment="1">
      <alignment/>
    </xf>
    <xf numFmtId="0" fontId="0" fillId="0" borderId="12" xfId="0" applyBorder="1" applyAlignment="1">
      <alignment horizontal="center"/>
    </xf>
    <xf numFmtId="170" fontId="8" fillId="0" borderId="0" xfId="0" applyNumberFormat="1" applyFont="1" applyBorder="1" applyAlignment="1">
      <alignment/>
    </xf>
    <xf numFmtId="170" fontId="0" fillId="0" borderId="0" xfId="15" applyNumberFormat="1" applyFont="1" applyAlignment="1">
      <alignment/>
    </xf>
    <xf numFmtId="170" fontId="9" fillId="0" borderId="0" xfId="15" applyNumberFormat="1" applyFont="1" applyAlignment="1">
      <alignment/>
    </xf>
    <xf numFmtId="170" fontId="9" fillId="0" borderId="1" xfId="15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170" fontId="9" fillId="0" borderId="0" xfId="15" applyNumberFormat="1" applyFont="1" applyAlignment="1">
      <alignment horizontal="right"/>
    </xf>
    <xf numFmtId="0" fontId="0" fillId="0" borderId="0" xfId="0" applyFont="1" applyAlignment="1">
      <alignment/>
    </xf>
    <xf numFmtId="170" fontId="0" fillId="0" borderId="0" xfId="15" applyNumberFormat="1" applyFont="1" applyAlignment="1">
      <alignment/>
    </xf>
    <xf numFmtId="170" fontId="0" fillId="0" borderId="0" xfId="15" applyNumberFormat="1" applyFont="1" applyBorder="1" applyAlignment="1">
      <alignment/>
    </xf>
    <xf numFmtId="170" fontId="0" fillId="0" borderId="3" xfId="15" applyNumberFormat="1" applyFont="1" applyBorder="1" applyAlignment="1">
      <alignment/>
    </xf>
    <xf numFmtId="170" fontId="0" fillId="0" borderId="7" xfId="15" applyNumberFormat="1" applyFont="1" applyBorder="1" applyAlignment="1">
      <alignment/>
    </xf>
    <xf numFmtId="170" fontId="0" fillId="0" borderId="9" xfId="15" applyNumberFormat="1" applyFont="1" applyBorder="1" applyAlignment="1">
      <alignment/>
    </xf>
    <xf numFmtId="170" fontId="0" fillId="0" borderId="0" xfId="0" applyNumberFormat="1" applyFont="1" applyBorder="1" applyAlignment="1">
      <alignment/>
    </xf>
    <xf numFmtId="170" fontId="0" fillId="0" borderId="3" xfId="0" applyNumberFormat="1" applyFont="1" applyBorder="1" applyAlignment="1">
      <alignment/>
    </xf>
    <xf numFmtId="170" fontId="0" fillId="0" borderId="13" xfId="15" applyNumberFormat="1" applyFont="1" applyBorder="1" applyAlignment="1">
      <alignment/>
    </xf>
    <xf numFmtId="170" fontId="0" fillId="0" borderId="14" xfId="15" applyNumberFormat="1" applyFont="1" applyBorder="1" applyAlignment="1">
      <alignment/>
    </xf>
    <xf numFmtId="170" fontId="0" fillId="0" borderId="14" xfId="15" applyNumberFormat="1" applyBorder="1" applyAlignment="1">
      <alignment horizontal="right"/>
    </xf>
    <xf numFmtId="170" fontId="0" fillId="0" borderId="10" xfId="15" applyNumberFormat="1" applyBorder="1" applyAlignment="1">
      <alignment horizontal="right"/>
    </xf>
    <xf numFmtId="170" fontId="0" fillId="0" borderId="16" xfId="15" applyNumberFormat="1" applyBorder="1" applyAlignment="1">
      <alignment/>
    </xf>
    <xf numFmtId="170" fontId="9" fillId="0" borderId="13" xfId="15" applyNumberFormat="1" applyFont="1" applyBorder="1" applyAlignment="1">
      <alignment/>
    </xf>
    <xf numFmtId="43" fontId="10" fillId="0" borderId="0" xfId="15" applyFont="1" applyAlignment="1">
      <alignment/>
    </xf>
    <xf numFmtId="0" fontId="11" fillId="0" borderId="0" xfId="0" applyFont="1" applyAlignment="1">
      <alignment/>
    </xf>
    <xf numFmtId="170" fontId="12" fillId="0" borderId="2" xfId="15" applyNumberFormat="1" applyFont="1" applyBorder="1" applyAlignment="1">
      <alignment/>
    </xf>
    <xf numFmtId="170" fontId="12" fillId="0" borderId="0" xfId="15" applyNumberFormat="1" applyFont="1" applyAlignment="1">
      <alignment/>
    </xf>
    <xf numFmtId="170" fontId="12" fillId="0" borderId="1" xfId="15" applyNumberFormat="1" applyFont="1" applyBorder="1" applyAlignment="1">
      <alignment/>
    </xf>
    <xf numFmtId="0" fontId="9" fillId="0" borderId="0" xfId="0" applyFont="1" applyAlignment="1">
      <alignment/>
    </xf>
    <xf numFmtId="43" fontId="4" fillId="0" borderId="0" xfId="15" applyNumberFormat="1" applyFont="1" applyAlignment="1">
      <alignment/>
    </xf>
    <xf numFmtId="10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6"/>
  <sheetViews>
    <sheetView workbookViewId="0" topLeftCell="G1">
      <selection activeCell="A76" sqref="A1:L76"/>
    </sheetView>
  </sheetViews>
  <sheetFormatPr defaultColWidth="9.140625" defaultRowHeight="12.75"/>
  <cols>
    <col min="1" max="1" width="3.421875" style="0" customWidth="1"/>
    <col min="2" max="2" width="3.7109375" style="0" customWidth="1"/>
    <col min="3" max="3" width="3.140625" style="0" customWidth="1"/>
    <col min="7" max="7" width="13.8515625" style="0" customWidth="1"/>
    <col min="8" max="8" width="15.7109375" style="0" customWidth="1"/>
    <col min="9" max="9" width="18.140625" style="0" customWidth="1"/>
    <col min="10" max="10" width="2.7109375" style="0" customWidth="1"/>
    <col min="11" max="11" width="14.7109375" style="0" customWidth="1"/>
    <col min="12" max="12" width="19.28125" style="0" customWidth="1"/>
  </cols>
  <sheetData>
    <row r="1" spans="1:13" ht="18">
      <c r="A1" s="13"/>
      <c r="B1" s="1"/>
      <c r="C1" s="1"/>
      <c r="D1" s="1"/>
      <c r="E1" s="1"/>
      <c r="F1" s="1"/>
      <c r="G1" s="15"/>
      <c r="H1" s="16" t="s">
        <v>0</v>
      </c>
      <c r="I1" s="1"/>
      <c r="J1" s="1"/>
      <c r="K1" s="1"/>
      <c r="L1" s="6"/>
      <c r="M1" s="1"/>
    </row>
    <row r="2" spans="1:13" ht="15.75">
      <c r="A2" s="1"/>
      <c r="B2" s="1"/>
      <c r="C2" s="1"/>
      <c r="D2" s="1"/>
      <c r="E2" s="1"/>
      <c r="F2" s="1"/>
      <c r="G2" s="1"/>
      <c r="H2" s="1" t="s">
        <v>1</v>
      </c>
      <c r="I2" s="1"/>
      <c r="J2" s="1"/>
      <c r="K2" s="1"/>
      <c r="L2" s="2"/>
      <c r="M2" s="1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1"/>
    </row>
    <row r="4" spans="1:13" ht="15.75">
      <c r="A4" s="1"/>
      <c r="B4" s="1"/>
      <c r="C4" s="1"/>
      <c r="D4" s="1"/>
      <c r="E4" s="1"/>
      <c r="F4" s="1"/>
      <c r="G4" s="1"/>
      <c r="H4" s="14" t="s">
        <v>2</v>
      </c>
      <c r="I4" s="1"/>
      <c r="J4" s="1"/>
      <c r="K4" s="1"/>
      <c r="L4" s="2"/>
      <c r="M4" s="1"/>
    </row>
    <row r="5" spans="1:13" ht="15.75">
      <c r="A5" s="1"/>
      <c r="B5" s="1"/>
      <c r="C5" s="1"/>
      <c r="D5" s="1"/>
      <c r="E5" s="1"/>
      <c r="F5" s="1"/>
      <c r="G5" s="1"/>
      <c r="H5" s="14" t="s">
        <v>198</v>
      </c>
      <c r="I5" s="1"/>
      <c r="J5" s="1"/>
      <c r="K5" s="1"/>
      <c r="L5" s="2"/>
      <c r="M5" s="1"/>
    </row>
    <row r="6" spans="1:13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1"/>
    </row>
    <row r="7" spans="1:13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2"/>
      <c r="M7" s="1"/>
    </row>
    <row r="8" spans="1:13" ht="15.75">
      <c r="A8" s="1"/>
      <c r="B8" s="1"/>
      <c r="C8" s="1"/>
      <c r="D8" s="1"/>
      <c r="E8" s="1"/>
      <c r="F8" s="1"/>
      <c r="G8" s="1"/>
      <c r="H8" s="3" t="s">
        <v>3</v>
      </c>
      <c r="I8" s="3"/>
      <c r="J8" s="3"/>
      <c r="K8" s="3" t="s">
        <v>4</v>
      </c>
      <c r="L8" s="4"/>
      <c r="M8" s="1"/>
    </row>
    <row r="9" spans="1:13" ht="15.75">
      <c r="A9" s="1"/>
      <c r="B9" s="1"/>
      <c r="C9" s="1"/>
      <c r="D9" s="1"/>
      <c r="E9" s="1"/>
      <c r="F9" s="1"/>
      <c r="G9" s="1"/>
      <c r="H9" s="5" t="s">
        <v>5</v>
      </c>
      <c r="I9" s="5" t="s">
        <v>6</v>
      </c>
      <c r="J9" s="5"/>
      <c r="K9" s="5" t="s">
        <v>5</v>
      </c>
      <c r="L9" s="6" t="s">
        <v>7</v>
      </c>
      <c r="M9" s="1"/>
    </row>
    <row r="10" spans="1:13" ht="15.75">
      <c r="A10" s="1"/>
      <c r="B10" s="1"/>
      <c r="C10" s="1"/>
      <c r="D10" s="1"/>
      <c r="E10" s="1"/>
      <c r="F10" s="1"/>
      <c r="G10" s="1"/>
      <c r="H10" s="5" t="s">
        <v>8</v>
      </c>
      <c r="I10" s="5" t="s">
        <v>9</v>
      </c>
      <c r="J10" s="5"/>
      <c r="K10" s="5" t="s">
        <v>8</v>
      </c>
      <c r="L10" s="6" t="s">
        <v>9</v>
      </c>
      <c r="M10" s="1"/>
    </row>
    <row r="11" spans="1:13" ht="15.75">
      <c r="A11" s="1"/>
      <c r="B11" s="1"/>
      <c r="C11" s="1"/>
      <c r="D11" s="1"/>
      <c r="E11" s="1"/>
      <c r="F11" s="1"/>
      <c r="G11" s="1"/>
      <c r="H11" s="5" t="s">
        <v>10</v>
      </c>
      <c r="I11" s="5" t="s">
        <v>10</v>
      </c>
      <c r="J11" s="5"/>
      <c r="K11" s="5" t="s">
        <v>11</v>
      </c>
      <c r="L11" s="6" t="s">
        <v>12</v>
      </c>
      <c r="M11" s="1"/>
    </row>
    <row r="12" spans="1:13" ht="15.75">
      <c r="A12" s="1"/>
      <c r="B12" s="1"/>
      <c r="C12" s="1"/>
      <c r="D12" s="1"/>
      <c r="E12" s="1"/>
      <c r="F12" s="1"/>
      <c r="G12" s="1"/>
      <c r="H12" s="7" t="s">
        <v>199</v>
      </c>
      <c r="I12" s="5" t="s">
        <v>72</v>
      </c>
      <c r="J12" s="5"/>
      <c r="K12" s="7" t="str">
        <f>+H12</f>
        <v>31.1.2001</v>
      </c>
      <c r="L12" s="6" t="str">
        <f>+I12</f>
        <v>31.1.2000</v>
      </c>
      <c r="M12" s="1"/>
    </row>
    <row r="13" spans="1:13" ht="15.75">
      <c r="A13" s="1"/>
      <c r="B13" s="1"/>
      <c r="C13" s="1"/>
      <c r="D13" s="1"/>
      <c r="E13" s="1"/>
      <c r="F13" s="1"/>
      <c r="G13" s="1"/>
      <c r="H13" s="7" t="s">
        <v>13</v>
      </c>
      <c r="I13" s="7" t="s">
        <v>13</v>
      </c>
      <c r="J13" s="7"/>
      <c r="K13" s="7" t="s">
        <v>13</v>
      </c>
      <c r="L13" s="7" t="s">
        <v>13</v>
      </c>
      <c r="M13" s="1"/>
    </row>
    <row r="14" spans="1:13" ht="15.75">
      <c r="A14" s="1"/>
      <c r="B14" s="1"/>
      <c r="C14" s="1"/>
      <c r="D14" s="1"/>
      <c r="E14" s="1"/>
      <c r="F14" s="1"/>
      <c r="G14" s="1"/>
      <c r="H14" s="1"/>
      <c r="I14" s="9"/>
      <c r="J14" s="1"/>
      <c r="K14" s="1"/>
      <c r="L14" s="2"/>
      <c r="M14" s="1"/>
    </row>
    <row r="15" spans="1:13" ht="16.5" thickBot="1">
      <c r="A15" s="1">
        <v>1</v>
      </c>
      <c r="B15" s="1" t="s">
        <v>14</v>
      </c>
      <c r="C15" s="1" t="s">
        <v>15</v>
      </c>
      <c r="D15" s="1"/>
      <c r="E15" s="1"/>
      <c r="F15" s="1"/>
      <c r="G15" s="1"/>
      <c r="H15" s="12">
        <v>33446</v>
      </c>
      <c r="I15" s="86">
        <v>16870</v>
      </c>
      <c r="J15" s="8"/>
      <c r="K15" s="12">
        <v>87429</v>
      </c>
      <c r="L15" s="86">
        <v>61390</v>
      </c>
      <c r="M15" s="1"/>
    </row>
    <row r="16" spans="1:13" ht="15.75">
      <c r="A16" s="1"/>
      <c r="B16" s="1"/>
      <c r="C16" s="1"/>
      <c r="D16" s="1"/>
      <c r="E16" s="1"/>
      <c r="F16" s="1"/>
      <c r="G16" s="1"/>
      <c r="H16" s="8"/>
      <c r="I16" s="87"/>
      <c r="J16" s="8"/>
      <c r="K16" s="8"/>
      <c r="L16" s="87"/>
      <c r="M16" s="1"/>
    </row>
    <row r="17" spans="1:13" ht="16.5" thickBot="1">
      <c r="A17" s="1"/>
      <c r="B17" s="1" t="s">
        <v>16</v>
      </c>
      <c r="C17" s="1" t="s">
        <v>17</v>
      </c>
      <c r="D17" s="1"/>
      <c r="E17" s="1"/>
      <c r="F17" s="1"/>
      <c r="G17" s="1"/>
      <c r="H17" s="12">
        <v>0</v>
      </c>
      <c r="I17" s="86">
        <v>0</v>
      </c>
      <c r="J17" s="8"/>
      <c r="K17" s="12">
        <f>0+H17</f>
        <v>0</v>
      </c>
      <c r="L17" s="86">
        <v>0</v>
      </c>
      <c r="M17" s="1"/>
    </row>
    <row r="18" spans="1:13" ht="15.75">
      <c r="A18" s="1"/>
      <c r="B18" s="1"/>
      <c r="C18" s="1"/>
      <c r="D18" s="1"/>
      <c r="E18" s="1"/>
      <c r="F18" s="1"/>
      <c r="G18" s="1"/>
      <c r="H18" s="8"/>
      <c r="I18" s="87"/>
      <c r="J18" s="8"/>
      <c r="K18" s="8"/>
      <c r="L18" s="87"/>
      <c r="M18" s="1"/>
    </row>
    <row r="19" spans="1:13" ht="16.5" thickBot="1">
      <c r="A19" s="1"/>
      <c r="B19" s="1" t="s">
        <v>18</v>
      </c>
      <c r="C19" s="1" t="s">
        <v>19</v>
      </c>
      <c r="D19" s="1"/>
      <c r="E19" s="1"/>
      <c r="F19" s="1"/>
      <c r="G19" s="1"/>
      <c r="H19" s="12">
        <v>3072</v>
      </c>
      <c r="I19" s="86">
        <v>4902</v>
      </c>
      <c r="J19" s="8"/>
      <c r="K19" s="12">
        <v>11170</v>
      </c>
      <c r="L19" s="86">
        <v>19774</v>
      </c>
      <c r="M19" s="1"/>
    </row>
    <row r="20" spans="1:13" ht="15.75">
      <c r="A20" s="1"/>
      <c r="B20" s="1"/>
      <c r="C20" s="1"/>
      <c r="D20" s="1"/>
      <c r="E20" s="1"/>
      <c r="F20" s="1"/>
      <c r="G20" s="1"/>
      <c r="H20" s="8"/>
      <c r="I20" s="87"/>
      <c r="J20" s="8"/>
      <c r="K20" s="8"/>
      <c r="L20" s="87"/>
      <c r="M20" s="1"/>
    </row>
    <row r="21" spans="1:13" ht="15.75">
      <c r="A21" s="1">
        <v>2</v>
      </c>
      <c r="B21" s="1" t="s">
        <v>14</v>
      </c>
      <c r="C21" s="1" t="s">
        <v>20</v>
      </c>
      <c r="D21" s="1"/>
      <c r="E21" s="1"/>
      <c r="F21" s="1"/>
      <c r="G21" s="1"/>
      <c r="H21" s="9"/>
      <c r="I21" s="87"/>
      <c r="J21" s="8"/>
      <c r="K21" s="9"/>
      <c r="L21" s="87"/>
      <c r="M21" s="1"/>
    </row>
    <row r="22" spans="1:13" ht="15.75">
      <c r="A22" s="1"/>
      <c r="B22" s="1"/>
      <c r="C22" s="1" t="s">
        <v>21</v>
      </c>
      <c r="D22" s="1"/>
      <c r="E22" s="1"/>
      <c r="F22" s="1"/>
      <c r="G22" s="1"/>
      <c r="H22" s="8"/>
      <c r="I22" s="87"/>
      <c r="J22" s="8"/>
      <c r="K22" s="8"/>
      <c r="L22" s="87"/>
      <c r="M22" s="1"/>
    </row>
    <row r="23" spans="1:13" ht="15.75">
      <c r="A23" s="1"/>
      <c r="B23" s="1"/>
      <c r="C23" s="1" t="s">
        <v>22</v>
      </c>
      <c r="D23" s="1"/>
      <c r="E23" s="1"/>
      <c r="F23" s="1"/>
      <c r="G23" s="1"/>
      <c r="H23" s="8"/>
      <c r="I23" s="87"/>
      <c r="J23" s="8"/>
      <c r="K23" s="8"/>
      <c r="L23" s="87"/>
      <c r="M23" s="1"/>
    </row>
    <row r="24" spans="1:13" ht="15.75">
      <c r="A24" s="1"/>
      <c r="B24" s="1"/>
      <c r="C24" s="1" t="s">
        <v>23</v>
      </c>
      <c r="D24" s="1"/>
      <c r="E24" s="1"/>
      <c r="F24" s="1"/>
      <c r="G24" s="1"/>
      <c r="H24" s="9">
        <v>8650</v>
      </c>
      <c r="I24" s="87">
        <v>-5039</v>
      </c>
      <c r="J24" s="8"/>
      <c r="K24" s="9">
        <v>22578</v>
      </c>
      <c r="L24" s="87">
        <v>14047</v>
      </c>
      <c r="M24" s="1"/>
    </row>
    <row r="25" spans="1:13" ht="15.75">
      <c r="A25" s="1"/>
      <c r="B25" s="1"/>
      <c r="C25" s="1"/>
      <c r="D25" s="1"/>
      <c r="E25" s="1"/>
      <c r="F25" s="1"/>
      <c r="G25" s="1"/>
      <c r="H25" s="8"/>
      <c r="I25" s="87"/>
      <c r="J25" s="8"/>
      <c r="K25" s="8"/>
      <c r="L25" s="87"/>
      <c r="M25" s="1"/>
    </row>
    <row r="26" spans="1:13" ht="15.75">
      <c r="A26" s="1"/>
      <c r="B26" s="1" t="s">
        <v>16</v>
      </c>
      <c r="C26" s="1" t="s">
        <v>24</v>
      </c>
      <c r="D26" s="1"/>
      <c r="E26" s="1"/>
      <c r="F26" s="1"/>
      <c r="G26" s="1"/>
      <c r="H26" s="9">
        <v>5512</v>
      </c>
      <c r="I26" s="87">
        <f>6245-3281</f>
        <v>2964</v>
      </c>
      <c r="J26" s="8"/>
      <c r="K26" s="9">
        <f>13609-2794+H26</f>
        <v>16327</v>
      </c>
      <c r="L26" s="87">
        <v>20924</v>
      </c>
      <c r="M26" s="1"/>
    </row>
    <row r="27" spans="1:13" ht="15.75">
      <c r="A27" s="1"/>
      <c r="B27" s="1"/>
      <c r="C27" s="1"/>
      <c r="D27" s="1"/>
      <c r="E27" s="1"/>
      <c r="F27" s="1"/>
      <c r="G27" s="1"/>
      <c r="H27" s="8"/>
      <c r="I27" s="87"/>
      <c r="J27" s="8"/>
      <c r="K27" s="8"/>
      <c r="L27" s="87"/>
      <c r="M27" s="1"/>
    </row>
    <row r="28" spans="1:13" ht="15.75">
      <c r="A28" s="1"/>
      <c r="B28" s="1" t="s">
        <v>18</v>
      </c>
      <c r="C28" s="1" t="s">
        <v>25</v>
      </c>
      <c r="D28" s="1"/>
      <c r="E28" s="1"/>
      <c r="F28" s="1"/>
      <c r="G28" s="1"/>
      <c r="H28" s="9">
        <v>1781</v>
      </c>
      <c r="I28" s="87">
        <v>3338</v>
      </c>
      <c r="J28" s="8"/>
      <c r="K28" s="9">
        <f>7101-3595+H28</f>
        <v>5287</v>
      </c>
      <c r="L28" s="87">
        <v>6380</v>
      </c>
      <c r="M28" s="1"/>
    </row>
    <row r="29" spans="1:13" ht="15.75">
      <c r="A29" s="1"/>
      <c r="B29" s="1"/>
      <c r="C29" s="1"/>
      <c r="D29" s="1"/>
      <c r="E29" s="1"/>
      <c r="F29" s="1"/>
      <c r="G29" s="1"/>
      <c r="H29" s="8"/>
      <c r="I29" s="87"/>
      <c r="J29" s="8"/>
      <c r="K29" s="8"/>
      <c r="L29" s="87"/>
      <c r="M29" s="1"/>
    </row>
    <row r="30" spans="1:13" ht="15.75">
      <c r="A30" s="1"/>
      <c r="B30" s="1" t="s">
        <v>26</v>
      </c>
      <c r="C30" s="1" t="s">
        <v>27</v>
      </c>
      <c r="D30" s="1"/>
      <c r="E30" s="1"/>
      <c r="F30" s="1"/>
      <c r="G30" s="1"/>
      <c r="H30" s="10">
        <v>3722</v>
      </c>
      <c r="I30" s="88">
        <v>3460</v>
      </c>
      <c r="J30" s="8"/>
      <c r="K30" s="10">
        <f>-1472+H30</f>
        <v>2250</v>
      </c>
      <c r="L30" s="88">
        <v>3347</v>
      </c>
      <c r="M30" s="1"/>
    </row>
    <row r="31" spans="1:13" ht="15.75">
      <c r="A31" s="1"/>
      <c r="B31" s="1"/>
      <c r="C31" s="1"/>
      <c r="D31" s="1"/>
      <c r="E31" s="1"/>
      <c r="F31" s="1"/>
      <c r="G31" s="1"/>
      <c r="H31" s="8"/>
      <c r="I31" s="87"/>
      <c r="J31" s="8"/>
      <c r="K31" s="8"/>
      <c r="L31" s="87"/>
      <c r="M31" s="1"/>
    </row>
    <row r="32" spans="1:13" ht="15.75">
      <c r="A32" s="1"/>
      <c r="B32" s="1" t="s">
        <v>28</v>
      </c>
      <c r="C32" s="1" t="s">
        <v>29</v>
      </c>
      <c r="D32" s="1"/>
      <c r="E32" s="1"/>
      <c r="F32" s="1"/>
      <c r="G32" s="1"/>
      <c r="H32" s="9"/>
      <c r="I32" s="87"/>
      <c r="J32" s="8"/>
      <c r="K32" s="9"/>
      <c r="L32" s="87"/>
      <c r="M32" s="1"/>
    </row>
    <row r="33" spans="1:13" ht="15.75">
      <c r="A33" s="1"/>
      <c r="B33" s="1"/>
      <c r="C33" s="1" t="s">
        <v>21</v>
      </c>
      <c r="D33" s="1"/>
      <c r="E33" s="1"/>
      <c r="F33" s="1"/>
      <c r="G33" s="1"/>
      <c r="H33" s="8"/>
      <c r="I33" s="87"/>
      <c r="J33" s="8"/>
      <c r="K33" s="8"/>
      <c r="L33" s="87"/>
      <c r="M33" s="1"/>
    </row>
    <row r="34" spans="1:13" ht="15.75">
      <c r="A34" s="1"/>
      <c r="B34" s="1"/>
      <c r="C34" s="1" t="s">
        <v>30</v>
      </c>
      <c r="D34" s="1"/>
      <c r="E34" s="1"/>
      <c r="F34" s="1"/>
      <c r="G34" s="1"/>
      <c r="H34" s="8"/>
      <c r="I34" s="87"/>
      <c r="J34" s="8"/>
      <c r="K34" s="8"/>
      <c r="L34" s="87"/>
      <c r="M34" s="1"/>
    </row>
    <row r="35" spans="1:13" ht="15.75">
      <c r="A35" s="1"/>
      <c r="B35" s="1"/>
      <c r="C35" s="1" t="s">
        <v>31</v>
      </c>
      <c r="D35" s="1"/>
      <c r="E35" s="1"/>
      <c r="F35" s="1"/>
      <c r="G35" s="1"/>
      <c r="H35" s="8"/>
      <c r="I35" s="87"/>
      <c r="J35" s="8"/>
      <c r="K35" s="8"/>
      <c r="L35" s="87"/>
      <c r="M35" s="1"/>
    </row>
    <row r="36" spans="1:13" ht="15.75">
      <c r="A36" s="1"/>
      <c r="B36" s="1"/>
      <c r="C36" s="1" t="s">
        <v>32</v>
      </c>
      <c r="D36" s="1"/>
      <c r="H36" s="9">
        <f>H24-SUM(H26:H28)+H30</f>
        <v>5079</v>
      </c>
      <c r="I36" s="87">
        <f>I24-SUM(I26:I28)+I30</f>
        <v>-7881</v>
      </c>
      <c r="J36" s="8"/>
      <c r="K36" s="9">
        <f>K24-SUM(K26:K28)+K30</f>
        <v>3214</v>
      </c>
      <c r="L36" s="87">
        <f>L24-SUM(L26:L28)+L30</f>
        <v>-9910</v>
      </c>
      <c r="M36" s="1"/>
    </row>
    <row r="37" spans="1:13" ht="15.75">
      <c r="A37" s="1"/>
      <c r="B37" s="1"/>
      <c r="C37" s="1"/>
      <c r="D37" s="1"/>
      <c r="E37" s="1"/>
      <c r="F37" s="1"/>
      <c r="G37" s="1"/>
      <c r="H37" s="8"/>
      <c r="I37" s="87"/>
      <c r="J37" s="8"/>
      <c r="K37" s="8"/>
      <c r="L37" s="87"/>
      <c r="M37" s="1"/>
    </row>
    <row r="38" spans="1:13" ht="15.75">
      <c r="A38" s="1"/>
      <c r="B38" s="1" t="s">
        <v>33</v>
      </c>
      <c r="C38" s="1" t="s">
        <v>34</v>
      </c>
      <c r="D38" s="1"/>
      <c r="E38" s="1"/>
      <c r="F38" s="1"/>
      <c r="G38" s="1"/>
      <c r="I38" s="89"/>
      <c r="L38" s="89"/>
      <c r="M38" s="1"/>
    </row>
    <row r="39" spans="1:13" ht="15.75">
      <c r="A39" s="1"/>
      <c r="B39" s="1"/>
      <c r="C39" s="1" t="s">
        <v>35</v>
      </c>
      <c r="D39" s="1"/>
      <c r="E39" s="1"/>
      <c r="F39" s="1"/>
      <c r="G39" s="1"/>
      <c r="H39" s="10">
        <v>10578</v>
      </c>
      <c r="I39" s="88">
        <v>8568</v>
      </c>
      <c r="J39" s="8"/>
      <c r="K39" s="10">
        <f>11413+H39</f>
        <v>21991</v>
      </c>
      <c r="L39" s="88">
        <v>18369</v>
      </c>
      <c r="M39" s="1"/>
    </row>
    <row r="40" spans="1:13" ht="15.75">
      <c r="A40" s="1"/>
      <c r="B40" s="1"/>
      <c r="C40" s="1"/>
      <c r="D40" s="1"/>
      <c r="E40" s="1"/>
      <c r="F40" s="1"/>
      <c r="G40" s="1"/>
      <c r="H40" s="8"/>
      <c r="I40" s="87"/>
      <c r="J40" s="8"/>
      <c r="K40" s="8"/>
      <c r="L40" s="87"/>
      <c r="M40" s="1"/>
    </row>
    <row r="41" spans="1:13" ht="15.75">
      <c r="A41" s="1"/>
      <c r="B41" s="1" t="s">
        <v>36</v>
      </c>
      <c r="C41" s="1" t="s">
        <v>37</v>
      </c>
      <c r="D41" s="1"/>
      <c r="E41" s="1"/>
      <c r="F41" s="1"/>
      <c r="G41" s="1"/>
      <c r="H41" s="9">
        <f>SUM(H32:H39)</f>
        <v>15657</v>
      </c>
      <c r="I41" s="87">
        <f>SUM(I32:I39)</f>
        <v>687</v>
      </c>
      <c r="J41" s="8"/>
      <c r="K41" s="9">
        <f>SUM(K32:K39)</f>
        <v>25205</v>
      </c>
      <c r="L41" s="87">
        <f>SUM(L32:L39)</f>
        <v>8459</v>
      </c>
      <c r="M41" s="1"/>
    </row>
    <row r="42" spans="1:13" ht="15.75">
      <c r="A42" s="1"/>
      <c r="B42" s="1"/>
      <c r="C42" s="1" t="s">
        <v>38</v>
      </c>
      <c r="D42" s="1"/>
      <c r="E42" s="1"/>
      <c r="F42" s="1"/>
      <c r="G42" s="1"/>
      <c r="H42" s="9"/>
      <c r="I42" s="87"/>
      <c r="J42" s="8"/>
      <c r="K42" s="9"/>
      <c r="L42" s="87"/>
      <c r="M42" s="1"/>
    </row>
    <row r="43" spans="1:13" ht="15.75">
      <c r="A43" s="1"/>
      <c r="B43" s="1"/>
      <c r="C43" s="1"/>
      <c r="D43" s="1"/>
      <c r="E43" s="1"/>
      <c r="F43" s="1"/>
      <c r="G43" s="1"/>
      <c r="H43" s="9"/>
      <c r="I43" s="87"/>
      <c r="J43" s="8"/>
      <c r="K43" s="8"/>
      <c r="L43" s="87"/>
      <c r="M43" s="1"/>
    </row>
    <row r="44" spans="1:13" ht="15.75">
      <c r="A44" s="1"/>
      <c r="B44" s="1" t="s">
        <v>39</v>
      </c>
      <c r="C44" s="1" t="s">
        <v>40</v>
      </c>
      <c r="D44" s="1"/>
      <c r="E44" s="1"/>
      <c r="F44" s="1"/>
      <c r="G44" s="1"/>
      <c r="H44" s="10">
        <v>-4359</v>
      </c>
      <c r="I44" s="88">
        <v>-2754</v>
      </c>
      <c r="J44" s="8"/>
      <c r="K44" s="10">
        <f>-8460+H44</f>
        <v>-12819</v>
      </c>
      <c r="L44" s="88">
        <v>-7329</v>
      </c>
      <c r="M44" s="1"/>
    </row>
    <row r="45" spans="1:13" ht="15.75">
      <c r="A45" s="1"/>
      <c r="B45" s="1"/>
      <c r="C45" s="1"/>
      <c r="D45" s="1"/>
      <c r="E45" s="1"/>
      <c r="F45" s="1"/>
      <c r="G45" s="1"/>
      <c r="H45" s="8"/>
      <c r="I45" s="87"/>
      <c r="J45" s="8"/>
      <c r="K45" s="8"/>
      <c r="L45" s="87"/>
      <c r="M45" s="1"/>
    </row>
    <row r="46" spans="1:13" ht="15.75">
      <c r="A46" s="1"/>
      <c r="B46" s="1" t="s">
        <v>41</v>
      </c>
      <c r="C46" s="1" t="s">
        <v>42</v>
      </c>
      <c r="D46" s="1"/>
      <c r="E46" s="1"/>
      <c r="F46" s="1"/>
      <c r="G46" s="1"/>
      <c r="H46" s="9"/>
      <c r="I46" s="87"/>
      <c r="J46" s="8"/>
      <c r="K46" s="9"/>
      <c r="L46" s="87"/>
      <c r="M46" s="1"/>
    </row>
    <row r="47" spans="1:13" ht="15.75">
      <c r="A47" s="1"/>
      <c r="B47" s="1"/>
      <c r="C47" s="1" t="s">
        <v>41</v>
      </c>
      <c r="D47" s="1" t="s">
        <v>43</v>
      </c>
      <c r="E47" s="1"/>
      <c r="F47" s="1"/>
      <c r="G47" s="1"/>
      <c r="H47" s="9">
        <f>SUM(H41:H44)</f>
        <v>11298</v>
      </c>
      <c r="I47" s="87">
        <f>SUM(I41:I44)</f>
        <v>-2067</v>
      </c>
      <c r="J47" s="8"/>
      <c r="K47" s="9">
        <f>SUM(K41:K44)</f>
        <v>12386</v>
      </c>
      <c r="L47" s="87">
        <f>SUM(L41:L44)</f>
        <v>1130</v>
      </c>
      <c r="M47" s="1"/>
    </row>
    <row r="48" spans="1:13" ht="15.75">
      <c r="A48" s="1"/>
      <c r="B48" s="1"/>
      <c r="C48" s="1" t="s">
        <v>44</v>
      </c>
      <c r="D48" s="1" t="s">
        <v>45</v>
      </c>
      <c r="E48" s="1"/>
      <c r="F48" s="1"/>
      <c r="G48" s="1"/>
      <c r="H48" s="10">
        <v>212</v>
      </c>
      <c r="I48" s="88">
        <v>-337</v>
      </c>
      <c r="J48" s="8"/>
      <c r="K48" s="10">
        <f>-638+H48</f>
        <v>-426</v>
      </c>
      <c r="L48" s="88">
        <v>-1123</v>
      </c>
      <c r="M48" s="1"/>
    </row>
    <row r="49" spans="1:13" ht="15.75">
      <c r="A49" s="1"/>
      <c r="B49" s="1"/>
      <c r="C49" s="1"/>
      <c r="D49" s="1"/>
      <c r="E49" s="1"/>
      <c r="F49" s="1"/>
      <c r="G49" s="1"/>
      <c r="H49" s="8"/>
      <c r="I49" s="87"/>
      <c r="J49" s="8"/>
      <c r="K49" s="8"/>
      <c r="L49" s="87"/>
      <c r="M49" s="1"/>
    </row>
    <row r="50" spans="1:13" ht="15.75">
      <c r="A50" s="1"/>
      <c r="B50" s="1" t="s">
        <v>46</v>
      </c>
      <c r="C50" s="1" t="s">
        <v>42</v>
      </c>
      <c r="D50" s="1"/>
      <c r="E50" s="1"/>
      <c r="F50" s="1"/>
      <c r="G50" s="1"/>
      <c r="H50" s="9"/>
      <c r="I50" s="87"/>
      <c r="J50" s="8"/>
      <c r="K50" s="9"/>
      <c r="L50" s="87"/>
      <c r="M50" s="1"/>
    </row>
    <row r="51" spans="1:13" ht="15.75">
      <c r="A51" s="1"/>
      <c r="B51" s="1"/>
      <c r="C51" s="1" t="s">
        <v>47</v>
      </c>
      <c r="D51" s="1"/>
      <c r="E51" s="1"/>
      <c r="F51" s="1"/>
      <c r="G51" s="1"/>
      <c r="H51" s="9">
        <f>SUM(H46:H49)</f>
        <v>11510</v>
      </c>
      <c r="I51" s="87">
        <f>SUM(I46:I49)</f>
        <v>-2404</v>
      </c>
      <c r="J51" s="8"/>
      <c r="K51" s="9">
        <f>SUM(K46:K49)</f>
        <v>11960</v>
      </c>
      <c r="L51" s="87">
        <f>SUM(L46:L49)</f>
        <v>7</v>
      </c>
      <c r="M51" s="1"/>
    </row>
    <row r="52" spans="1:13" ht="15.75">
      <c r="A52" s="1"/>
      <c r="B52" s="1"/>
      <c r="C52" s="1"/>
      <c r="D52" s="1"/>
      <c r="E52" s="1"/>
      <c r="F52" s="1"/>
      <c r="G52" s="1"/>
      <c r="H52" s="8"/>
      <c r="I52" s="87"/>
      <c r="J52" s="8"/>
      <c r="K52" s="8"/>
      <c r="L52" s="87"/>
      <c r="M52" s="1"/>
    </row>
    <row r="53" spans="1:13" ht="15.75">
      <c r="A53" s="1"/>
      <c r="B53" s="1" t="s">
        <v>48</v>
      </c>
      <c r="C53" s="1" t="s">
        <v>41</v>
      </c>
      <c r="D53" s="1" t="s">
        <v>49</v>
      </c>
      <c r="E53" s="1"/>
      <c r="F53" s="1"/>
      <c r="G53" s="1"/>
      <c r="H53" s="8">
        <v>0</v>
      </c>
      <c r="I53" s="87">
        <v>0</v>
      </c>
      <c r="J53" s="8"/>
      <c r="K53" s="8">
        <f>0+H53</f>
        <v>0</v>
      </c>
      <c r="L53" s="87">
        <v>0</v>
      </c>
      <c r="M53" s="1"/>
    </row>
    <row r="54" spans="1:13" ht="15.75">
      <c r="A54" s="1"/>
      <c r="B54" s="1"/>
      <c r="C54" s="1" t="s">
        <v>44</v>
      </c>
      <c r="D54" s="1" t="s">
        <v>50</v>
      </c>
      <c r="E54" s="1"/>
      <c r="F54" s="1"/>
      <c r="G54" s="1"/>
      <c r="H54" s="8">
        <v>0</v>
      </c>
      <c r="I54" s="87">
        <v>0</v>
      </c>
      <c r="J54" s="8"/>
      <c r="K54" s="8">
        <f>0+H54</f>
        <v>0</v>
      </c>
      <c r="L54" s="87">
        <v>0</v>
      </c>
      <c r="M54" s="1"/>
    </row>
    <row r="55" spans="1:13" ht="15.75">
      <c r="A55" s="1"/>
      <c r="B55" s="1"/>
      <c r="C55" s="1" t="s">
        <v>51</v>
      </c>
      <c r="D55" s="1" t="s">
        <v>52</v>
      </c>
      <c r="E55" s="1"/>
      <c r="F55" s="1"/>
      <c r="G55" s="1"/>
      <c r="H55" s="8"/>
      <c r="I55" s="87"/>
      <c r="J55" s="8"/>
      <c r="K55" s="8"/>
      <c r="L55" s="87"/>
      <c r="M55" s="1"/>
    </row>
    <row r="56" spans="1:13" ht="15.75">
      <c r="A56" s="1"/>
      <c r="B56" s="1"/>
      <c r="C56" s="1"/>
      <c r="D56" s="1" t="s">
        <v>53</v>
      </c>
      <c r="E56" s="1"/>
      <c r="F56" s="1"/>
      <c r="G56" s="1"/>
      <c r="H56" s="11">
        <v>0</v>
      </c>
      <c r="I56" s="88">
        <v>0</v>
      </c>
      <c r="J56" s="8"/>
      <c r="K56" s="11">
        <f>0+H56</f>
        <v>0</v>
      </c>
      <c r="L56" s="88">
        <v>0</v>
      </c>
      <c r="M56" s="1"/>
    </row>
    <row r="57" spans="1:13" ht="15.75">
      <c r="A57" s="1"/>
      <c r="B57" s="1"/>
      <c r="C57" s="1"/>
      <c r="D57" s="1"/>
      <c r="E57" s="1"/>
      <c r="F57" s="1"/>
      <c r="G57" s="1"/>
      <c r="H57" s="8"/>
      <c r="I57" s="87"/>
      <c r="J57" s="8"/>
      <c r="K57" s="8"/>
      <c r="L57" s="87"/>
      <c r="M57" s="1"/>
    </row>
    <row r="58" spans="1:13" ht="15.75">
      <c r="A58" s="1"/>
      <c r="B58" s="1" t="s">
        <v>54</v>
      </c>
      <c r="C58" s="1" t="s">
        <v>55</v>
      </c>
      <c r="D58" s="1"/>
      <c r="E58" s="1"/>
      <c r="F58" s="1"/>
      <c r="G58" s="1"/>
      <c r="H58" s="9"/>
      <c r="I58" s="87"/>
      <c r="J58" s="8"/>
      <c r="K58" s="9"/>
      <c r="L58" s="87"/>
      <c r="M58" s="1"/>
    </row>
    <row r="59" spans="1:13" ht="15.75">
      <c r="A59" s="1"/>
      <c r="B59" s="1"/>
      <c r="C59" s="1" t="s">
        <v>56</v>
      </c>
      <c r="D59" s="1"/>
      <c r="E59" s="1"/>
      <c r="F59" s="1"/>
      <c r="G59" s="1"/>
      <c r="H59" s="9"/>
      <c r="I59" s="87"/>
      <c r="J59" s="8"/>
      <c r="K59" s="9"/>
      <c r="L59" s="87"/>
      <c r="M59" s="1"/>
    </row>
    <row r="60" spans="1:13" ht="16.5" thickBot="1">
      <c r="A60" s="1"/>
      <c r="B60" s="1"/>
      <c r="C60" s="1" t="s">
        <v>57</v>
      </c>
      <c r="D60" s="1"/>
      <c r="E60" s="1"/>
      <c r="F60" s="1"/>
      <c r="G60" s="1"/>
      <c r="H60" s="12">
        <f>SUM(H50:H56)</f>
        <v>11510</v>
      </c>
      <c r="I60" s="86">
        <f>SUM(I50:I56)</f>
        <v>-2404</v>
      </c>
      <c r="J60" s="8"/>
      <c r="K60" s="12">
        <f>SUM(K50:K56)</f>
        <v>11960</v>
      </c>
      <c r="L60" s="86">
        <f>SUM(L50:L56)</f>
        <v>7</v>
      </c>
      <c r="M60" s="1"/>
    </row>
    <row r="61" spans="1:13" ht="15.75">
      <c r="A61" s="1"/>
      <c r="B61" s="1"/>
      <c r="C61" s="1"/>
      <c r="D61" s="1"/>
      <c r="E61" s="1"/>
      <c r="F61" s="1"/>
      <c r="G61" s="1"/>
      <c r="H61" s="8"/>
      <c r="I61" s="84"/>
      <c r="J61" s="8"/>
      <c r="K61" s="8"/>
      <c r="L61" s="9"/>
      <c r="M61" s="1"/>
    </row>
    <row r="62" spans="1:13" ht="15.75">
      <c r="A62" s="1">
        <v>3</v>
      </c>
      <c r="B62" s="1" t="s">
        <v>14</v>
      </c>
      <c r="C62" s="1" t="s">
        <v>58</v>
      </c>
      <c r="D62" s="1"/>
      <c r="E62" s="1"/>
      <c r="F62" s="1"/>
      <c r="G62" s="1"/>
      <c r="H62" s="8"/>
      <c r="I62" s="8"/>
      <c r="J62" s="8"/>
      <c r="K62" s="8"/>
      <c r="L62" s="9"/>
      <c r="M62" s="1"/>
    </row>
    <row r="63" spans="1:13" ht="15.75">
      <c r="A63" s="1"/>
      <c r="B63" s="1"/>
      <c r="C63" s="1" t="s">
        <v>59</v>
      </c>
      <c r="D63" s="1"/>
      <c r="E63" s="1"/>
      <c r="F63" s="1"/>
      <c r="G63" s="1"/>
      <c r="H63" s="8"/>
      <c r="I63" s="8"/>
      <c r="J63" s="8"/>
      <c r="K63" s="8"/>
      <c r="L63" s="9"/>
      <c r="M63" s="1"/>
    </row>
    <row r="64" spans="1:13" ht="15.75">
      <c r="A64" s="1"/>
      <c r="B64" s="1"/>
      <c r="C64" s="1" t="s">
        <v>60</v>
      </c>
      <c r="D64" s="1"/>
      <c r="E64" s="1"/>
      <c r="F64" s="1"/>
      <c r="G64" s="1"/>
      <c r="H64" s="8"/>
      <c r="I64" s="8"/>
      <c r="J64" s="8"/>
      <c r="K64" s="8"/>
      <c r="L64" s="9"/>
      <c r="M64" s="1"/>
    </row>
    <row r="65" spans="1:13" ht="15.75">
      <c r="A65" s="1"/>
      <c r="B65" s="1"/>
      <c r="C65" s="1"/>
      <c r="D65" s="1"/>
      <c r="E65" s="1"/>
      <c r="F65" s="1"/>
      <c r="G65" s="1"/>
      <c r="H65" s="8"/>
      <c r="I65" s="8"/>
      <c r="J65" s="8"/>
      <c r="K65" s="8"/>
      <c r="L65" s="9"/>
      <c r="M65" s="1"/>
    </row>
    <row r="66" spans="1:13" ht="15.75">
      <c r="A66" s="1"/>
      <c r="B66" s="1"/>
      <c r="C66" s="1" t="s">
        <v>41</v>
      </c>
      <c r="D66" s="1" t="s">
        <v>61</v>
      </c>
      <c r="E66" s="1"/>
      <c r="F66" s="1"/>
      <c r="G66" s="1"/>
      <c r="H66" s="8">
        <v>3.59</v>
      </c>
      <c r="I66" s="8">
        <v>-0.75</v>
      </c>
      <c r="J66" s="8"/>
      <c r="K66" s="8">
        <v>3.73</v>
      </c>
      <c r="L66" s="60">
        <v>0.002</v>
      </c>
      <c r="M66" s="1"/>
    </row>
    <row r="67" spans="1:13" ht="15.75">
      <c r="A67" s="1"/>
      <c r="B67" s="1"/>
      <c r="C67" s="1"/>
      <c r="D67" s="1"/>
      <c r="E67" s="1"/>
      <c r="F67" s="1"/>
      <c r="G67" s="1"/>
      <c r="H67" s="8"/>
      <c r="I67" s="8"/>
      <c r="J67" s="8"/>
      <c r="K67" s="8"/>
      <c r="L67" s="9"/>
      <c r="M67" s="1"/>
    </row>
    <row r="68" spans="1:13" ht="15.75">
      <c r="A68" s="1"/>
      <c r="B68" s="1"/>
      <c r="C68" s="1" t="s">
        <v>44</v>
      </c>
      <c r="D68" s="1" t="s">
        <v>62</v>
      </c>
      <c r="E68" s="1"/>
      <c r="F68" s="1"/>
      <c r="G68" s="1"/>
      <c r="H68" s="8"/>
      <c r="I68" s="8"/>
      <c r="J68" s="8"/>
      <c r="K68" s="8"/>
      <c r="L68" s="8"/>
      <c r="M68" s="1"/>
    </row>
    <row r="69" spans="1:13" ht="15.75">
      <c r="A69" s="1"/>
      <c r="B69" s="1"/>
      <c r="C69" s="1"/>
      <c r="D69" s="1" t="s">
        <v>63</v>
      </c>
      <c r="E69" s="1"/>
      <c r="F69" s="1"/>
      <c r="G69" s="1"/>
      <c r="H69" s="8">
        <v>0</v>
      </c>
      <c r="I69" s="8">
        <v>0</v>
      </c>
      <c r="J69" s="8"/>
      <c r="K69" s="8"/>
      <c r="L69" s="8">
        <v>0</v>
      </c>
      <c r="M69" s="1"/>
    </row>
    <row r="70" spans="1:13" ht="15.75">
      <c r="A70" s="1"/>
      <c r="B70" s="1"/>
      <c r="C70" s="1"/>
      <c r="D70" s="1"/>
      <c r="E70" s="1"/>
      <c r="F70" s="1"/>
      <c r="G70" s="1"/>
      <c r="H70" s="8"/>
      <c r="I70" s="8"/>
      <c r="J70" s="8"/>
      <c r="K70" s="8"/>
      <c r="L70" s="8"/>
      <c r="M70" s="1"/>
    </row>
    <row r="71" spans="1:13" ht="15.75">
      <c r="A71" s="1">
        <v>4</v>
      </c>
      <c r="B71" s="1" t="s">
        <v>14</v>
      </c>
      <c r="C71" s="1" t="s">
        <v>65</v>
      </c>
      <c r="D71" s="1"/>
      <c r="E71" s="1"/>
      <c r="F71" s="1"/>
      <c r="G71" s="1"/>
      <c r="H71" s="8">
        <v>3</v>
      </c>
      <c r="I71" s="8">
        <v>1</v>
      </c>
      <c r="J71" s="8"/>
      <c r="K71" s="8">
        <v>3</v>
      </c>
      <c r="L71" s="8">
        <v>1</v>
      </c>
      <c r="M71" s="1"/>
    </row>
    <row r="72" spans="1:13" ht="15.75">
      <c r="A72" s="1"/>
      <c r="B72" s="1" t="s">
        <v>16</v>
      </c>
      <c r="C72" s="1" t="s">
        <v>66</v>
      </c>
      <c r="D72" s="1"/>
      <c r="E72" s="1"/>
      <c r="F72" s="1"/>
      <c r="G72" s="1"/>
      <c r="H72" s="50" t="s">
        <v>209</v>
      </c>
      <c r="I72" s="50" t="s">
        <v>209</v>
      </c>
      <c r="J72" s="8"/>
      <c r="K72" s="50" t="s">
        <v>209</v>
      </c>
      <c r="L72" s="50" t="s">
        <v>209</v>
      </c>
      <c r="M72" s="1"/>
    </row>
    <row r="73" spans="5:13" ht="15.75">
      <c r="E73" s="1"/>
      <c r="F73" s="1"/>
      <c r="G73" s="1"/>
      <c r="H73" s="8"/>
      <c r="I73" s="8"/>
      <c r="J73" s="8"/>
      <c r="K73" s="8"/>
      <c r="L73" s="8"/>
      <c r="M73" s="1"/>
    </row>
    <row r="74" spans="1:13" ht="15.75">
      <c r="A74" s="1">
        <v>5</v>
      </c>
      <c r="B74" s="1"/>
      <c r="C74" s="1" t="s">
        <v>64</v>
      </c>
      <c r="D74" s="1"/>
      <c r="E74" s="1"/>
      <c r="F74" s="1"/>
      <c r="G74" s="1"/>
      <c r="H74" s="8"/>
      <c r="I74" s="8"/>
      <c r="J74" s="8"/>
      <c r="K74" s="90">
        <f>'bal. sheet'!G61/100</f>
        <v>2.9660577669796933</v>
      </c>
      <c r="L74" s="8">
        <v>2.95</v>
      </c>
      <c r="M74" s="1"/>
    </row>
    <row r="75" spans="1:13" ht="15.75">
      <c r="A75" s="1"/>
      <c r="B75" s="1"/>
      <c r="C75" s="1"/>
      <c r="D75" s="1"/>
      <c r="E75" s="1"/>
      <c r="F75" s="1"/>
      <c r="G75" s="1"/>
      <c r="H75" s="8"/>
      <c r="I75" s="8"/>
      <c r="J75" s="8"/>
      <c r="K75" s="8"/>
      <c r="L75" s="9"/>
      <c r="M75" s="1"/>
    </row>
    <row r="76" spans="1:13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2"/>
      <c r="M76" s="1"/>
    </row>
    <row r="77" spans="1:13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2"/>
      <c r="M77" s="1"/>
    </row>
    <row r="78" spans="1:13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2"/>
      <c r="M78" s="1"/>
    </row>
    <row r="79" spans="1:13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2"/>
      <c r="M79" s="1"/>
    </row>
    <row r="80" spans="1:13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2"/>
      <c r="M80" s="1"/>
    </row>
    <row r="81" spans="1:13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2"/>
      <c r="M81" s="1"/>
    </row>
    <row r="82" spans="1:13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2"/>
      <c r="M82" s="1"/>
    </row>
    <row r="83" spans="1:13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2"/>
      <c r="M83" s="1"/>
    </row>
    <row r="84" spans="1:13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2"/>
      <c r="M84" s="1"/>
    </row>
    <row r="85" spans="1:13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2"/>
      <c r="M85" s="1"/>
    </row>
    <row r="86" spans="1:13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2"/>
      <c r="M86" s="1"/>
    </row>
    <row r="87" spans="1:13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2"/>
      <c r="M87" s="1"/>
    </row>
    <row r="88" spans="1:13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2"/>
      <c r="M88" s="1"/>
    </row>
    <row r="89" spans="1:13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2"/>
      <c r="M89" s="1"/>
    </row>
    <row r="90" spans="1:13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2"/>
      <c r="M90" s="1"/>
    </row>
    <row r="91" spans="1:13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2"/>
      <c r="M91" s="1"/>
    </row>
    <row r="92" spans="1:13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2"/>
      <c r="M92" s="1"/>
    </row>
    <row r="93" spans="1:13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2"/>
      <c r="M93" s="1"/>
    </row>
    <row r="94" spans="1:13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2"/>
      <c r="M94" s="1"/>
    </row>
    <row r="95" spans="1:13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2"/>
      <c r="M95" s="1"/>
    </row>
    <row r="96" spans="1:13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2"/>
      <c r="M96" s="1"/>
    </row>
    <row r="97" spans="1:13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2"/>
      <c r="M97" s="1"/>
    </row>
    <row r="98" spans="1:13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2"/>
      <c r="M98" s="1"/>
    </row>
    <row r="99" spans="1:13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2"/>
      <c r="M99" s="1"/>
    </row>
    <row r="100" spans="1:13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2"/>
      <c r="M100" s="1"/>
    </row>
    <row r="101" spans="1:13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2"/>
      <c r="M101" s="1"/>
    </row>
    <row r="102" spans="1:13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2"/>
      <c r="M102" s="1"/>
    </row>
    <row r="103" spans="1:13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2"/>
      <c r="M103" s="1"/>
    </row>
    <row r="104" spans="1:13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2"/>
      <c r="M104" s="1"/>
    </row>
    <row r="105" spans="1:13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2"/>
      <c r="M105" s="1"/>
    </row>
    <row r="106" spans="1:13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2"/>
      <c r="M106" s="1"/>
    </row>
    <row r="107" spans="1:13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2"/>
      <c r="M107" s="1"/>
    </row>
    <row r="108" spans="1:13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2"/>
      <c r="M108" s="1"/>
    </row>
    <row r="109" spans="1:13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2"/>
      <c r="M109" s="1"/>
    </row>
    <row r="110" spans="1:13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2"/>
      <c r="M110" s="1"/>
    </row>
    <row r="111" spans="1:13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2"/>
      <c r="M111" s="1"/>
    </row>
    <row r="112" spans="1:13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2"/>
      <c r="M112" s="1"/>
    </row>
    <row r="113" spans="1:13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2"/>
      <c r="M113" s="1"/>
    </row>
    <row r="114" spans="1:13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2"/>
      <c r="M114" s="1"/>
    </row>
    <row r="115" spans="1:13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2"/>
      <c r="M115" s="1"/>
    </row>
    <row r="116" spans="1:13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2"/>
      <c r="M116" s="1"/>
    </row>
    <row r="117" spans="1:13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2"/>
      <c r="M117" s="1"/>
    </row>
    <row r="118" spans="1:13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2"/>
      <c r="M118" s="1"/>
    </row>
    <row r="119" spans="1:13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2"/>
      <c r="M119" s="1"/>
    </row>
    <row r="120" spans="1:13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2"/>
      <c r="M120" s="1"/>
    </row>
    <row r="121" spans="1:13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2"/>
      <c r="M121" s="1"/>
    </row>
    <row r="122" spans="1:13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2"/>
      <c r="M122" s="1"/>
    </row>
    <row r="123" spans="1:13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2"/>
      <c r="M123" s="1"/>
    </row>
    <row r="124" spans="1:13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2"/>
      <c r="M124" s="1"/>
    </row>
    <row r="125" spans="1:13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2"/>
      <c r="M125" s="1"/>
    </row>
    <row r="126" spans="1:13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2"/>
      <c r="M126" s="1"/>
    </row>
    <row r="127" spans="1:13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2"/>
      <c r="M127" s="1"/>
    </row>
    <row r="128" spans="1:13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2"/>
      <c r="M128" s="1"/>
    </row>
    <row r="129" spans="1:13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2"/>
      <c r="M129" s="1"/>
    </row>
    <row r="130" spans="1:13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2"/>
      <c r="M130" s="1"/>
    </row>
    <row r="131" spans="1:13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2"/>
      <c r="M131" s="1"/>
    </row>
    <row r="132" spans="1:13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2"/>
      <c r="M132" s="1"/>
    </row>
    <row r="133" spans="1:13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2"/>
      <c r="M133" s="1"/>
    </row>
    <row r="134" spans="1:13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2"/>
      <c r="M134" s="1"/>
    </row>
    <row r="135" spans="1:13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2"/>
      <c r="M135" s="1"/>
    </row>
    <row r="136" spans="1:13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2"/>
      <c r="M136" s="1"/>
    </row>
    <row r="137" spans="1:13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2"/>
      <c r="M137" s="1"/>
    </row>
    <row r="138" spans="1:13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2"/>
      <c r="M138" s="1"/>
    </row>
    <row r="139" spans="1:13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2"/>
      <c r="M139" s="1"/>
    </row>
    <row r="140" spans="1:13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2"/>
      <c r="M140" s="1"/>
    </row>
    <row r="141" spans="1:13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2"/>
      <c r="M141" s="1"/>
    </row>
    <row r="142" spans="1:13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2"/>
      <c r="M142" s="1"/>
    </row>
    <row r="143" spans="1:13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2"/>
      <c r="M143" s="1"/>
    </row>
    <row r="144" spans="1:13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2"/>
      <c r="M144" s="1"/>
    </row>
    <row r="145" spans="1:13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2"/>
      <c r="M145" s="1"/>
    </row>
    <row r="146" spans="1:13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2"/>
      <c r="M146" s="1"/>
    </row>
    <row r="147" spans="1:13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2"/>
      <c r="M147" s="1"/>
    </row>
    <row r="148" spans="1:13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2"/>
      <c r="M148" s="1"/>
    </row>
    <row r="149" spans="1:13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2"/>
      <c r="M149" s="1"/>
    </row>
    <row r="150" spans="1:13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2"/>
      <c r="M150" s="1"/>
    </row>
    <row r="151" spans="1:13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2"/>
      <c r="M151" s="1"/>
    </row>
    <row r="152" spans="1:13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2"/>
      <c r="M152" s="1"/>
    </row>
    <row r="153" spans="1:13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2"/>
      <c r="M153" s="1"/>
    </row>
    <row r="154" spans="1:13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2"/>
      <c r="M154" s="1"/>
    </row>
    <row r="155" spans="1:13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2"/>
      <c r="M155" s="1"/>
    </row>
    <row r="156" spans="1:13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2"/>
      <c r="M156" s="1"/>
    </row>
    <row r="157" spans="1:13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2"/>
      <c r="M157" s="1"/>
    </row>
    <row r="158" spans="1:13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2"/>
      <c r="M158" s="1"/>
    </row>
    <row r="159" spans="1:13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2"/>
      <c r="M159" s="1"/>
    </row>
    <row r="160" spans="1:13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2"/>
      <c r="M160" s="1"/>
    </row>
    <row r="161" spans="1:13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2"/>
      <c r="M161" s="1"/>
    </row>
    <row r="162" spans="1:13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2"/>
      <c r="M162" s="1"/>
    </row>
    <row r="163" spans="1:13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2"/>
      <c r="M163" s="1"/>
    </row>
    <row r="164" spans="1:13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2"/>
      <c r="M164" s="1"/>
    </row>
    <row r="165" spans="1:13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2"/>
      <c r="M165" s="1"/>
    </row>
    <row r="166" spans="1:13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2"/>
      <c r="M166" s="1"/>
    </row>
    <row r="167" spans="1:13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2"/>
      <c r="M167" s="1"/>
    </row>
    <row r="168" spans="1:13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2"/>
      <c r="M168" s="1"/>
    </row>
    <row r="169" spans="1:13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2"/>
      <c r="M169" s="1"/>
    </row>
    <row r="170" spans="1:13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2"/>
      <c r="M170" s="1"/>
    </row>
    <row r="171" spans="1:13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2"/>
      <c r="M171" s="1"/>
    </row>
    <row r="172" spans="1:13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2"/>
      <c r="M172" s="1"/>
    </row>
    <row r="173" spans="1:13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2"/>
      <c r="M173" s="1"/>
    </row>
    <row r="174" spans="1:13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2"/>
      <c r="M174" s="1"/>
    </row>
    <row r="175" spans="1:13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2"/>
      <c r="M175" s="1"/>
    </row>
    <row r="176" spans="1:13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2"/>
      <c r="M176" s="1"/>
    </row>
    <row r="177" spans="1:13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2"/>
      <c r="M177" s="1"/>
    </row>
    <row r="178" spans="1:13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2"/>
      <c r="M178" s="1"/>
    </row>
    <row r="179" spans="1:13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2"/>
      <c r="M179" s="1"/>
    </row>
    <row r="180" spans="1:13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2"/>
      <c r="M180" s="1"/>
    </row>
    <row r="181" spans="1:13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2"/>
      <c r="M181" s="1"/>
    </row>
    <row r="182" spans="1:13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2"/>
      <c r="M182" s="1"/>
    </row>
    <row r="183" spans="1:13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2"/>
      <c r="M183" s="1"/>
    </row>
    <row r="184" spans="1:13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2"/>
      <c r="M184" s="1"/>
    </row>
    <row r="185" spans="1:13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2"/>
      <c r="M185" s="1"/>
    </row>
    <row r="186" spans="1:13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2"/>
      <c r="M186" s="1"/>
    </row>
    <row r="187" spans="1:13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2"/>
      <c r="M187" s="1"/>
    </row>
    <row r="188" spans="1:13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2"/>
      <c r="M188" s="1"/>
    </row>
    <row r="189" spans="1:13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2"/>
      <c r="M189" s="1"/>
    </row>
    <row r="190" spans="1:13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2"/>
      <c r="M190" s="1"/>
    </row>
    <row r="191" spans="1:13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2"/>
      <c r="M191" s="1"/>
    </row>
    <row r="192" spans="1:13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2"/>
      <c r="M192" s="1"/>
    </row>
    <row r="193" spans="1:13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2"/>
      <c r="M193" s="1"/>
    </row>
    <row r="194" spans="1:13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2"/>
      <c r="M194" s="1"/>
    </row>
    <row r="195" spans="1:13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2"/>
      <c r="M195" s="1"/>
    </row>
    <row r="196" spans="1:13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2"/>
      <c r="M196" s="1"/>
    </row>
    <row r="197" spans="1:13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2"/>
      <c r="M197" s="1"/>
    </row>
    <row r="198" spans="1:13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2"/>
      <c r="M198" s="1"/>
    </row>
    <row r="199" spans="1:13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2"/>
      <c r="M199" s="1"/>
    </row>
    <row r="200" spans="1:13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2"/>
      <c r="M200" s="1"/>
    </row>
    <row r="201" spans="1:13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2"/>
      <c r="M201" s="1"/>
    </row>
    <row r="202" spans="1:13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2"/>
      <c r="M202" s="1"/>
    </row>
    <row r="203" spans="1:13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2"/>
      <c r="M203" s="1"/>
    </row>
    <row r="204" spans="1:13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2"/>
      <c r="M204" s="1"/>
    </row>
    <row r="205" spans="1:13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2"/>
      <c r="M205" s="1"/>
    </row>
    <row r="206" spans="1:13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2"/>
      <c r="M206" s="1"/>
    </row>
    <row r="207" spans="1:13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2"/>
      <c r="M207" s="1"/>
    </row>
    <row r="208" spans="1:13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2"/>
      <c r="M208" s="1"/>
    </row>
    <row r="209" spans="1:13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2"/>
      <c r="M209" s="1"/>
    </row>
    <row r="210" spans="1:13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2"/>
      <c r="M210" s="1"/>
    </row>
    <row r="211" spans="1:13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2"/>
      <c r="M211" s="1"/>
    </row>
    <row r="212" spans="1:13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2"/>
      <c r="M212" s="1"/>
    </row>
    <row r="213" spans="1:13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2"/>
      <c r="M213" s="1"/>
    </row>
    <row r="214" spans="1:13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2"/>
      <c r="M214" s="1"/>
    </row>
    <row r="215" spans="1:13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2"/>
      <c r="M215" s="1"/>
    </row>
    <row r="216" spans="1:13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2"/>
      <c r="M216" s="1"/>
    </row>
    <row r="217" spans="1:13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2"/>
      <c r="M217" s="1"/>
    </row>
    <row r="218" spans="1:13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2"/>
      <c r="M218" s="1"/>
    </row>
    <row r="219" spans="1:13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2"/>
      <c r="M219" s="1"/>
    </row>
    <row r="220" spans="1:13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2"/>
      <c r="M220" s="1"/>
    </row>
    <row r="221" spans="1:13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2"/>
      <c r="M221" s="1"/>
    </row>
    <row r="222" spans="1:13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2"/>
      <c r="M222" s="1"/>
    </row>
    <row r="223" spans="1:13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2"/>
      <c r="M223" s="1"/>
    </row>
    <row r="224" spans="1:13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2"/>
      <c r="M224" s="1"/>
    </row>
    <row r="225" spans="1:13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2"/>
      <c r="M225" s="1"/>
    </row>
    <row r="226" spans="1:13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2"/>
      <c r="M226" s="1"/>
    </row>
    <row r="227" spans="1:13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2"/>
      <c r="M227" s="1"/>
    </row>
    <row r="228" spans="1:13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2"/>
      <c r="M228" s="1"/>
    </row>
    <row r="229" spans="1:13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2"/>
      <c r="M229" s="1"/>
    </row>
    <row r="230" spans="1:13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2"/>
      <c r="M230" s="1"/>
    </row>
    <row r="231" spans="1:13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2"/>
      <c r="M231" s="1"/>
    </row>
    <row r="232" spans="1:13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2"/>
      <c r="M232" s="1"/>
    </row>
    <row r="233" spans="1:13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2"/>
      <c r="M233" s="1"/>
    </row>
    <row r="234" spans="1:13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2"/>
      <c r="M234" s="1"/>
    </row>
    <row r="235" spans="1:13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2"/>
      <c r="M235" s="1"/>
    </row>
    <row r="236" spans="1:13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2"/>
      <c r="M236" s="1"/>
    </row>
    <row r="237" spans="1:13" ht="15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2"/>
      <c r="M237" s="1"/>
    </row>
    <row r="238" spans="1:13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2"/>
      <c r="M238" s="1"/>
    </row>
    <row r="239" spans="1:13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2"/>
      <c r="M239" s="1"/>
    </row>
    <row r="240" spans="1:13" ht="15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2"/>
      <c r="M240" s="1"/>
    </row>
    <row r="241" spans="1:13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2"/>
      <c r="M241" s="1"/>
    </row>
    <row r="242" spans="1:13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2"/>
      <c r="M242" s="1"/>
    </row>
    <row r="243" spans="1:13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2"/>
      <c r="M243" s="1"/>
    </row>
    <row r="244" spans="1:13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2"/>
      <c r="M244" s="1"/>
    </row>
    <row r="245" spans="1:13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2"/>
      <c r="M245" s="1"/>
    </row>
    <row r="246" spans="1:13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2"/>
      <c r="M246" s="1"/>
    </row>
    <row r="247" spans="1:13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2"/>
      <c r="M247" s="1"/>
    </row>
    <row r="248" spans="1:13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2"/>
      <c r="M248" s="1"/>
    </row>
    <row r="249" spans="1:13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2"/>
      <c r="M249" s="1"/>
    </row>
    <row r="250" spans="1:13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2"/>
      <c r="M250" s="1"/>
    </row>
    <row r="251" spans="1:13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2"/>
      <c r="M251" s="1"/>
    </row>
    <row r="252" spans="1:13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2"/>
      <c r="M252" s="1"/>
    </row>
    <row r="253" spans="1:13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2"/>
      <c r="M253" s="1"/>
    </row>
    <row r="254" spans="1:13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2"/>
      <c r="M254" s="1"/>
    </row>
    <row r="255" spans="1:13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2"/>
      <c r="M255" s="1"/>
    </row>
    <row r="256" spans="1:13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2"/>
      <c r="M256" s="1"/>
    </row>
    <row r="257" spans="1:13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2"/>
      <c r="M257" s="1"/>
    </row>
    <row r="258" spans="1:13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2"/>
      <c r="M258" s="1"/>
    </row>
    <row r="259" spans="1:13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2"/>
      <c r="M259" s="1"/>
    </row>
    <row r="260" spans="1:13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2"/>
      <c r="M260" s="1"/>
    </row>
    <row r="261" spans="1:13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2"/>
      <c r="M261" s="1"/>
    </row>
    <row r="262" spans="1:13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2"/>
      <c r="M262" s="1"/>
    </row>
    <row r="263" spans="1:13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2"/>
      <c r="M263" s="1"/>
    </row>
    <row r="264" spans="1:13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2"/>
      <c r="M264" s="1"/>
    </row>
    <row r="265" spans="1:13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2"/>
      <c r="M265" s="1"/>
    </row>
    <row r="266" spans="1:13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2"/>
      <c r="M266" s="1"/>
    </row>
    <row r="267" spans="1:13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2"/>
      <c r="M267" s="1"/>
    </row>
    <row r="268" spans="1:13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2"/>
      <c r="M268" s="1"/>
    </row>
    <row r="269" spans="1:13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2"/>
      <c r="M269" s="1"/>
    </row>
    <row r="270" spans="1:13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2"/>
      <c r="M270" s="1"/>
    </row>
    <row r="271" spans="1:13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2"/>
      <c r="M271" s="1"/>
    </row>
    <row r="272" spans="1:13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2"/>
      <c r="M272" s="1"/>
    </row>
    <row r="273" spans="1:13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2"/>
      <c r="M273" s="1"/>
    </row>
    <row r="274" spans="1:13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2"/>
      <c r="M274" s="1"/>
    </row>
    <row r="275" spans="1:13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2"/>
      <c r="M275" s="1"/>
    </row>
    <row r="276" spans="1:13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2"/>
      <c r="M276" s="1"/>
    </row>
    <row r="277" spans="1:13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2"/>
      <c r="M277" s="1"/>
    </row>
    <row r="278" spans="1:13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2"/>
      <c r="M278" s="1"/>
    </row>
    <row r="279" spans="1:13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2"/>
      <c r="M279" s="1"/>
    </row>
    <row r="280" spans="1:13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2"/>
      <c r="M280" s="1"/>
    </row>
    <row r="281" spans="1:13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2"/>
      <c r="M281" s="1"/>
    </row>
    <row r="282" spans="1:13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2"/>
      <c r="M282" s="1"/>
    </row>
    <row r="283" spans="1:13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2"/>
      <c r="M283" s="1"/>
    </row>
    <row r="284" spans="1:13" ht="15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2"/>
      <c r="M284" s="1"/>
    </row>
    <row r="285" spans="1:13" ht="15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2"/>
      <c r="M285" s="1"/>
    </row>
    <row r="286" spans="1:13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2"/>
      <c r="M286" s="1"/>
    </row>
    <row r="287" spans="1:13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2"/>
      <c r="M287" s="1"/>
    </row>
    <row r="288" spans="1:13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2"/>
      <c r="M288" s="1"/>
    </row>
    <row r="289" spans="1:13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2"/>
      <c r="M289" s="1"/>
    </row>
    <row r="290" spans="1:13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2"/>
      <c r="M290" s="1"/>
    </row>
    <row r="291" spans="1:13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2"/>
      <c r="M291" s="1"/>
    </row>
    <row r="292" spans="1:13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2"/>
      <c r="M292" s="1"/>
    </row>
    <row r="293" spans="1:13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2"/>
      <c r="M293" s="1"/>
    </row>
    <row r="294" spans="1:13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2"/>
      <c r="M294" s="1"/>
    </row>
    <row r="295" spans="1:13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2"/>
      <c r="M295" s="1"/>
    </row>
    <row r="296" spans="1:13" ht="15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2"/>
      <c r="M296" s="1"/>
    </row>
    <row r="297" spans="1:13" ht="15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2"/>
      <c r="M297" s="1"/>
    </row>
    <row r="298" spans="1:13" ht="15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2"/>
      <c r="M298" s="1"/>
    </row>
    <row r="299" spans="1:13" ht="15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2"/>
      <c r="M299" s="1"/>
    </row>
    <row r="300" spans="1:13" ht="15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2"/>
      <c r="M300" s="1"/>
    </row>
    <row r="301" spans="1:13" ht="15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2"/>
      <c r="M301" s="1"/>
    </row>
    <row r="302" spans="1:13" ht="15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2"/>
      <c r="M302" s="1"/>
    </row>
    <row r="303" spans="1:13" ht="15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2"/>
      <c r="M303" s="1"/>
    </row>
    <row r="304" spans="1:13" ht="15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2"/>
      <c r="M304" s="1"/>
    </row>
    <row r="305" spans="1:13" ht="15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2"/>
      <c r="M305" s="1"/>
    </row>
    <row r="306" spans="1:13" ht="15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2"/>
      <c r="M306" s="1"/>
    </row>
    <row r="307" spans="1:13" ht="15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2"/>
      <c r="M307" s="1"/>
    </row>
    <row r="308" spans="1:13" ht="15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2"/>
      <c r="M308" s="1"/>
    </row>
    <row r="309" spans="1:13" ht="15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2"/>
      <c r="M309" s="1"/>
    </row>
    <row r="310" spans="1:13" ht="15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2"/>
      <c r="M310" s="1"/>
    </row>
    <row r="311" spans="1:13" ht="15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2"/>
      <c r="M311" s="1"/>
    </row>
    <row r="312" spans="1:13" ht="15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2"/>
      <c r="M312" s="1"/>
    </row>
    <row r="313" spans="1:13" ht="15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2"/>
      <c r="M313" s="1"/>
    </row>
    <row r="314" spans="1:13" ht="15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2"/>
      <c r="M314" s="1"/>
    </row>
    <row r="315" spans="1:13" ht="15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2"/>
      <c r="M315" s="1"/>
    </row>
    <row r="316" spans="1:13" ht="15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2"/>
      <c r="M316" s="1"/>
    </row>
    <row r="317" spans="1:13" ht="15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2"/>
      <c r="M317" s="1"/>
    </row>
    <row r="318" spans="1:13" ht="15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2"/>
      <c r="M318" s="1"/>
    </row>
    <row r="319" spans="1:13" ht="15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2"/>
      <c r="M319" s="1"/>
    </row>
    <row r="320" spans="1:13" ht="15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2"/>
      <c r="M320" s="1"/>
    </row>
    <row r="321" spans="1:13" ht="15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2"/>
      <c r="M321" s="1"/>
    </row>
    <row r="322" spans="1:13" ht="15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2"/>
      <c r="M322" s="1"/>
    </row>
    <row r="323" spans="1:13" ht="15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2"/>
      <c r="M323" s="1"/>
    </row>
    <row r="324" spans="1:13" ht="15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2"/>
      <c r="M324" s="1"/>
    </row>
    <row r="325" spans="1:13" ht="15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2"/>
      <c r="M325" s="1"/>
    </row>
    <row r="326" spans="1:13" ht="15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2"/>
      <c r="M326" s="1"/>
    </row>
    <row r="327" spans="1:13" ht="15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2"/>
      <c r="M327" s="1"/>
    </row>
    <row r="328" spans="1:13" ht="15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2"/>
      <c r="M328" s="1"/>
    </row>
    <row r="329" spans="1:13" ht="15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2"/>
      <c r="M329" s="1"/>
    </row>
    <row r="330" spans="1:13" ht="15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2"/>
      <c r="M330" s="1"/>
    </row>
    <row r="331" spans="1:13" ht="15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2"/>
      <c r="M331" s="1"/>
    </row>
    <row r="332" spans="1:13" ht="15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2"/>
      <c r="M332" s="1"/>
    </row>
    <row r="333" spans="1:13" ht="15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2"/>
      <c r="M333" s="1"/>
    </row>
    <row r="334" spans="1:13" ht="15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2"/>
      <c r="M334" s="1"/>
    </row>
    <row r="335" spans="1:13" ht="15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2"/>
      <c r="M335" s="1"/>
    </row>
    <row r="336" spans="1:13" ht="15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2"/>
      <c r="M336" s="1"/>
    </row>
    <row r="337" spans="1:13" ht="15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2"/>
      <c r="M337" s="1"/>
    </row>
    <row r="338" spans="1:13" ht="15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2"/>
      <c r="M338" s="1"/>
    </row>
    <row r="339" spans="1:13" ht="15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2"/>
      <c r="M339" s="1"/>
    </row>
    <row r="340" spans="1:13" ht="15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2"/>
      <c r="M340" s="1"/>
    </row>
    <row r="341" spans="1:13" ht="15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2"/>
      <c r="M341" s="1"/>
    </row>
    <row r="342" spans="1:13" ht="15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2"/>
      <c r="M342" s="1"/>
    </row>
    <row r="343" spans="1:13" ht="15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2"/>
      <c r="M343" s="1"/>
    </row>
    <row r="344" spans="1:13" ht="15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2"/>
      <c r="M344" s="1"/>
    </row>
    <row r="345" spans="1:13" ht="15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2"/>
      <c r="M345" s="1"/>
    </row>
    <row r="346" spans="1:13" ht="15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2"/>
      <c r="M346" s="1"/>
    </row>
    <row r="347" spans="1:13" ht="15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2"/>
      <c r="M347" s="1"/>
    </row>
    <row r="348" spans="1:13" ht="15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2"/>
      <c r="M348" s="1"/>
    </row>
    <row r="349" spans="1:13" ht="15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2"/>
      <c r="M349" s="1"/>
    </row>
    <row r="350" spans="1:13" ht="15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2"/>
      <c r="M350" s="1"/>
    </row>
    <row r="351" spans="1:13" ht="15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2"/>
      <c r="M351" s="1"/>
    </row>
    <row r="352" spans="1:13" ht="15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2"/>
      <c r="M352" s="1"/>
    </row>
    <row r="353" spans="1:13" ht="15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2"/>
      <c r="M353" s="1"/>
    </row>
    <row r="354" spans="1:13" ht="15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2"/>
      <c r="M354" s="1"/>
    </row>
    <row r="355" spans="1:13" ht="15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2"/>
      <c r="M355" s="1"/>
    </row>
    <row r="356" spans="1:13" ht="15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2"/>
      <c r="M356" s="1"/>
    </row>
    <row r="357" spans="1:13" ht="15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2"/>
      <c r="M357" s="1"/>
    </row>
    <row r="358" spans="1:13" ht="15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2"/>
      <c r="M358" s="1"/>
    </row>
    <row r="359" spans="1:13" ht="15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2"/>
      <c r="M359" s="1"/>
    </row>
    <row r="360" spans="1:13" ht="15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2"/>
      <c r="M360" s="1"/>
    </row>
    <row r="361" spans="1:13" ht="15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2"/>
      <c r="M361" s="1"/>
    </row>
    <row r="362" spans="1:13" ht="15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2"/>
      <c r="M362" s="1"/>
    </row>
    <row r="363" spans="1:13" ht="15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2"/>
      <c r="M363" s="1"/>
    </row>
    <row r="364" spans="1:13" ht="15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2"/>
      <c r="M364" s="1"/>
    </row>
    <row r="365" spans="1:13" ht="15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2"/>
      <c r="M365" s="1"/>
    </row>
    <row r="366" spans="1:13" ht="15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2"/>
      <c r="M366" s="1"/>
    </row>
    <row r="367" spans="1:13" ht="15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2"/>
      <c r="M367" s="1"/>
    </row>
    <row r="368" spans="1:13" ht="15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2"/>
      <c r="M368" s="1"/>
    </row>
    <row r="369" spans="1:13" ht="15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2"/>
      <c r="M369" s="1"/>
    </row>
    <row r="370" spans="1:13" ht="15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2"/>
      <c r="M370" s="1"/>
    </row>
    <row r="371" spans="1:13" ht="15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2"/>
      <c r="M371" s="1"/>
    </row>
    <row r="372" spans="1:13" ht="15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2"/>
      <c r="M372" s="1"/>
    </row>
    <row r="373" spans="1:13" ht="15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2"/>
      <c r="M373" s="1"/>
    </row>
    <row r="374" spans="1:13" ht="15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2"/>
      <c r="M374" s="1"/>
    </row>
    <row r="375" spans="1:13" ht="15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2"/>
      <c r="M375" s="1"/>
    </row>
    <row r="376" spans="1:13" ht="15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2"/>
      <c r="M376" s="1"/>
    </row>
    <row r="377" spans="1:13" ht="15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2"/>
      <c r="M377" s="1"/>
    </row>
    <row r="378" spans="1:13" ht="15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2"/>
      <c r="M378" s="1"/>
    </row>
    <row r="379" spans="1:13" ht="15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2"/>
      <c r="M379" s="1"/>
    </row>
    <row r="380" spans="1:13" ht="15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2"/>
      <c r="M380" s="1"/>
    </row>
    <row r="381" spans="1:13" ht="15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2"/>
      <c r="M381" s="1"/>
    </row>
    <row r="382" spans="1:13" ht="15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2"/>
      <c r="M382" s="1"/>
    </row>
    <row r="383" spans="1:13" ht="15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2"/>
      <c r="M383" s="1"/>
    </row>
    <row r="384" spans="1:13" ht="15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2"/>
      <c r="M384" s="1"/>
    </row>
    <row r="385" spans="1:13" ht="15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2"/>
      <c r="M385" s="1"/>
    </row>
    <row r="386" spans="1:13" ht="15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2"/>
      <c r="M386" s="1"/>
    </row>
    <row r="387" spans="1:13" ht="15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2"/>
      <c r="M387" s="1"/>
    </row>
    <row r="388" spans="1:13" ht="15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2"/>
      <c r="M388" s="1"/>
    </row>
    <row r="389" spans="1:13" ht="15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2"/>
      <c r="M389" s="1"/>
    </row>
    <row r="390" spans="1:13" ht="15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2"/>
      <c r="M390" s="1"/>
    </row>
    <row r="391" spans="1:13" ht="15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2"/>
      <c r="M391" s="1"/>
    </row>
    <row r="392" spans="1:13" ht="15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2"/>
      <c r="M392" s="1"/>
    </row>
    <row r="393" spans="1:13" ht="15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2"/>
      <c r="M393" s="1"/>
    </row>
    <row r="394" spans="1:13" ht="15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2"/>
      <c r="M394" s="1"/>
    </row>
    <row r="395" spans="1:13" ht="15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2"/>
      <c r="M395" s="1"/>
    </row>
    <row r="396" spans="1:13" ht="15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2"/>
      <c r="M396" s="1"/>
    </row>
    <row r="397" spans="1:13" ht="15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2"/>
      <c r="M397" s="1"/>
    </row>
    <row r="398" spans="1:13" ht="15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2"/>
      <c r="M398" s="1"/>
    </row>
    <row r="399" spans="1:13" ht="15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2"/>
      <c r="M399" s="1"/>
    </row>
    <row r="400" spans="1:13" ht="15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2"/>
      <c r="M400" s="1"/>
    </row>
    <row r="401" spans="1:13" ht="15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2"/>
      <c r="M401" s="1"/>
    </row>
    <row r="402" spans="1:13" ht="15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2"/>
      <c r="M402" s="1"/>
    </row>
    <row r="403" spans="1:13" ht="15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2"/>
      <c r="M403" s="1"/>
    </row>
    <row r="404" spans="1:13" ht="15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2"/>
      <c r="M404" s="1"/>
    </row>
    <row r="405" spans="1:13" ht="15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2"/>
      <c r="M405" s="1"/>
    </row>
    <row r="406" spans="1:13" ht="15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2"/>
      <c r="M406" s="1"/>
    </row>
    <row r="407" spans="1:13" ht="15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2"/>
      <c r="M407" s="1"/>
    </row>
    <row r="408" spans="1:13" ht="15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2"/>
      <c r="M408" s="1"/>
    </row>
    <row r="409" spans="1:13" ht="15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2"/>
      <c r="M409" s="1"/>
    </row>
    <row r="410" spans="1:13" ht="15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2"/>
      <c r="M410" s="1"/>
    </row>
    <row r="411" spans="1:13" ht="15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2"/>
      <c r="M411" s="1"/>
    </row>
    <row r="412" spans="1:13" ht="15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2"/>
      <c r="M412" s="1"/>
    </row>
    <row r="413" spans="1:13" ht="15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2"/>
      <c r="M413" s="1"/>
    </row>
    <row r="414" spans="1:13" ht="15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2"/>
      <c r="M414" s="1"/>
    </row>
    <row r="415" spans="1:13" ht="15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2"/>
      <c r="M415" s="1"/>
    </row>
    <row r="416" spans="1:13" ht="15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2"/>
      <c r="M416" s="1"/>
    </row>
    <row r="417" spans="1:13" ht="15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2"/>
      <c r="M417" s="1"/>
    </row>
    <row r="418" spans="1:13" ht="15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2"/>
      <c r="M418" s="1"/>
    </row>
    <row r="419" spans="1:13" ht="15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2"/>
      <c r="M419" s="1"/>
    </row>
    <row r="420" spans="1:13" ht="15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2"/>
      <c r="M420" s="1"/>
    </row>
    <row r="421" spans="1:13" ht="15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2"/>
      <c r="M421" s="1"/>
    </row>
    <row r="422" spans="1:13" ht="15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2"/>
      <c r="M422" s="1"/>
    </row>
    <row r="423" spans="1:13" ht="15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2"/>
      <c r="M423" s="1"/>
    </row>
    <row r="424" spans="1:13" ht="15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2"/>
      <c r="M424" s="1"/>
    </row>
    <row r="425" spans="1:13" ht="15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2"/>
      <c r="M425" s="1"/>
    </row>
    <row r="426" spans="1:13" ht="15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2"/>
      <c r="M426" s="1"/>
    </row>
    <row r="427" spans="1:13" ht="15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2"/>
      <c r="M427" s="1"/>
    </row>
    <row r="428" spans="1:13" ht="15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2"/>
      <c r="M428" s="1"/>
    </row>
    <row r="429" spans="1:13" ht="15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2"/>
      <c r="M429" s="1"/>
    </row>
    <row r="430" spans="1:13" ht="15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2"/>
      <c r="M430" s="1"/>
    </row>
    <row r="431" spans="1:13" ht="15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2"/>
      <c r="M431" s="1"/>
    </row>
    <row r="432" spans="1:13" ht="15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2"/>
      <c r="M432" s="1"/>
    </row>
    <row r="433" spans="1:13" ht="15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2"/>
      <c r="M433" s="1"/>
    </row>
    <row r="434" spans="1:13" ht="15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2"/>
      <c r="M434" s="1"/>
    </row>
    <row r="435" spans="1:13" ht="15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2"/>
      <c r="M435" s="1"/>
    </row>
    <row r="436" spans="1:13" ht="15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2"/>
      <c r="M436" s="1"/>
    </row>
    <row r="437" spans="1:13" ht="15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2"/>
      <c r="M437" s="1"/>
    </row>
    <row r="438" spans="1:13" ht="15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2"/>
      <c r="M438" s="1"/>
    </row>
    <row r="439" spans="1:13" ht="15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2"/>
      <c r="M439" s="1"/>
    </row>
    <row r="440" spans="1:13" ht="15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2"/>
      <c r="M440" s="1"/>
    </row>
    <row r="441" spans="1:13" ht="15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2"/>
      <c r="M441" s="1"/>
    </row>
    <row r="442" spans="1:13" ht="15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2"/>
      <c r="M442" s="1"/>
    </row>
    <row r="443" spans="1:13" ht="15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2"/>
      <c r="M443" s="1"/>
    </row>
    <row r="444" spans="1:13" ht="15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2"/>
      <c r="M444" s="1"/>
    </row>
    <row r="445" spans="1:13" ht="15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2"/>
      <c r="M445" s="1"/>
    </row>
    <row r="446" spans="1:13" ht="15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2"/>
      <c r="M446" s="1"/>
    </row>
    <row r="447" spans="1:13" ht="15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2"/>
      <c r="M447" s="1"/>
    </row>
    <row r="448" spans="1:13" ht="15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2"/>
      <c r="M448" s="1"/>
    </row>
    <row r="449" spans="1:13" ht="15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2"/>
      <c r="M449" s="1"/>
    </row>
    <row r="450" spans="1:13" ht="15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2"/>
      <c r="M450" s="1"/>
    </row>
    <row r="451" spans="1:13" ht="15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2"/>
      <c r="M451" s="1"/>
    </row>
    <row r="452" spans="1:13" ht="15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2"/>
      <c r="M452" s="1"/>
    </row>
    <row r="453" spans="1:13" ht="15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2"/>
      <c r="M453" s="1"/>
    </row>
    <row r="454" spans="1:13" ht="15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2"/>
      <c r="M454" s="1"/>
    </row>
    <row r="455" spans="1:13" ht="15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2"/>
      <c r="M455" s="1"/>
    </row>
    <row r="456" spans="1:13" ht="15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2"/>
      <c r="M456" s="1"/>
    </row>
    <row r="457" spans="1:13" ht="15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2"/>
      <c r="M457" s="1"/>
    </row>
    <row r="458" spans="1:13" ht="15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2"/>
      <c r="M458" s="1"/>
    </row>
    <row r="459" spans="1:13" ht="15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2"/>
      <c r="M459" s="1"/>
    </row>
    <row r="460" spans="1:13" ht="15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2"/>
      <c r="M460" s="1"/>
    </row>
    <row r="461" spans="1:13" ht="15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2"/>
      <c r="M461" s="1"/>
    </row>
    <row r="462" spans="1:13" ht="15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2"/>
      <c r="M462" s="1"/>
    </row>
    <row r="463" spans="1:13" ht="15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2"/>
      <c r="M463" s="1"/>
    </row>
    <row r="464" spans="1:13" ht="15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2"/>
      <c r="M464" s="1"/>
    </row>
    <row r="465" spans="1:13" ht="15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2"/>
      <c r="M465" s="1"/>
    </row>
    <row r="466" spans="1:13" ht="15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2"/>
      <c r="M466" s="1"/>
    </row>
    <row r="467" spans="1:13" ht="15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2"/>
      <c r="M467" s="1"/>
    </row>
    <row r="468" spans="1:13" ht="15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2"/>
      <c r="M468" s="1"/>
    </row>
    <row r="469" spans="1:13" ht="15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2"/>
      <c r="M469" s="1"/>
    </row>
    <row r="470" spans="1:13" ht="15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2"/>
      <c r="M470" s="1"/>
    </row>
    <row r="471" spans="1:13" ht="15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2"/>
      <c r="M471" s="1"/>
    </row>
    <row r="472" spans="1:13" ht="15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2"/>
      <c r="M472" s="1"/>
    </row>
    <row r="473" spans="1:13" ht="15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2"/>
      <c r="M473" s="1"/>
    </row>
    <row r="474" spans="1:13" ht="15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2"/>
      <c r="M474" s="1"/>
    </row>
    <row r="475" spans="1:13" ht="15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2"/>
      <c r="M475" s="1"/>
    </row>
    <row r="476" spans="1:13" ht="15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2"/>
      <c r="M476" s="1"/>
    </row>
    <row r="477" spans="1:13" ht="15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2"/>
      <c r="M477" s="1"/>
    </row>
    <row r="478" spans="1:13" ht="15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2"/>
      <c r="M478" s="1"/>
    </row>
    <row r="479" spans="1:13" ht="15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2"/>
      <c r="M479" s="1"/>
    </row>
    <row r="480" spans="1:13" ht="15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2"/>
      <c r="M480" s="1"/>
    </row>
    <row r="481" spans="1:13" ht="15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2"/>
      <c r="M481" s="1"/>
    </row>
    <row r="482" spans="1:13" ht="15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2"/>
      <c r="M482" s="1"/>
    </row>
    <row r="483" spans="1:13" ht="15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2"/>
      <c r="M483" s="1"/>
    </row>
    <row r="484" spans="1:13" ht="15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2"/>
      <c r="M484" s="1"/>
    </row>
    <row r="485" spans="1:13" ht="15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2"/>
      <c r="M485" s="1"/>
    </row>
    <row r="486" spans="1:13" ht="15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2"/>
      <c r="M486" s="1"/>
    </row>
    <row r="487" spans="1:13" ht="15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2"/>
      <c r="M487" s="1"/>
    </row>
    <row r="488" spans="1:13" ht="15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2"/>
      <c r="M488" s="1"/>
    </row>
    <row r="489" spans="1:13" ht="15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2"/>
      <c r="M489" s="1"/>
    </row>
    <row r="490" spans="1:13" ht="15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2"/>
      <c r="M490" s="1"/>
    </row>
    <row r="491" spans="1:13" ht="15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2"/>
      <c r="M491" s="1"/>
    </row>
    <row r="492" spans="1:13" ht="15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2"/>
      <c r="M492" s="1"/>
    </row>
    <row r="493" spans="1:13" ht="15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2"/>
      <c r="M493" s="1"/>
    </row>
    <row r="494" spans="1:13" ht="15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2"/>
      <c r="M494" s="1"/>
    </row>
    <row r="495" spans="1:13" ht="15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2"/>
      <c r="M495" s="1"/>
    </row>
    <row r="496" spans="1:13" ht="15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2"/>
      <c r="M496" s="1"/>
    </row>
    <row r="497" spans="1:13" ht="15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2"/>
      <c r="M497" s="1"/>
    </row>
    <row r="498" spans="1:13" ht="15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2"/>
      <c r="M498" s="1"/>
    </row>
    <row r="499" spans="1:13" ht="15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2"/>
      <c r="M499" s="1"/>
    </row>
    <row r="500" spans="1:13" ht="15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2"/>
      <c r="M500" s="1"/>
    </row>
    <row r="501" spans="1:13" ht="15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2"/>
      <c r="M501" s="1"/>
    </row>
    <row r="502" spans="1:13" ht="15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2"/>
      <c r="M502" s="1"/>
    </row>
    <row r="503" spans="1:13" ht="15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2"/>
      <c r="M503" s="1"/>
    </row>
    <row r="504" spans="1:13" ht="15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2"/>
      <c r="M504" s="1"/>
    </row>
    <row r="505" spans="1:13" ht="15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2"/>
      <c r="M505" s="1"/>
    </row>
    <row r="506" spans="1:13" ht="15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2"/>
      <c r="M506" s="1"/>
    </row>
    <row r="507" spans="1:13" ht="15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2"/>
      <c r="M507" s="1"/>
    </row>
    <row r="508" spans="1:13" ht="15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2"/>
      <c r="M508" s="1"/>
    </row>
    <row r="509" spans="1:13" ht="15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2"/>
      <c r="M509" s="1"/>
    </row>
    <row r="510" spans="1:13" ht="15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2"/>
      <c r="M510" s="1"/>
    </row>
    <row r="511" spans="1:13" ht="15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2"/>
      <c r="M511" s="1"/>
    </row>
    <row r="512" spans="1:13" ht="15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2"/>
      <c r="M512" s="1"/>
    </row>
    <row r="513" spans="1:13" ht="15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2"/>
      <c r="M513" s="1"/>
    </row>
    <row r="514" spans="1:13" ht="15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2"/>
      <c r="M514" s="1"/>
    </row>
    <row r="515" spans="1:13" ht="15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2"/>
      <c r="M515" s="1"/>
    </row>
    <row r="516" spans="1:13" ht="15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2"/>
      <c r="M516" s="1"/>
    </row>
    <row r="517" spans="1:13" ht="15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2"/>
      <c r="M517" s="1"/>
    </row>
    <row r="518" spans="1:13" ht="15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2"/>
      <c r="M518" s="1"/>
    </row>
    <row r="519" spans="1:13" ht="15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2"/>
      <c r="M519" s="1"/>
    </row>
    <row r="520" spans="1:13" ht="15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2"/>
      <c r="M520" s="1"/>
    </row>
    <row r="521" spans="1:13" ht="15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2"/>
      <c r="M521" s="1"/>
    </row>
    <row r="522" spans="1:13" ht="15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2"/>
      <c r="M522" s="1"/>
    </row>
    <row r="523" spans="1:13" ht="15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2"/>
      <c r="M523" s="1"/>
    </row>
    <row r="524" spans="1:13" ht="15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2"/>
      <c r="M524" s="1"/>
    </row>
    <row r="525" spans="1:13" ht="15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2"/>
      <c r="M525" s="1"/>
    </row>
    <row r="526" spans="1:13" ht="15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2"/>
      <c r="M526" s="1"/>
    </row>
    <row r="527" spans="1:13" ht="15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2"/>
      <c r="M527" s="1"/>
    </row>
    <row r="528" spans="1:13" ht="15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2"/>
      <c r="M528" s="1"/>
    </row>
    <row r="529" spans="1:13" ht="15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2"/>
      <c r="M529" s="1"/>
    </row>
    <row r="530" spans="1:13" ht="15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2"/>
      <c r="M530" s="1"/>
    </row>
    <row r="531" spans="1:13" ht="15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2"/>
      <c r="M531" s="1"/>
    </row>
    <row r="532" spans="1:13" ht="15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2"/>
      <c r="M532" s="1"/>
    </row>
    <row r="533" spans="1:13" ht="15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2"/>
      <c r="M533" s="1"/>
    </row>
    <row r="534" spans="1:13" ht="15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2"/>
      <c r="M534" s="1"/>
    </row>
    <row r="535" spans="1:13" ht="15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2"/>
      <c r="M535" s="1"/>
    </row>
    <row r="536" spans="1:13" ht="15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2"/>
      <c r="M536" s="1"/>
    </row>
    <row r="537" spans="1:13" ht="15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2"/>
      <c r="M537" s="1"/>
    </row>
    <row r="538" spans="1:13" ht="15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2"/>
      <c r="M538" s="1"/>
    </row>
    <row r="539" spans="1:13" ht="15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2"/>
      <c r="M539" s="1"/>
    </row>
    <row r="540" spans="1:13" ht="15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2"/>
      <c r="M540" s="1"/>
    </row>
    <row r="541" spans="1:13" ht="15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2"/>
      <c r="M541" s="1"/>
    </row>
    <row r="542" spans="1:13" ht="15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2"/>
      <c r="M542" s="1"/>
    </row>
    <row r="543" spans="1:13" ht="15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2"/>
      <c r="M543" s="1"/>
    </row>
    <row r="544" spans="1:13" ht="15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2"/>
      <c r="M544" s="1"/>
    </row>
    <row r="545" spans="1:13" ht="15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2"/>
      <c r="M545" s="1"/>
    </row>
    <row r="546" spans="1:13" ht="15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2"/>
      <c r="M546" s="1"/>
    </row>
    <row r="547" spans="1:13" ht="15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2"/>
      <c r="M547" s="1"/>
    </row>
    <row r="548" spans="1:13" ht="15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2"/>
      <c r="M548" s="1"/>
    </row>
    <row r="549" spans="1:13" ht="15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2"/>
      <c r="M549" s="1"/>
    </row>
    <row r="550" spans="1:13" ht="15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2"/>
      <c r="M550" s="1"/>
    </row>
    <row r="551" spans="1:13" ht="15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2"/>
      <c r="M551" s="1"/>
    </row>
    <row r="552" spans="1:13" ht="15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2"/>
      <c r="M552" s="1"/>
    </row>
    <row r="553" spans="1:13" ht="15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2"/>
      <c r="M553" s="1"/>
    </row>
    <row r="554" spans="1:13" ht="15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2"/>
      <c r="M554" s="1"/>
    </row>
    <row r="555" spans="1:13" ht="15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2"/>
      <c r="M555" s="1"/>
    </row>
    <row r="556" spans="1:13" ht="15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2"/>
      <c r="M556" s="1"/>
    </row>
    <row r="557" spans="1:13" ht="15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2"/>
      <c r="M557" s="1"/>
    </row>
    <row r="558" spans="1:13" ht="15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2"/>
      <c r="M558" s="1"/>
    </row>
    <row r="559" spans="1:13" ht="15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2"/>
      <c r="M559" s="1"/>
    </row>
    <row r="560" spans="1:13" ht="15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2"/>
      <c r="M560" s="1"/>
    </row>
    <row r="561" spans="1:13" ht="15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2"/>
      <c r="M561" s="1"/>
    </row>
    <row r="562" spans="1:13" ht="15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2"/>
      <c r="M562" s="1"/>
    </row>
    <row r="563" spans="1:13" ht="15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2"/>
      <c r="M563" s="1"/>
    </row>
    <row r="564" spans="1:13" ht="15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2"/>
      <c r="M564" s="1"/>
    </row>
    <row r="565" spans="1:13" ht="15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2"/>
      <c r="M565" s="1"/>
    </row>
    <row r="566" spans="1:13" ht="15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2"/>
      <c r="M566" s="1"/>
    </row>
    <row r="567" spans="1:13" ht="15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2"/>
      <c r="M567" s="1"/>
    </row>
    <row r="568" spans="1:13" ht="15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2"/>
      <c r="M568" s="1"/>
    </row>
    <row r="569" spans="1:13" ht="15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2"/>
      <c r="M569" s="1"/>
    </row>
    <row r="570" spans="1:13" ht="15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2"/>
      <c r="M570" s="1"/>
    </row>
    <row r="571" spans="1:13" ht="15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2"/>
      <c r="M571" s="1"/>
    </row>
    <row r="572" spans="1:13" ht="15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2"/>
      <c r="M572" s="1"/>
    </row>
    <row r="573" spans="1:13" ht="15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2"/>
      <c r="M573" s="1"/>
    </row>
    <row r="574" spans="1:13" ht="15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2"/>
      <c r="M574" s="1"/>
    </row>
    <row r="575" spans="1:13" ht="15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2"/>
      <c r="M575" s="1"/>
    </row>
    <row r="576" spans="1:13" ht="15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2"/>
      <c r="M576" s="1"/>
    </row>
    <row r="577" spans="1:13" ht="15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2"/>
      <c r="M577" s="1"/>
    </row>
    <row r="578" spans="1:13" ht="15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2"/>
      <c r="M578" s="1"/>
    </row>
    <row r="579" spans="1:13" ht="15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2"/>
      <c r="M579" s="1"/>
    </row>
    <row r="580" spans="1:13" ht="15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2"/>
      <c r="M580" s="1"/>
    </row>
    <row r="581" spans="1:13" ht="15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2"/>
      <c r="M581" s="1"/>
    </row>
    <row r="582" spans="1:13" ht="15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2"/>
      <c r="M582" s="1"/>
    </row>
    <row r="583" spans="1:13" ht="15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2"/>
      <c r="M583" s="1"/>
    </row>
    <row r="584" spans="1:13" ht="15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2"/>
      <c r="M584" s="1"/>
    </row>
    <row r="585" spans="1:13" ht="15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2"/>
      <c r="M585" s="1"/>
    </row>
    <row r="586" spans="1:13" ht="15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2"/>
      <c r="M586" s="1"/>
    </row>
  </sheetData>
  <printOptions horizontalCentered="1"/>
  <pageMargins left="0.5" right="0.25" top="0.25" bottom="0.5" header="0.5" footer="0"/>
  <pageSetup fitToHeight="1" fitToWidth="1" horizontalDpi="300" verticalDpi="300" orientation="portrait" scale="64" r:id="rId1"/>
  <headerFooter alignWithMargins="0">
    <oddHeader>&amp;C
</oddHeader>
    <oddFooter>&amp;C1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252"/>
  <sheetViews>
    <sheetView workbookViewId="0" topLeftCell="A57">
      <selection activeCell="A1" sqref="A1:I64"/>
    </sheetView>
  </sheetViews>
  <sheetFormatPr defaultColWidth="9.140625" defaultRowHeight="12.75"/>
  <cols>
    <col min="1" max="1" width="4.00390625" style="0" customWidth="1"/>
    <col min="7" max="7" width="19.421875" style="0" customWidth="1"/>
    <col min="8" max="8" width="1.7109375" style="0" customWidth="1"/>
    <col min="9" max="9" width="20.28125" style="0" customWidth="1"/>
  </cols>
  <sheetData>
    <row r="2" spans="6:10" ht="18">
      <c r="F2" s="16" t="s">
        <v>230</v>
      </c>
      <c r="G2" s="16"/>
      <c r="H2" s="16"/>
      <c r="I2" s="1"/>
      <c r="J2" s="1"/>
    </row>
    <row r="3" spans="6:10" ht="15.75">
      <c r="F3" s="1"/>
      <c r="G3" s="13" t="s">
        <v>1</v>
      </c>
      <c r="H3" s="1"/>
      <c r="I3" s="1"/>
      <c r="J3" s="1"/>
    </row>
    <row r="4" spans="6:10" ht="15.75">
      <c r="F4" s="1"/>
      <c r="G4" s="1"/>
      <c r="H4" s="1"/>
      <c r="I4" s="1"/>
      <c r="J4" s="1"/>
    </row>
    <row r="5" spans="6:10" ht="15.75">
      <c r="F5" s="14" t="s">
        <v>67</v>
      </c>
      <c r="G5" s="14"/>
      <c r="H5" s="14"/>
      <c r="I5" s="1"/>
      <c r="J5" s="1"/>
    </row>
    <row r="6" spans="6:10" ht="15.75">
      <c r="F6" s="14" t="s">
        <v>200</v>
      </c>
      <c r="G6" s="14"/>
      <c r="H6" s="14"/>
      <c r="I6" s="1"/>
      <c r="J6" s="1"/>
    </row>
    <row r="8" spans="7:9" ht="12.75">
      <c r="G8" s="18" t="s">
        <v>68</v>
      </c>
      <c r="H8" s="19"/>
      <c r="I8" s="18" t="s">
        <v>69</v>
      </c>
    </row>
    <row r="9" spans="7:9" ht="12.75">
      <c r="G9" s="18" t="s">
        <v>70</v>
      </c>
      <c r="H9" s="19"/>
      <c r="I9" s="18" t="s">
        <v>71</v>
      </c>
    </row>
    <row r="10" spans="7:9" ht="12.75">
      <c r="G10" s="18" t="s">
        <v>199</v>
      </c>
      <c r="H10" s="19"/>
      <c r="I10" s="18" t="s">
        <v>72</v>
      </c>
    </row>
    <row r="11" spans="7:9" ht="12.75">
      <c r="G11" s="18" t="s">
        <v>13</v>
      </c>
      <c r="H11" s="19"/>
      <c r="I11" s="18" t="s">
        <v>13</v>
      </c>
    </row>
    <row r="12" ht="12.75">
      <c r="G12" s="70"/>
    </row>
    <row r="13" spans="1:9" ht="12.75">
      <c r="A13" t="s">
        <v>73</v>
      </c>
      <c r="G13" s="71">
        <f>126844+133000</f>
        <v>259844</v>
      </c>
      <c r="H13" s="22"/>
      <c r="I13" s="22">
        <f>121097+133000</f>
        <v>254097</v>
      </c>
    </row>
    <row r="14" spans="1:9" ht="12.75">
      <c r="A14" t="s">
        <v>74</v>
      </c>
      <c r="G14" s="71">
        <v>76272</v>
      </c>
      <c r="H14" s="22"/>
      <c r="I14" s="22">
        <v>59472</v>
      </c>
    </row>
    <row r="15" spans="1:9" ht="12.75">
      <c r="A15" t="s">
        <v>75</v>
      </c>
      <c r="G15" s="71">
        <v>242575</v>
      </c>
      <c r="H15" s="22"/>
      <c r="I15" s="22">
        <v>243752</v>
      </c>
    </row>
    <row r="16" spans="1:9" ht="12.75">
      <c r="A16" t="s">
        <v>76</v>
      </c>
      <c r="G16" s="71">
        <v>671144</v>
      </c>
      <c r="H16" s="22"/>
      <c r="I16" s="22">
        <v>646950</v>
      </c>
    </row>
    <row r="17" spans="1:9" ht="12.75">
      <c r="A17" t="s">
        <v>261</v>
      </c>
      <c r="G17" s="71">
        <f>72752-316</f>
        <v>72436</v>
      </c>
      <c r="H17" s="22"/>
      <c r="I17" s="22">
        <v>70481</v>
      </c>
    </row>
    <row r="18" spans="1:9" ht="12.75">
      <c r="A18" t="s">
        <v>77</v>
      </c>
      <c r="G18" s="71">
        <v>5840</v>
      </c>
      <c r="H18" s="22"/>
      <c r="I18" s="22">
        <v>5840</v>
      </c>
    </row>
    <row r="19" spans="7:9" ht="12.75">
      <c r="G19" s="71"/>
      <c r="H19" s="22"/>
      <c r="I19" s="22"/>
    </row>
    <row r="20" spans="1:9" ht="12.75">
      <c r="A20" t="s">
        <v>78</v>
      </c>
      <c r="G20" s="71"/>
      <c r="H20" s="22"/>
      <c r="I20" s="22"/>
    </row>
    <row r="21" spans="2:9" ht="12.75">
      <c r="B21" t="s">
        <v>79</v>
      </c>
      <c r="G21" s="71">
        <v>96927</v>
      </c>
      <c r="H21" s="22"/>
      <c r="I21" s="22">
        <v>80660</v>
      </c>
    </row>
    <row r="22" spans="2:9" ht="12.75">
      <c r="B22" t="s">
        <v>80</v>
      </c>
      <c r="G22" s="71">
        <v>8122</v>
      </c>
      <c r="H22" s="22"/>
      <c r="I22" s="22">
        <v>6204</v>
      </c>
    </row>
    <row r="23" spans="2:9" ht="12.75">
      <c r="B23" t="s">
        <v>81</v>
      </c>
      <c r="G23" s="71">
        <v>1950</v>
      </c>
      <c r="H23" s="22"/>
      <c r="I23" s="22">
        <v>2085</v>
      </c>
    </row>
    <row r="24" spans="2:9" ht="12.75">
      <c r="B24" t="s">
        <v>82</v>
      </c>
      <c r="G24" s="71">
        <v>23929</v>
      </c>
      <c r="H24" s="22"/>
      <c r="I24" s="22">
        <v>23676</v>
      </c>
    </row>
    <row r="25" spans="2:9" ht="12.75">
      <c r="B25" t="s">
        <v>83</v>
      </c>
      <c r="G25" s="71">
        <v>2578</v>
      </c>
      <c r="H25" s="22"/>
      <c r="I25" s="22">
        <v>2621</v>
      </c>
    </row>
    <row r="26" spans="2:9" ht="12.75">
      <c r="B26" t="s">
        <v>84</v>
      </c>
      <c r="G26" s="71">
        <f>20433+1495+567</f>
        <v>22495</v>
      </c>
      <c r="H26" s="22"/>
      <c r="I26" s="22">
        <v>21238</v>
      </c>
    </row>
    <row r="27" spans="2:9" ht="12.75">
      <c r="B27" t="s">
        <v>85</v>
      </c>
      <c r="G27" s="71">
        <v>3156</v>
      </c>
      <c r="H27" s="22"/>
      <c r="I27" s="22">
        <v>21412</v>
      </c>
    </row>
    <row r="28" spans="2:9" ht="12.75">
      <c r="B28" t="s">
        <v>86</v>
      </c>
      <c r="G28" s="72">
        <v>7991</v>
      </c>
      <c r="H28" s="22"/>
      <c r="I28" s="22">
        <v>3792</v>
      </c>
    </row>
    <row r="29" spans="7:9" ht="12.75">
      <c r="G29" s="73">
        <f>SUM(G21:G28)</f>
        <v>167148</v>
      </c>
      <c r="H29" s="22"/>
      <c r="I29" s="24">
        <f>SUM(I21:I28)</f>
        <v>161688</v>
      </c>
    </row>
    <row r="30" spans="7:9" ht="12.75">
      <c r="G30" s="71"/>
      <c r="H30" s="22"/>
      <c r="I30" s="22"/>
    </row>
    <row r="31" spans="1:9" ht="12.75">
      <c r="A31" t="s">
        <v>87</v>
      </c>
      <c r="G31" s="71"/>
      <c r="H31" s="22"/>
      <c r="I31" s="22"/>
    </row>
    <row r="32" spans="2:9" ht="12.75">
      <c r="B32" t="s">
        <v>88</v>
      </c>
      <c r="G32" s="71">
        <v>17107</v>
      </c>
      <c r="H32" s="22"/>
      <c r="I32" s="22">
        <v>15784</v>
      </c>
    </row>
    <row r="33" spans="2:9" ht="12.75">
      <c r="B33" t="s">
        <v>89</v>
      </c>
      <c r="G33" s="71">
        <f>42012+9823</f>
        <v>51835</v>
      </c>
      <c r="H33" s="22"/>
      <c r="I33" s="22">
        <f>45209-3006</f>
        <v>42203</v>
      </c>
    </row>
    <row r="34" spans="2:9" ht="12.75">
      <c r="B34" t="s">
        <v>90</v>
      </c>
      <c r="G34" s="71">
        <v>42499</v>
      </c>
      <c r="H34" s="22"/>
      <c r="I34" s="22">
        <v>42420</v>
      </c>
    </row>
    <row r="35" spans="2:9" ht="12.75">
      <c r="B35" t="s">
        <v>91</v>
      </c>
      <c r="G35" s="71">
        <v>20414</v>
      </c>
      <c r="H35" s="22"/>
      <c r="I35" s="22">
        <v>14390</v>
      </c>
    </row>
    <row r="36" spans="2:9" ht="12.75">
      <c r="B36" t="s">
        <v>92</v>
      </c>
      <c r="G36" s="71">
        <v>162102</v>
      </c>
      <c r="H36" s="22"/>
      <c r="I36" s="64">
        <f>192160-28507</f>
        <v>163653</v>
      </c>
    </row>
    <row r="37" spans="2:9" ht="12.75">
      <c r="B37" t="s">
        <v>93</v>
      </c>
      <c r="G37" s="71">
        <v>28368</v>
      </c>
      <c r="H37" s="22"/>
      <c r="I37" s="22">
        <v>17980</v>
      </c>
    </row>
    <row r="38" spans="2:9" ht="12.75">
      <c r="B38" t="s">
        <v>40</v>
      </c>
      <c r="G38" s="71">
        <v>4289</v>
      </c>
      <c r="H38" s="22"/>
      <c r="I38" s="22">
        <v>8644</v>
      </c>
    </row>
    <row r="39" spans="2:9" ht="12.75">
      <c r="B39" t="s">
        <v>94</v>
      </c>
      <c r="G39" s="71">
        <v>6926</v>
      </c>
      <c r="H39" s="22"/>
      <c r="I39" s="22">
        <v>2306</v>
      </c>
    </row>
    <row r="40" spans="7:9" ht="12.75">
      <c r="G40" s="73">
        <f>SUM(G32:G39)</f>
        <v>333540</v>
      </c>
      <c r="H40" s="22"/>
      <c r="I40" s="24">
        <f>SUM(I32:I39)</f>
        <v>307380</v>
      </c>
    </row>
    <row r="41" spans="7:9" ht="12.75">
      <c r="G41" s="71"/>
      <c r="H41" s="22"/>
      <c r="I41" s="22"/>
    </row>
    <row r="42" spans="1:9" ht="12.75">
      <c r="A42" t="s">
        <v>95</v>
      </c>
      <c r="G42" s="71">
        <f>+G29-G40</f>
        <v>-166392</v>
      </c>
      <c r="H42" s="22"/>
      <c r="I42" s="22">
        <f>+I29-I40</f>
        <v>-145692</v>
      </c>
    </row>
    <row r="43" spans="1:9" ht="12.75">
      <c r="A43" t="s">
        <v>96</v>
      </c>
      <c r="G43" s="71">
        <v>0</v>
      </c>
      <c r="H43" s="22"/>
      <c r="I43" s="22">
        <v>555</v>
      </c>
    </row>
    <row r="44" spans="7:9" ht="12.75">
      <c r="G44" s="73">
        <f>SUM(G13:G18)+G42+G43</f>
        <v>1161719</v>
      </c>
      <c r="H44" s="22"/>
      <c r="I44" s="24">
        <f>SUM(I13:I18)+I42+I43</f>
        <v>1135455</v>
      </c>
    </row>
    <row r="45" spans="7:9" ht="12.75">
      <c r="G45" s="71"/>
      <c r="H45" s="22"/>
      <c r="I45" s="22"/>
    </row>
    <row r="46" spans="1:9" ht="12.75">
      <c r="A46" t="s">
        <v>97</v>
      </c>
      <c r="G46" s="71"/>
      <c r="H46" s="22"/>
      <c r="I46" s="22"/>
    </row>
    <row r="47" spans="2:9" ht="12.75">
      <c r="B47" t="s">
        <v>98</v>
      </c>
      <c r="G47" s="71">
        <v>320633</v>
      </c>
      <c r="H47" s="22"/>
      <c r="I47" s="22">
        <v>320309</v>
      </c>
    </row>
    <row r="48" spans="1:9" ht="12.75">
      <c r="A48" t="s">
        <v>99</v>
      </c>
      <c r="G48" s="71"/>
      <c r="H48" s="22"/>
      <c r="I48" s="22"/>
    </row>
    <row r="49" spans="2:9" ht="12.75">
      <c r="B49" t="s">
        <v>100</v>
      </c>
      <c r="G49" s="71">
        <v>341454</v>
      </c>
      <c r="H49" s="22"/>
      <c r="I49" s="22">
        <v>341301</v>
      </c>
    </row>
    <row r="50" spans="2:9" ht="12.75">
      <c r="B50" t="s">
        <v>101</v>
      </c>
      <c r="G50" s="71">
        <f>45657+9955</f>
        <v>55612</v>
      </c>
      <c r="H50" s="22"/>
      <c r="I50" s="22">
        <f>45758+10266</f>
        <v>56024</v>
      </c>
    </row>
    <row r="51" spans="2:9" ht="12.75">
      <c r="B51" t="s">
        <v>102</v>
      </c>
      <c r="G51" s="71">
        <v>5130</v>
      </c>
      <c r="H51" s="22"/>
      <c r="I51" s="22">
        <v>5420</v>
      </c>
    </row>
    <row r="52" spans="2:9" ht="12.75">
      <c r="B52" t="s">
        <v>103</v>
      </c>
      <c r="G52" s="71">
        <v>4741</v>
      </c>
      <c r="H52" s="22"/>
      <c r="I52" s="22">
        <v>3555</v>
      </c>
    </row>
    <row r="53" spans="2:9" ht="12.75">
      <c r="B53" t="s">
        <v>104</v>
      </c>
      <c r="G53" s="71">
        <f>224917-1155-316</f>
        <v>223446</v>
      </c>
      <c r="H53" s="22"/>
      <c r="I53" s="22">
        <v>218312</v>
      </c>
    </row>
    <row r="54" spans="7:9" ht="12.75">
      <c r="G54" s="73">
        <f>SUM(G47:G53)</f>
        <v>951016</v>
      </c>
      <c r="H54" s="22"/>
      <c r="I54" s="24">
        <f>SUM(I47:I53)</f>
        <v>944921</v>
      </c>
    </row>
    <row r="55" spans="7:9" ht="12.75">
      <c r="G55" s="71"/>
      <c r="H55" s="22"/>
      <c r="I55" s="22"/>
    </row>
    <row r="56" spans="1:9" ht="12.75">
      <c r="A56" t="s">
        <v>105</v>
      </c>
      <c r="G56" s="71">
        <v>45367</v>
      </c>
      <c r="H56" s="22"/>
      <c r="I56" s="22">
        <v>45370</v>
      </c>
    </row>
    <row r="57" spans="1:9" ht="12.75">
      <c r="A57" t="s">
        <v>106</v>
      </c>
      <c r="G57" s="71">
        <v>162312</v>
      </c>
      <c r="H57" s="22"/>
      <c r="I57" s="22">
        <v>142140</v>
      </c>
    </row>
    <row r="58" spans="1:9" ht="12.75">
      <c r="A58" t="s">
        <v>107</v>
      </c>
      <c r="G58" s="71">
        <v>3024</v>
      </c>
      <c r="H58" s="22"/>
      <c r="I58" s="22">
        <v>3024</v>
      </c>
    </row>
    <row r="59" spans="7:9" ht="12.75">
      <c r="G59" s="73">
        <f>+G54+SUM(G56:G58)</f>
        <v>1161719</v>
      </c>
      <c r="H59" s="22"/>
      <c r="I59" s="24">
        <f>+I54+SUM(I56:I58)</f>
        <v>1135455</v>
      </c>
    </row>
    <row r="60" spans="7:9" ht="12.75">
      <c r="G60" s="61"/>
      <c r="H60" s="22"/>
      <c r="I60" s="22"/>
    </row>
    <row r="61" spans="1:9" ht="12.75">
      <c r="A61" t="s">
        <v>108</v>
      </c>
      <c r="G61" s="71">
        <f>(+G54-G43)/G47*100</f>
        <v>296.6057766979693</v>
      </c>
      <c r="H61" s="22"/>
      <c r="I61" s="22">
        <f>(+I54-I43)/I47*100</f>
        <v>294.8296800901629</v>
      </c>
    </row>
    <row r="62" spans="7:9" ht="12.75">
      <c r="G62" s="61"/>
      <c r="H62" s="22"/>
      <c r="I62" s="22"/>
    </row>
    <row r="63" spans="6:9" ht="12.75">
      <c r="F63" s="49">
        <v>2</v>
      </c>
      <c r="G63" s="61"/>
      <c r="H63" s="22"/>
      <c r="I63" s="22"/>
    </row>
    <row r="64" spans="7:9" ht="12.75">
      <c r="G64" s="61"/>
      <c r="H64" s="22"/>
      <c r="I64" s="22"/>
    </row>
    <row r="65" spans="7:9" ht="12.75">
      <c r="G65" s="61"/>
      <c r="H65" s="22"/>
      <c r="I65" s="22"/>
    </row>
    <row r="66" spans="7:9" ht="12.75">
      <c r="G66" s="61"/>
      <c r="H66" s="22"/>
      <c r="I66" s="22"/>
    </row>
    <row r="67" spans="7:9" ht="12.75">
      <c r="G67" s="61"/>
      <c r="H67" s="22"/>
      <c r="I67" s="22"/>
    </row>
    <row r="68" spans="7:9" ht="12.75">
      <c r="G68" s="61"/>
      <c r="H68" s="22"/>
      <c r="I68" s="22"/>
    </row>
    <row r="69" spans="7:9" ht="12.75">
      <c r="G69" s="61"/>
      <c r="H69" s="22"/>
      <c r="I69" s="22"/>
    </row>
    <row r="70" spans="7:9" ht="12.75">
      <c r="G70" s="61"/>
      <c r="H70" s="22"/>
      <c r="I70" s="22"/>
    </row>
    <row r="71" spans="7:9" ht="12.75">
      <c r="G71" s="61"/>
      <c r="H71" s="22"/>
      <c r="I71" s="22"/>
    </row>
    <row r="72" spans="7:9" ht="12.75">
      <c r="G72" s="61"/>
      <c r="H72" s="22"/>
      <c r="I72" s="22"/>
    </row>
    <row r="73" spans="7:9" ht="12.75">
      <c r="G73" s="61"/>
      <c r="H73" s="22"/>
      <c r="I73" s="22"/>
    </row>
    <row r="74" spans="7:9" ht="12.75">
      <c r="G74" s="61"/>
      <c r="H74" s="22"/>
      <c r="I74" s="22"/>
    </row>
    <row r="75" spans="7:9" ht="12.75">
      <c r="G75" s="61"/>
      <c r="H75" s="22"/>
      <c r="I75" s="22"/>
    </row>
    <row r="76" spans="7:9" ht="12.75">
      <c r="G76" s="61"/>
      <c r="H76" s="22"/>
      <c r="I76" s="22"/>
    </row>
    <row r="77" spans="7:9" ht="12.75">
      <c r="G77" s="61"/>
      <c r="H77" s="22"/>
      <c r="I77" s="22"/>
    </row>
    <row r="78" spans="7:9" ht="12.75">
      <c r="G78" s="61"/>
      <c r="H78" s="22"/>
      <c r="I78" s="22"/>
    </row>
    <row r="79" spans="7:9" ht="12.75">
      <c r="G79" s="61"/>
      <c r="H79" s="22"/>
      <c r="I79" s="22"/>
    </row>
    <row r="80" spans="7:9" ht="12.75">
      <c r="G80" s="61"/>
      <c r="H80" s="22"/>
      <c r="I80" s="22"/>
    </row>
    <row r="81" spans="7:9" ht="12.75">
      <c r="G81" s="61"/>
      <c r="H81" s="22"/>
      <c r="I81" s="22"/>
    </row>
    <row r="82" spans="7:9" ht="12.75">
      <c r="G82" s="61"/>
      <c r="H82" s="22"/>
      <c r="I82" s="22"/>
    </row>
    <row r="83" spans="7:9" ht="12.75">
      <c r="G83" s="61"/>
      <c r="H83" s="22"/>
      <c r="I83" s="22"/>
    </row>
    <row r="84" spans="7:9" ht="12.75">
      <c r="G84" s="61"/>
      <c r="H84" s="22"/>
      <c r="I84" s="22"/>
    </row>
    <row r="85" spans="7:9" ht="12.75">
      <c r="G85" s="61"/>
      <c r="H85" s="22"/>
      <c r="I85" s="22"/>
    </row>
    <row r="86" spans="7:9" ht="12.75">
      <c r="G86" s="61"/>
      <c r="H86" s="22"/>
      <c r="I86" s="22"/>
    </row>
    <row r="87" spans="7:9" ht="12.75">
      <c r="G87" s="61"/>
      <c r="H87" s="22"/>
      <c r="I87" s="22"/>
    </row>
    <row r="88" spans="7:9" ht="12.75">
      <c r="G88" s="61"/>
      <c r="H88" s="22"/>
      <c r="I88" s="22"/>
    </row>
    <row r="89" spans="7:9" ht="12.75">
      <c r="G89" s="61"/>
      <c r="H89" s="22"/>
      <c r="I89" s="22"/>
    </row>
    <row r="90" spans="7:9" ht="12.75">
      <c r="G90" s="61"/>
      <c r="H90" s="22"/>
      <c r="I90" s="22"/>
    </row>
    <row r="91" spans="7:9" ht="12.75">
      <c r="G91" s="61"/>
      <c r="H91" s="22"/>
      <c r="I91" s="22"/>
    </row>
    <row r="92" spans="7:9" ht="12.75">
      <c r="G92" s="61"/>
      <c r="H92" s="22"/>
      <c r="I92" s="22"/>
    </row>
    <row r="93" spans="7:9" ht="12.75">
      <c r="G93" s="61"/>
      <c r="H93" s="22"/>
      <c r="I93" s="22"/>
    </row>
    <row r="94" spans="7:9" ht="12.75">
      <c r="G94" s="61"/>
      <c r="H94" s="22"/>
      <c r="I94" s="22"/>
    </row>
    <row r="95" spans="7:9" ht="12.75">
      <c r="G95" s="61"/>
      <c r="H95" s="22"/>
      <c r="I95" s="22"/>
    </row>
    <row r="96" spans="7:9" ht="12.75">
      <c r="G96" s="61"/>
      <c r="H96" s="22"/>
      <c r="I96" s="22"/>
    </row>
    <row r="97" spans="7:9" ht="12.75">
      <c r="G97" s="61"/>
      <c r="H97" s="22"/>
      <c r="I97" s="22"/>
    </row>
    <row r="98" spans="7:9" ht="12.75">
      <c r="G98" s="61"/>
      <c r="H98" s="22"/>
      <c r="I98" s="22"/>
    </row>
    <row r="99" spans="7:9" ht="12.75">
      <c r="G99" s="61"/>
      <c r="H99" s="22"/>
      <c r="I99" s="22"/>
    </row>
    <row r="100" spans="7:9" ht="12.75">
      <c r="G100" s="61"/>
      <c r="H100" s="22"/>
      <c r="I100" s="22"/>
    </row>
    <row r="101" spans="7:9" ht="12.75">
      <c r="G101" s="61"/>
      <c r="H101" s="22"/>
      <c r="I101" s="22"/>
    </row>
    <row r="102" spans="7:9" ht="12.75">
      <c r="G102" s="61"/>
      <c r="H102" s="22"/>
      <c r="I102" s="22"/>
    </row>
    <row r="103" spans="7:9" ht="12.75">
      <c r="G103" s="61"/>
      <c r="H103" s="22"/>
      <c r="I103" s="22"/>
    </row>
    <row r="104" spans="7:9" ht="12.75">
      <c r="G104" s="61"/>
      <c r="H104" s="22"/>
      <c r="I104" s="22"/>
    </row>
    <row r="105" spans="7:9" ht="12.75">
      <c r="G105" s="61"/>
      <c r="H105" s="22"/>
      <c r="I105" s="22"/>
    </row>
    <row r="106" spans="7:9" ht="12.75">
      <c r="G106" s="61"/>
      <c r="H106" s="22"/>
      <c r="I106" s="22"/>
    </row>
    <row r="107" spans="7:9" ht="12.75">
      <c r="G107" s="61"/>
      <c r="H107" s="22"/>
      <c r="I107" s="22"/>
    </row>
    <row r="108" spans="7:9" ht="12.75">
      <c r="G108" s="61"/>
      <c r="H108" s="22"/>
      <c r="I108" s="22"/>
    </row>
    <row r="109" spans="7:9" ht="12.75">
      <c r="G109" s="61"/>
      <c r="H109" s="22"/>
      <c r="I109" s="22"/>
    </row>
    <row r="110" spans="7:9" ht="12.75">
      <c r="G110" s="61"/>
      <c r="H110" s="22"/>
      <c r="I110" s="22"/>
    </row>
    <row r="111" spans="7:9" ht="12.75">
      <c r="G111" s="61"/>
      <c r="H111" s="22"/>
      <c r="I111" s="22"/>
    </row>
    <row r="112" spans="7:9" ht="12.75">
      <c r="G112" s="61"/>
      <c r="H112" s="22"/>
      <c r="I112" s="22"/>
    </row>
    <row r="113" spans="7:9" ht="12.75">
      <c r="G113" s="61"/>
      <c r="H113" s="22"/>
      <c r="I113" s="22"/>
    </row>
    <row r="114" spans="7:9" ht="12.75">
      <c r="G114" s="61"/>
      <c r="H114" s="22"/>
      <c r="I114" s="22"/>
    </row>
    <row r="115" spans="7:9" ht="12.75">
      <c r="G115" s="61"/>
      <c r="H115" s="22"/>
      <c r="I115" s="22"/>
    </row>
    <row r="116" spans="7:9" ht="12.75">
      <c r="G116" s="61"/>
      <c r="H116" s="22"/>
      <c r="I116" s="22"/>
    </row>
    <row r="117" spans="7:9" ht="12.75">
      <c r="G117" s="61"/>
      <c r="H117" s="22"/>
      <c r="I117" s="22"/>
    </row>
    <row r="118" spans="7:9" ht="12.75">
      <c r="G118" s="61"/>
      <c r="H118" s="22"/>
      <c r="I118" s="22"/>
    </row>
    <row r="119" spans="7:9" ht="12.75">
      <c r="G119" s="61"/>
      <c r="H119" s="22"/>
      <c r="I119" s="22"/>
    </row>
    <row r="120" spans="7:9" ht="12.75">
      <c r="G120" s="61"/>
      <c r="H120" s="22"/>
      <c r="I120" s="22"/>
    </row>
    <row r="121" spans="7:9" ht="12.75">
      <c r="G121" s="61"/>
      <c r="H121" s="22"/>
      <c r="I121" s="22"/>
    </row>
    <row r="122" spans="7:9" ht="12.75">
      <c r="G122" s="61"/>
      <c r="H122" s="22"/>
      <c r="I122" s="22"/>
    </row>
    <row r="123" spans="7:9" ht="12.75">
      <c r="G123" s="61"/>
      <c r="H123" s="22"/>
      <c r="I123" s="22"/>
    </row>
    <row r="124" spans="7:9" ht="12.75">
      <c r="G124" s="61"/>
      <c r="H124" s="22"/>
      <c r="I124" s="22"/>
    </row>
    <row r="125" spans="7:9" ht="12.75">
      <c r="G125" s="61"/>
      <c r="H125" s="22"/>
      <c r="I125" s="22"/>
    </row>
    <row r="126" spans="7:9" ht="12.75">
      <c r="G126" s="61"/>
      <c r="H126" s="22"/>
      <c r="I126" s="22"/>
    </row>
    <row r="127" spans="7:9" ht="12.75">
      <c r="G127" s="22"/>
      <c r="H127" s="22"/>
      <c r="I127" s="22"/>
    </row>
    <row r="128" spans="7:9" ht="12.75">
      <c r="G128" s="22"/>
      <c r="H128" s="22"/>
      <c r="I128" s="22"/>
    </row>
    <row r="129" spans="7:9" ht="12.75">
      <c r="G129" s="22"/>
      <c r="H129" s="22"/>
      <c r="I129" s="22"/>
    </row>
    <row r="130" spans="7:9" ht="12.75">
      <c r="G130" s="22"/>
      <c r="H130" s="22"/>
      <c r="I130" s="22"/>
    </row>
    <row r="131" spans="7:9" ht="12.75">
      <c r="G131" s="22"/>
      <c r="H131" s="22"/>
      <c r="I131" s="22"/>
    </row>
    <row r="132" spans="7:9" ht="12.75">
      <c r="G132" s="22"/>
      <c r="H132" s="22"/>
      <c r="I132" s="22"/>
    </row>
    <row r="133" spans="7:9" ht="12.75">
      <c r="G133" s="22"/>
      <c r="H133" s="22"/>
      <c r="I133" s="22"/>
    </row>
    <row r="134" spans="7:9" ht="12.75">
      <c r="G134" s="22"/>
      <c r="H134" s="22"/>
      <c r="I134" s="22"/>
    </row>
    <row r="135" spans="7:9" ht="12.75">
      <c r="G135" s="22"/>
      <c r="H135" s="22"/>
      <c r="I135" s="22"/>
    </row>
    <row r="136" spans="7:9" ht="12.75">
      <c r="G136" s="22"/>
      <c r="H136" s="22"/>
      <c r="I136" s="22"/>
    </row>
    <row r="137" spans="7:9" ht="12.75">
      <c r="G137" s="22"/>
      <c r="H137" s="22"/>
      <c r="I137" s="22"/>
    </row>
    <row r="138" spans="7:9" ht="12.75">
      <c r="G138" s="22"/>
      <c r="H138" s="22"/>
      <c r="I138" s="22"/>
    </row>
    <row r="139" spans="7:9" ht="12.75">
      <c r="G139" s="22"/>
      <c r="H139" s="22"/>
      <c r="I139" s="22"/>
    </row>
    <row r="140" spans="7:9" ht="12.75">
      <c r="G140" s="22"/>
      <c r="H140" s="22"/>
      <c r="I140" s="22"/>
    </row>
    <row r="141" spans="7:9" ht="12.75">
      <c r="G141" s="22"/>
      <c r="H141" s="22"/>
      <c r="I141" s="22"/>
    </row>
    <row r="142" spans="7:9" ht="12.75">
      <c r="G142" s="22"/>
      <c r="H142" s="22"/>
      <c r="I142" s="22"/>
    </row>
    <row r="143" spans="7:9" ht="12.75">
      <c r="G143" s="22"/>
      <c r="H143" s="22"/>
      <c r="I143" s="22"/>
    </row>
    <row r="144" spans="7:9" ht="12.75">
      <c r="G144" s="22"/>
      <c r="H144" s="22"/>
      <c r="I144" s="22"/>
    </row>
    <row r="145" spans="7:9" ht="12.75">
      <c r="G145" s="22"/>
      <c r="H145" s="22"/>
      <c r="I145" s="22"/>
    </row>
    <row r="146" spans="7:9" ht="12.75">
      <c r="G146" s="22"/>
      <c r="H146" s="22"/>
      <c r="I146" s="22"/>
    </row>
    <row r="147" spans="7:9" ht="12.75">
      <c r="G147" s="22"/>
      <c r="H147" s="22"/>
      <c r="I147" s="22"/>
    </row>
    <row r="148" spans="7:9" ht="12.75">
      <c r="G148" s="22"/>
      <c r="H148" s="22"/>
      <c r="I148" s="22"/>
    </row>
    <row r="149" spans="7:9" ht="12.75">
      <c r="G149" s="22"/>
      <c r="H149" s="22"/>
      <c r="I149" s="22"/>
    </row>
    <row r="150" spans="7:9" ht="12.75">
      <c r="G150" s="22"/>
      <c r="H150" s="22"/>
      <c r="I150" s="22"/>
    </row>
    <row r="151" spans="7:9" ht="12.75">
      <c r="G151" s="22"/>
      <c r="H151" s="22"/>
      <c r="I151" s="22"/>
    </row>
    <row r="152" spans="7:9" ht="12.75">
      <c r="G152" s="22"/>
      <c r="H152" s="22"/>
      <c r="I152" s="22"/>
    </row>
    <row r="153" spans="7:9" ht="12.75">
      <c r="G153" s="22"/>
      <c r="H153" s="22"/>
      <c r="I153" s="22"/>
    </row>
    <row r="154" spans="7:9" ht="12.75">
      <c r="G154" s="22"/>
      <c r="H154" s="22"/>
      <c r="I154" s="22"/>
    </row>
    <row r="155" spans="7:9" ht="12.75">
      <c r="G155" s="22"/>
      <c r="H155" s="22"/>
      <c r="I155" s="22"/>
    </row>
    <row r="156" spans="7:9" ht="12.75">
      <c r="G156" s="22"/>
      <c r="H156" s="22"/>
      <c r="I156" s="22"/>
    </row>
    <row r="157" spans="7:9" ht="12.75">
      <c r="G157" s="22"/>
      <c r="H157" s="22"/>
      <c r="I157" s="22"/>
    </row>
    <row r="158" spans="7:9" ht="12.75">
      <c r="G158" s="22"/>
      <c r="H158" s="22"/>
      <c r="I158" s="22"/>
    </row>
    <row r="159" spans="7:9" ht="12.75">
      <c r="G159" s="22"/>
      <c r="H159" s="22"/>
      <c r="I159" s="22"/>
    </row>
    <row r="160" spans="7:9" ht="12.75">
      <c r="G160" s="22"/>
      <c r="H160" s="22"/>
      <c r="I160" s="22"/>
    </row>
    <row r="161" spans="7:9" ht="12.75">
      <c r="G161" s="22"/>
      <c r="H161" s="22"/>
      <c r="I161" s="22"/>
    </row>
    <row r="162" spans="7:9" ht="12.75">
      <c r="G162" s="22"/>
      <c r="H162" s="22"/>
      <c r="I162" s="22"/>
    </row>
    <row r="163" spans="7:9" ht="12.75">
      <c r="G163" s="22"/>
      <c r="H163" s="22"/>
      <c r="I163" s="22"/>
    </row>
    <row r="164" spans="7:9" ht="12.75">
      <c r="G164" s="22"/>
      <c r="H164" s="22"/>
      <c r="I164" s="22"/>
    </row>
    <row r="165" spans="7:9" ht="12.75">
      <c r="G165" s="22"/>
      <c r="H165" s="22"/>
      <c r="I165" s="22"/>
    </row>
    <row r="166" spans="7:9" ht="12.75">
      <c r="G166" s="22"/>
      <c r="H166" s="22"/>
      <c r="I166" s="22"/>
    </row>
    <row r="167" spans="7:9" ht="12.75">
      <c r="G167" s="22"/>
      <c r="H167" s="22"/>
      <c r="I167" s="22"/>
    </row>
    <row r="168" spans="7:9" ht="12.75">
      <c r="G168" s="22"/>
      <c r="H168" s="22"/>
      <c r="I168" s="22"/>
    </row>
    <row r="169" spans="7:9" ht="12.75">
      <c r="G169" s="22"/>
      <c r="H169" s="22"/>
      <c r="I169" s="22"/>
    </row>
    <row r="170" spans="7:9" ht="12.75">
      <c r="G170" s="22"/>
      <c r="H170" s="22"/>
      <c r="I170" s="22"/>
    </row>
    <row r="171" spans="7:9" ht="12.75">
      <c r="G171" s="22"/>
      <c r="H171" s="22"/>
      <c r="I171" s="22"/>
    </row>
    <row r="172" spans="7:9" ht="12.75">
      <c r="G172" s="22"/>
      <c r="H172" s="22"/>
      <c r="I172" s="22"/>
    </row>
    <row r="173" spans="7:9" ht="12.75">
      <c r="G173" s="22"/>
      <c r="H173" s="22"/>
      <c r="I173" s="22"/>
    </row>
    <row r="174" spans="7:9" ht="12.75">
      <c r="G174" s="22"/>
      <c r="H174" s="22"/>
      <c r="I174" s="22"/>
    </row>
    <row r="175" spans="7:9" ht="12.75">
      <c r="G175" s="22"/>
      <c r="H175" s="22"/>
      <c r="I175" s="22"/>
    </row>
    <row r="176" spans="7:9" ht="12.75">
      <c r="G176" s="22"/>
      <c r="H176" s="22"/>
      <c r="I176" s="22"/>
    </row>
    <row r="177" spans="7:9" ht="12.75">
      <c r="G177" s="22"/>
      <c r="H177" s="22"/>
      <c r="I177" s="22"/>
    </row>
    <row r="178" spans="7:9" ht="12.75">
      <c r="G178" s="22"/>
      <c r="H178" s="22"/>
      <c r="I178" s="22"/>
    </row>
    <row r="179" spans="7:9" ht="12.75">
      <c r="G179" s="22"/>
      <c r="H179" s="22"/>
      <c r="I179" s="22"/>
    </row>
    <row r="180" spans="7:9" ht="12.75">
      <c r="G180" s="22"/>
      <c r="H180" s="22"/>
      <c r="I180" s="22"/>
    </row>
    <row r="181" spans="7:9" ht="12.75">
      <c r="G181" s="22"/>
      <c r="H181" s="22"/>
      <c r="I181" s="22"/>
    </row>
    <row r="182" spans="7:9" ht="12.75">
      <c r="G182" s="22"/>
      <c r="H182" s="22"/>
      <c r="I182" s="22"/>
    </row>
    <row r="183" spans="7:9" ht="12.75">
      <c r="G183" s="22"/>
      <c r="H183" s="22"/>
      <c r="I183" s="22"/>
    </row>
    <row r="184" spans="7:9" ht="12.75">
      <c r="G184" s="22"/>
      <c r="H184" s="22"/>
      <c r="I184" s="22"/>
    </row>
    <row r="185" spans="7:9" ht="12.75">
      <c r="G185" s="22"/>
      <c r="H185" s="22"/>
      <c r="I185" s="22"/>
    </row>
    <row r="186" spans="7:9" ht="12.75">
      <c r="G186" s="22"/>
      <c r="H186" s="22"/>
      <c r="I186" s="22"/>
    </row>
    <row r="187" spans="7:9" ht="12.75">
      <c r="G187" s="22"/>
      <c r="H187" s="22"/>
      <c r="I187" s="22"/>
    </row>
    <row r="188" spans="7:9" ht="12.75">
      <c r="G188" s="22"/>
      <c r="H188" s="22"/>
      <c r="I188" s="22"/>
    </row>
    <row r="189" spans="7:9" ht="12.75">
      <c r="G189" s="22"/>
      <c r="H189" s="22"/>
      <c r="I189" s="22"/>
    </row>
    <row r="190" spans="7:9" ht="12.75">
      <c r="G190" s="22"/>
      <c r="H190" s="22"/>
      <c r="I190" s="22"/>
    </row>
    <row r="191" spans="7:9" ht="12.75">
      <c r="G191" s="22"/>
      <c r="H191" s="22"/>
      <c r="I191" s="22"/>
    </row>
    <row r="192" spans="7:9" ht="12.75">
      <c r="G192" s="22"/>
      <c r="H192" s="22"/>
      <c r="I192" s="22"/>
    </row>
    <row r="193" spans="7:9" ht="12.75">
      <c r="G193" s="22"/>
      <c r="H193" s="22"/>
      <c r="I193" s="22"/>
    </row>
    <row r="194" spans="7:9" ht="12.75">
      <c r="G194" s="22"/>
      <c r="H194" s="22"/>
      <c r="I194" s="22"/>
    </row>
    <row r="195" spans="7:9" ht="12.75">
      <c r="G195" s="22"/>
      <c r="H195" s="22"/>
      <c r="I195" s="22"/>
    </row>
    <row r="196" spans="7:9" ht="12.75">
      <c r="G196" s="22"/>
      <c r="H196" s="22"/>
      <c r="I196" s="22"/>
    </row>
    <row r="197" spans="7:9" ht="12.75">
      <c r="G197" s="22"/>
      <c r="H197" s="22"/>
      <c r="I197" s="22"/>
    </row>
    <row r="198" spans="7:9" ht="12.75">
      <c r="G198" s="22"/>
      <c r="H198" s="22"/>
      <c r="I198" s="22"/>
    </row>
    <row r="199" spans="7:9" ht="12.75">
      <c r="G199" s="22"/>
      <c r="H199" s="22"/>
      <c r="I199" s="22"/>
    </row>
    <row r="200" spans="7:9" ht="12.75">
      <c r="G200" s="22"/>
      <c r="H200" s="22"/>
      <c r="I200" s="22"/>
    </row>
    <row r="201" spans="7:9" ht="12.75">
      <c r="G201" s="22"/>
      <c r="H201" s="22"/>
      <c r="I201" s="22"/>
    </row>
    <row r="202" spans="7:9" ht="12.75">
      <c r="G202" s="22"/>
      <c r="H202" s="22"/>
      <c r="I202" s="22"/>
    </row>
    <row r="203" spans="7:9" ht="12.75">
      <c r="G203" s="22"/>
      <c r="H203" s="22"/>
      <c r="I203" s="22"/>
    </row>
    <row r="204" spans="7:9" ht="12.75">
      <c r="G204" s="22"/>
      <c r="H204" s="22"/>
      <c r="I204" s="22"/>
    </row>
    <row r="205" spans="7:9" ht="12.75">
      <c r="G205" s="22"/>
      <c r="H205" s="22"/>
      <c r="I205" s="22"/>
    </row>
    <row r="206" spans="7:9" ht="12.75">
      <c r="G206" s="22"/>
      <c r="H206" s="22"/>
      <c r="I206" s="22"/>
    </row>
    <row r="207" spans="7:9" ht="12.75">
      <c r="G207" s="22"/>
      <c r="H207" s="22"/>
      <c r="I207" s="22"/>
    </row>
    <row r="208" spans="7:9" ht="12.75">
      <c r="G208" s="22"/>
      <c r="H208" s="22"/>
      <c r="I208" s="22"/>
    </row>
    <row r="209" spans="7:9" ht="12.75">
      <c r="G209" s="22"/>
      <c r="H209" s="22"/>
      <c r="I209" s="22"/>
    </row>
    <row r="210" spans="7:9" ht="12.75">
      <c r="G210" s="22"/>
      <c r="H210" s="22"/>
      <c r="I210" s="22"/>
    </row>
    <row r="211" spans="7:9" ht="12.75">
      <c r="G211" s="22"/>
      <c r="H211" s="22"/>
      <c r="I211" s="22"/>
    </row>
    <row r="212" spans="7:9" ht="12.75">
      <c r="G212" s="22"/>
      <c r="H212" s="22"/>
      <c r="I212" s="22"/>
    </row>
    <row r="213" spans="7:9" ht="12.75">
      <c r="G213" s="22"/>
      <c r="H213" s="22"/>
      <c r="I213" s="22"/>
    </row>
    <row r="214" spans="7:9" ht="12.75">
      <c r="G214" s="22"/>
      <c r="H214" s="22"/>
      <c r="I214" s="22"/>
    </row>
    <row r="215" spans="7:9" ht="12.75">
      <c r="G215" s="22"/>
      <c r="H215" s="22"/>
      <c r="I215" s="22"/>
    </row>
    <row r="216" spans="7:9" ht="12.75">
      <c r="G216" s="22"/>
      <c r="H216" s="22"/>
      <c r="I216" s="22"/>
    </row>
    <row r="217" spans="7:9" ht="12.75">
      <c r="G217" s="22"/>
      <c r="H217" s="22"/>
      <c r="I217" s="22"/>
    </row>
    <row r="218" spans="7:9" ht="12.75">
      <c r="G218" s="22"/>
      <c r="H218" s="22"/>
      <c r="I218" s="22"/>
    </row>
    <row r="219" spans="7:9" ht="12.75">
      <c r="G219" s="22"/>
      <c r="H219" s="22"/>
      <c r="I219" s="22"/>
    </row>
    <row r="220" spans="7:9" ht="12.75">
      <c r="G220" s="22"/>
      <c r="H220" s="22"/>
      <c r="I220" s="22"/>
    </row>
    <row r="221" spans="7:9" ht="12.75">
      <c r="G221" s="22"/>
      <c r="H221" s="22"/>
      <c r="I221" s="22"/>
    </row>
    <row r="222" spans="7:9" ht="12.75">
      <c r="G222" s="22"/>
      <c r="H222" s="22"/>
      <c r="I222" s="22"/>
    </row>
    <row r="223" spans="7:9" ht="12.75">
      <c r="G223" s="22"/>
      <c r="H223" s="22"/>
      <c r="I223" s="22"/>
    </row>
    <row r="224" spans="7:9" ht="12.75">
      <c r="G224" s="22"/>
      <c r="H224" s="22"/>
      <c r="I224" s="22"/>
    </row>
    <row r="225" spans="7:9" ht="12.75">
      <c r="G225" s="22"/>
      <c r="H225" s="22"/>
      <c r="I225" s="22"/>
    </row>
    <row r="226" spans="7:9" ht="12.75">
      <c r="G226" s="22"/>
      <c r="H226" s="22"/>
      <c r="I226" s="22"/>
    </row>
    <row r="227" spans="7:9" ht="12.75">
      <c r="G227" s="22"/>
      <c r="H227" s="22"/>
      <c r="I227" s="22"/>
    </row>
    <row r="228" spans="7:9" ht="12.75">
      <c r="G228" s="22"/>
      <c r="H228" s="22"/>
      <c r="I228" s="22"/>
    </row>
    <row r="229" spans="7:9" ht="12.75">
      <c r="G229" s="22"/>
      <c r="H229" s="22"/>
      <c r="I229" s="22"/>
    </row>
    <row r="230" spans="7:9" ht="12.75">
      <c r="G230" s="22"/>
      <c r="H230" s="22"/>
      <c r="I230" s="22"/>
    </row>
    <row r="231" spans="7:9" ht="12.75">
      <c r="G231" s="22"/>
      <c r="H231" s="22"/>
      <c r="I231" s="22"/>
    </row>
    <row r="232" spans="7:9" ht="12.75">
      <c r="G232" s="22"/>
      <c r="H232" s="22"/>
      <c r="I232" s="22"/>
    </row>
    <row r="233" spans="7:9" ht="12.75">
      <c r="G233" s="22"/>
      <c r="H233" s="22"/>
      <c r="I233" s="22"/>
    </row>
    <row r="234" spans="7:9" ht="12.75">
      <c r="G234" s="22"/>
      <c r="H234" s="22"/>
      <c r="I234" s="22"/>
    </row>
    <row r="235" spans="7:9" ht="12.75">
      <c r="G235" s="22"/>
      <c r="H235" s="22"/>
      <c r="I235" s="22"/>
    </row>
    <row r="236" spans="7:9" ht="12.75">
      <c r="G236" s="22"/>
      <c r="H236" s="22"/>
      <c r="I236" s="22"/>
    </row>
    <row r="237" spans="7:9" ht="12.75">
      <c r="G237" s="22"/>
      <c r="H237" s="22"/>
      <c r="I237" s="22"/>
    </row>
    <row r="238" spans="7:9" ht="12.75">
      <c r="G238" s="22"/>
      <c r="H238" s="22"/>
      <c r="I238" s="22"/>
    </row>
    <row r="239" spans="7:9" ht="12.75">
      <c r="G239" s="22"/>
      <c r="H239" s="22"/>
      <c r="I239" s="22"/>
    </row>
    <row r="240" spans="7:9" ht="12.75">
      <c r="G240" s="22"/>
      <c r="H240" s="22"/>
      <c r="I240" s="22"/>
    </row>
    <row r="241" spans="7:9" ht="12.75">
      <c r="G241" s="22"/>
      <c r="H241" s="22"/>
      <c r="I241" s="22"/>
    </row>
    <row r="242" spans="7:9" ht="12.75">
      <c r="G242" s="22"/>
      <c r="H242" s="22"/>
      <c r="I242" s="22"/>
    </row>
    <row r="243" spans="7:9" ht="12.75">
      <c r="G243" s="22"/>
      <c r="H243" s="22"/>
      <c r="I243" s="22"/>
    </row>
    <row r="244" spans="7:9" ht="12.75">
      <c r="G244" s="22"/>
      <c r="H244" s="22"/>
      <c r="I244" s="22"/>
    </row>
    <row r="245" spans="7:9" ht="12.75">
      <c r="G245" s="22"/>
      <c r="H245" s="22"/>
      <c r="I245" s="22"/>
    </row>
    <row r="246" spans="7:9" ht="12.75">
      <c r="G246" s="22"/>
      <c r="H246" s="22"/>
      <c r="I246" s="22"/>
    </row>
    <row r="247" spans="7:9" ht="12.75">
      <c r="G247" s="22"/>
      <c r="H247" s="22"/>
      <c r="I247" s="22"/>
    </row>
    <row r="248" spans="7:9" ht="12.75">
      <c r="G248" s="22"/>
      <c r="H248" s="22"/>
      <c r="I248" s="22"/>
    </row>
    <row r="249" spans="7:9" ht="12.75">
      <c r="G249" s="22"/>
      <c r="H249" s="22"/>
      <c r="I249" s="22"/>
    </row>
    <row r="250" spans="7:9" ht="12.75">
      <c r="G250" s="22"/>
      <c r="H250" s="22"/>
      <c r="I250" s="22"/>
    </row>
    <row r="251" spans="7:9" ht="12.75">
      <c r="G251" s="22"/>
      <c r="H251" s="22"/>
      <c r="I251" s="22"/>
    </row>
    <row r="252" spans="7:9" ht="12.75">
      <c r="G252" s="22"/>
      <c r="H252" s="22"/>
      <c r="I252" s="22"/>
    </row>
  </sheetData>
  <printOptions horizontalCentered="1"/>
  <pageMargins left="0.25" right="0.25" top="0.75" bottom="0.25" header="0.5" footer="0"/>
  <pageSetup horizontalDpi="300" verticalDpi="300" orientation="portrait" scale="85" r:id="rId1"/>
  <headerFooter alignWithMargins="0">
    <oddHeader>&amp;C
</oddHeader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1"/>
  <sheetViews>
    <sheetView tabSelected="1" workbookViewId="0" topLeftCell="A187">
      <selection activeCell="A174" sqref="A174:J203"/>
    </sheetView>
  </sheetViews>
  <sheetFormatPr defaultColWidth="9.140625" defaultRowHeight="12.75"/>
  <cols>
    <col min="1" max="1" width="3.57421875" style="0" customWidth="1"/>
    <col min="3" max="3" width="7.7109375" style="0" customWidth="1"/>
    <col min="5" max="5" width="15.57421875" style="0" customWidth="1"/>
    <col min="6" max="6" width="11.8515625" style="0" customWidth="1"/>
    <col min="7" max="7" width="12.00390625" style="0" customWidth="1"/>
    <col min="8" max="8" width="19.140625" style="0" customWidth="1"/>
    <col min="9" max="9" width="13.00390625" style="0" customWidth="1"/>
  </cols>
  <sheetData>
    <row r="1" spans="6:8" ht="18">
      <c r="F1" s="16" t="s">
        <v>230</v>
      </c>
      <c r="G1" s="16"/>
      <c r="H1" s="16"/>
    </row>
    <row r="2" spans="6:9" ht="15.75">
      <c r="F2" s="13" t="s">
        <v>1</v>
      </c>
      <c r="G2" s="13"/>
      <c r="H2" s="1"/>
      <c r="I2" s="59" t="s">
        <v>201</v>
      </c>
    </row>
    <row r="3" spans="6:8" ht="15.75">
      <c r="F3" s="1"/>
      <c r="G3" s="1"/>
      <c r="H3" s="1"/>
    </row>
    <row r="4" spans="6:8" ht="15.75">
      <c r="F4" s="14" t="s">
        <v>109</v>
      </c>
      <c r="G4" s="14"/>
      <c r="H4" s="14"/>
    </row>
    <row r="5" spans="6:8" ht="15.75">
      <c r="F5" s="14" t="s">
        <v>200</v>
      </c>
      <c r="G5" s="14"/>
      <c r="H5" s="14"/>
    </row>
    <row r="7" spans="1:2" ht="12.75">
      <c r="A7">
        <v>1</v>
      </c>
      <c r="B7" s="19" t="s">
        <v>110</v>
      </c>
    </row>
    <row r="8" ht="12.75">
      <c r="B8" t="s">
        <v>111</v>
      </c>
    </row>
    <row r="9" ht="12.75">
      <c r="B9" t="s">
        <v>222</v>
      </c>
    </row>
    <row r="10" ht="12.75">
      <c r="B10" t="s">
        <v>228</v>
      </c>
    </row>
    <row r="11" ht="12.75">
      <c r="B11" t="s">
        <v>229</v>
      </c>
    </row>
    <row r="12" ht="12.75">
      <c r="B12" t="s">
        <v>234</v>
      </c>
    </row>
    <row r="13" ht="12.75">
      <c r="B13" t="s">
        <v>235</v>
      </c>
    </row>
    <row r="14" ht="12.75">
      <c r="B14" t="s">
        <v>236</v>
      </c>
    </row>
    <row r="15" ht="12.75">
      <c r="B15" t="s">
        <v>237</v>
      </c>
    </row>
    <row r="16" ht="19.5" customHeight="1">
      <c r="B16" s="25"/>
    </row>
    <row r="17" spans="1:2" ht="12.75">
      <c r="A17">
        <v>2</v>
      </c>
      <c r="B17" s="19" t="s">
        <v>27</v>
      </c>
    </row>
    <row r="18" ht="12.75">
      <c r="B18" t="s">
        <v>112</v>
      </c>
    </row>
    <row r="20" spans="2:9" ht="12.75">
      <c r="B20" s="26"/>
      <c r="C20" s="27"/>
      <c r="D20" s="27"/>
      <c r="E20" s="28"/>
      <c r="F20" s="20" t="s">
        <v>113</v>
      </c>
      <c r="G20" s="35"/>
      <c r="H20" s="20" t="s">
        <v>114</v>
      </c>
      <c r="I20" s="35"/>
    </row>
    <row r="21" spans="2:9" ht="12.75">
      <c r="B21" s="29"/>
      <c r="C21" s="21"/>
      <c r="D21" s="21"/>
      <c r="E21" s="31"/>
      <c r="F21" s="30" t="s">
        <v>115</v>
      </c>
      <c r="G21" s="30" t="s">
        <v>116</v>
      </c>
      <c r="H21" s="30" t="s">
        <v>115</v>
      </c>
      <c r="I21" s="30" t="s">
        <v>116</v>
      </c>
    </row>
    <row r="22" spans="2:9" ht="12.75">
      <c r="B22" s="29"/>
      <c r="C22" s="21"/>
      <c r="D22" s="21"/>
      <c r="E22" s="31"/>
      <c r="F22" s="30" t="s">
        <v>8</v>
      </c>
      <c r="G22" s="30" t="s">
        <v>8</v>
      </c>
      <c r="H22" s="30" t="s">
        <v>8</v>
      </c>
      <c r="I22" s="30" t="s">
        <v>8</v>
      </c>
    </row>
    <row r="23" spans="2:9" ht="12.75">
      <c r="B23" s="29" t="s">
        <v>217</v>
      </c>
      <c r="C23" s="21"/>
      <c r="D23" s="21"/>
      <c r="E23" s="31"/>
      <c r="F23" s="51"/>
      <c r="G23" s="51"/>
      <c r="H23" s="51"/>
      <c r="I23" s="51"/>
    </row>
    <row r="24" spans="2:9" ht="12.75">
      <c r="B24" s="29" t="s">
        <v>218</v>
      </c>
      <c r="C24" s="21"/>
      <c r="D24" s="21"/>
      <c r="E24" s="21"/>
      <c r="F24" s="83"/>
      <c r="G24" s="37">
        <v>-917</v>
      </c>
      <c r="H24" s="83"/>
      <c r="I24" s="37">
        <v>-917</v>
      </c>
    </row>
    <row r="25" spans="2:9" ht="12.75">
      <c r="B25" s="29" t="s">
        <v>117</v>
      </c>
      <c r="C25" s="21"/>
      <c r="D25" s="21"/>
      <c r="E25" s="31"/>
      <c r="F25" s="51">
        <v>-488</v>
      </c>
      <c r="G25" s="51">
        <v>-686</v>
      </c>
      <c r="H25" s="51">
        <v>-1960</v>
      </c>
      <c r="I25" s="51">
        <v>-2744</v>
      </c>
    </row>
    <row r="26" spans="2:9" ht="12.75">
      <c r="B26" s="29" t="s">
        <v>219</v>
      </c>
      <c r="C26" s="21"/>
      <c r="D26" s="21"/>
      <c r="E26" s="31"/>
      <c r="F26" s="51"/>
      <c r="G26" s="51"/>
      <c r="H26" s="51"/>
      <c r="I26" s="51"/>
    </row>
    <row r="27" spans="2:9" ht="12.75">
      <c r="B27" s="29" t="s">
        <v>202</v>
      </c>
      <c r="C27" s="21"/>
      <c r="D27" s="21"/>
      <c r="E27" s="31"/>
      <c r="F27" s="80"/>
      <c r="G27" s="81">
        <v>5063</v>
      </c>
      <c r="H27" s="81"/>
      <c r="I27" s="81">
        <v>5063</v>
      </c>
    </row>
    <row r="28" spans="2:9" ht="12.75">
      <c r="B28" s="29"/>
      <c r="C28" s="21"/>
      <c r="D28" s="21"/>
      <c r="E28" s="31"/>
      <c r="F28" s="51">
        <f>SUM(F24:F27)</f>
        <v>-488</v>
      </c>
      <c r="G28" s="51">
        <f>SUM(G24:G27)</f>
        <v>3460</v>
      </c>
      <c r="H28" s="51">
        <f>SUM(H24:H27)</f>
        <v>-1960</v>
      </c>
      <c r="I28" s="51">
        <f>SUM(I24:I27)</f>
        <v>1402</v>
      </c>
    </row>
    <row r="29" spans="2:9" ht="12.75">
      <c r="B29" s="29" t="s">
        <v>220</v>
      </c>
      <c r="C29" s="21"/>
      <c r="D29" s="21"/>
      <c r="E29" s="31"/>
      <c r="F29" s="51"/>
      <c r="G29" s="51"/>
      <c r="H29" s="51"/>
      <c r="I29" s="51"/>
    </row>
    <row r="30" spans="2:9" ht="12.75">
      <c r="B30" s="29" t="s">
        <v>221</v>
      </c>
      <c r="C30" s="21"/>
      <c r="D30" s="21"/>
      <c r="E30" s="31"/>
      <c r="F30" s="51"/>
      <c r="G30" s="51"/>
      <c r="H30" s="51"/>
      <c r="I30" s="51"/>
    </row>
    <row r="31" spans="2:9" ht="12.75">
      <c r="B31" s="29" t="s">
        <v>231</v>
      </c>
      <c r="C31" s="21"/>
      <c r="D31" s="21"/>
      <c r="E31" s="31"/>
      <c r="F31" s="51"/>
      <c r="G31" s="51"/>
      <c r="H31" s="51"/>
      <c r="I31" s="51"/>
    </row>
    <row r="32" spans="2:9" ht="12.75">
      <c r="B32" s="29" t="s">
        <v>232</v>
      </c>
      <c r="C32" s="21"/>
      <c r="D32" s="21"/>
      <c r="E32" s="31"/>
      <c r="F32" s="51">
        <f>-1441+5651</f>
        <v>4210</v>
      </c>
      <c r="G32" s="51">
        <v>0</v>
      </c>
      <c r="H32" s="51">
        <f>-1441+5651</f>
        <v>4210</v>
      </c>
      <c r="I32" s="51">
        <f>1866+79</f>
        <v>1945</v>
      </c>
    </row>
    <row r="33" spans="2:9" ht="12.75">
      <c r="B33" s="32"/>
      <c r="C33" s="33"/>
      <c r="D33" s="33"/>
      <c r="E33" s="34"/>
      <c r="F33" s="82">
        <f>SUM(F28:F32)</f>
        <v>3722</v>
      </c>
      <c r="G33" s="82">
        <f>SUM(G28:G32)</f>
        <v>3460</v>
      </c>
      <c r="H33" s="82">
        <f>SUM(H28:H32)</f>
        <v>2250</v>
      </c>
      <c r="I33" s="82">
        <f>SUM(I28:I32)</f>
        <v>3347</v>
      </c>
    </row>
    <row r="34" ht="19.5" customHeight="1"/>
    <row r="35" spans="1:2" ht="12.75">
      <c r="A35">
        <v>3</v>
      </c>
      <c r="B35" s="19" t="s">
        <v>49</v>
      </c>
    </row>
    <row r="36" ht="12.75">
      <c r="B36" t="s">
        <v>223</v>
      </c>
    </row>
    <row r="37" ht="19.5" customHeight="1"/>
    <row r="38" spans="1:2" ht="12.75">
      <c r="A38">
        <v>4</v>
      </c>
      <c r="B38" s="19" t="s">
        <v>40</v>
      </c>
    </row>
    <row r="39" ht="12.75">
      <c r="B39" t="s">
        <v>118</v>
      </c>
    </row>
    <row r="41" spans="2:10" ht="12.75">
      <c r="B41" s="54"/>
      <c r="C41" s="20"/>
      <c r="D41" s="20"/>
      <c r="E41" s="20"/>
      <c r="F41" s="54" t="s">
        <v>113</v>
      </c>
      <c r="G41" s="20"/>
      <c r="H41" s="54" t="s">
        <v>114</v>
      </c>
      <c r="I41" s="35"/>
      <c r="J41" s="21"/>
    </row>
    <row r="42" spans="2:10" ht="12.75">
      <c r="B42" s="29"/>
      <c r="C42" s="21"/>
      <c r="D42" s="21"/>
      <c r="E42" s="21"/>
      <c r="F42" s="42" t="s">
        <v>115</v>
      </c>
      <c r="G42" s="42" t="s">
        <v>116</v>
      </c>
      <c r="H42" s="42" t="s">
        <v>115</v>
      </c>
      <c r="I42" s="62" t="s">
        <v>116</v>
      </c>
      <c r="J42" s="21"/>
    </row>
    <row r="43" spans="2:10" ht="12.75">
      <c r="B43" s="29"/>
      <c r="C43" s="21"/>
      <c r="D43" s="21"/>
      <c r="E43" s="21"/>
      <c r="F43" s="43" t="s">
        <v>8</v>
      </c>
      <c r="G43" s="43" t="s">
        <v>8</v>
      </c>
      <c r="H43" s="43" t="s">
        <v>8</v>
      </c>
      <c r="I43" s="47" t="s">
        <v>8</v>
      </c>
      <c r="J43" s="21"/>
    </row>
    <row r="44" spans="2:10" ht="12.75">
      <c r="B44" s="29"/>
      <c r="C44" s="21"/>
      <c r="D44" s="21"/>
      <c r="E44" s="21"/>
      <c r="F44" s="44" t="s">
        <v>199</v>
      </c>
      <c r="G44" s="44" t="s">
        <v>72</v>
      </c>
      <c r="H44" s="44" t="s">
        <v>199</v>
      </c>
      <c r="I44" s="48" t="s">
        <v>72</v>
      </c>
      <c r="J44" s="21"/>
    </row>
    <row r="45" spans="2:10" ht="12.75">
      <c r="B45" s="29" t="s">
        <v>119</v>
      </c>
      <c r="C45" s="21"/>
      <c r="D45" s="21"/>
      <c r="E45" s="21"/>
      <c r="F45" s="29"/>
      <c r="G45" s="29"/>
      <c r="H45" s="29"/>
      <c r="I45" s="55"/>
      <c r="J45" s="21"/>
    </row>
    <row r="46" spans="2:10" ht="12.75">
      <c r="B46" s="29" t="s">
        <v>120</v>
      </c>
      <c r="C46" s="21"/>
      <c r="D46" s="21"/>
      <c r="E46" s="21"/>
      <c r="F46" s="74">
        <v>423</v>
      </c>
      <c r="G46" s="45">
        <v>827</v>
      </c>
      <c r="H46" s="74">
        <v>2064</v>
      </c>
      <c r="I46" s="37">
        <v>2614</v>
      </c>
      <c r="J46" s="21"/>
    </row>
    <row r="47" spans="2:10" ht="12.75">
      <c r="B47" s="29" t="s">
        <v>203</v>
      </c>
      <c r="C47" s="21"/>
      <c r="D47" s="21"/>
      <c r="E47" s="21"/>
      <c r="F47" s="74">
        <v>1121</v>
      </c>
      <c r="G47" s="45">
        <v>77</v>
      </c>
      <c r="H47" s="74">
        <v>1121</v>
      </c>
      <c r="I47" s="37">
        <v>77</v>
      </c>
      <c r="J47" s="21"/>
    </row>
    <row r="48" spans="2:10" ht="12.75">
      <c r="B48" s="29" t="s">
        <v>213</v>
      </c>
      <c r="C48" s="21"/>
      <c r="D48" s="21"/>
      <c r="E48" s="21"/>
      <c r="F48" s="74"/>
      <c r="G48" s="45"/>
      <c r="H48" s="74"/>
      <c r="I48" s="37"/>
      <c r="J48" s="21"/>
    </row>
    <row r="49" spans="2:10" ht="12.75">
      <c r="B49" s="29" t="s">
        <v>121</v>
      </c>
      <c r="C49" s="21"/>
      <c r="D49" s="21"/>
      <c r="E49" s="21"/>
      <c r="F49" s="74">
        <v>89</v>
      </c>
      <c r="G49" s="45">
        <v>47</v>
      </c>
      <c r="H49" s="74">
        <f>-42+89</f>
        <v>47</v>
      </c>
      <c r="I49" s="37">
        <v>51</v>
      </c>
      <c r="J49" s="21"/>
    </row>
    <row r="50" spans="2:10" ht="12.75">
      <c r="B50" s="29" t="s">
        <v>122</v>
      </c>
      <c r="C50" s="21"/>
      <c r="D50" s="21"/>
      <c r="E50" s="21"/>
      <c r="F50" s="74"/>
      <c r="G50" s="45"/>
      <c r="H50" s="74"/>
      <c r="I50" s="37"/>
      <c r="J50" s="21"/>
    </row>
    <row r="51" spans="2:10" ht="12.75">
      <c r="B51" s="29" t="s">
        <v>35</v>
      </c>
      <c r="C51" s="21"/>
      <c r="D51" s="21"/>
      <c r="E51" s="21"/>
      <c r="F51" s="75">
        <v>2726</v>
      </c>
      <c r="G51" s="53">
        <v>1803</v>
      </c>
      <c r="H51" s="75">
        <f>6861+2726</f>
        <v>9587</v>
      </c>
      <c r="I51" s="38">
        <v>4587</v>
      </c>
      <c r="J51" s="21"/>
    </row>
    <row r="52" spans="2:10" ht="12.75">
      <c r="B52" s="32"/>
      <c r="C52" s="33"/>
      <c r="D52" s="33"/>
      <c r="E52" s="33"/>
      <c r="F52" s="75">
        <f>SUM(F45:F51)</f>
        <v>4359</v>
      </c>
      <c r="G52" s="53">
        <f>SUM(G45:G51)</f>
        <v>2754</v>
      </c>
      <c r="H52" s="75">
        <f>SUM(H45:H51)</f>
        <v>12819</v>
      </c>
      <c r="I52" s="38">
        <f>SUM(I45:I51)</f>
        <v>7329</v>
      </c>
      <c r="J52" s="21"/>
    </row>
    <row r="53" spans="2:10" ht="12.75">
      <c r="B53" s="21"/>
      <c r="C53" s="21"/>
      <c r="D53" s="21"/>
      <c r="E53" s="21"/>
      <c r="F53" s="23"/>
      <c r="G53" s="23"/>
      <c r="H53" s="72"/>
      <c r="I53" s="23"/>
      <c r="J53" s="21"/>
    </row>
    <row r="54" spans="2:10" ht="12.75">
      <c r="B54" s="67" t="s">
        <v>242</v>
      </c>
      <c r="C54" s="21"/>
      <c r="D54" s="21"/>
      <c r="E54" s="21"/>
      <c r="F54" s="23"/>
      <c r="G54" s="23"/>
      <c r="H54" s="23"/>
      <c r="I54" s="23"/>
      <c r="J54" s="21"/>
    </row>
    <row r="55" spans="2:10" ht="12.75">
      <c r="B55" s="21" t="s">
        <v>243</v>
      </c>
      <c r="C55" s="21"/>
      <c r="D55" s="21"/>
      <c r="E55" s="21"/>
      <c r="F55" s="23"/>
      <c r="G55" s="23"/>
      <c r="H55" s="23"/>
      <c r="I55" s="23"/>
      <c r="J55" s="21"/>
    </row>
    <row r="56" ht="19.5" customHeight="1">
      <c r="B56" s="21"/>
    </row>
    <row r="57" spans="1:2" ht="12.75">
      <c r="A57">
        <v>5</v>
      </c>
      <c r="B57" s="19" t="s">
        <v>123</v>
      </c>
    </row>
    <row r="58" ht="12.75">
      <c r="B58" t="s">
        <v>224</v>
      </c>
    </row>
    <row r="59" ht="42.75" customHeight="1"/>
    <row r="60" spans="1:2" ht="12.75">
      <c r="A60">
        <v>6</v>
      </c>
      <c r="B60" s="19" t="s">
        <v>124</v>
      </c>
    </row>
    <row r="61" ht="12.75">
      <c r="B61" t="s">
        <v>125</v>
      </c>
    </row>
    <row r="62" ht="12.75">
      <c r="B62" t="s">
        <v>244</v>
      </c>
    </row>
    <row r="63" ht="19.5" customHeight="1"/>
    <row r="64" spans="1:2" ht="12.75">
      <c r="A64">
        <v>7</v>
      </c>
      <c r="B64" s="19" t="s">
        <v>126</v>
      </c>
    </row>
    <row r="65" ht="12.75">
      <c r="B65" t="s">
        <v>127</v>
      </c>
    </row>
    <row r="67" ht="12.75">
      <c r="B67" t="s">
        <v>128</v>
      </c>
    </row>
    <row r="68" ht="12.75">
      <c r="B68" t="s">
        <v>129</v>
      </c>
    </row>
    <row r="70" ht="12.75">
      <c r="B70" t="s">
        <v>130</v>
      </c>
    </row>
    <row r="71" ht="12.75">
      <c r="I71" s="39" t="s">
        <v>131</v>
      </c>
    </row>
    <row r="72" spans="3:9" ht="12.75">
      <c r="C72" t="s">
        <v>132</v>
      </c>
      <c r="I72" s="65">
        <v>226</v>
      </c>
    </row>
    <row r="73" spans="3:9" ht="12.75">
      <c r="C73" t="s">
        <v>133</v>
      </c>
      <c r="I73" s="65">
        <v>272</v>
      </c>
    </row>
    <row r="74" spans="3:9" ht="12.75">
      <c r="C74" t="s">
        <v>134</v>
      </c>
      <c r="I74" s="24">
        <f>+I73-I72</f>
        <v>46</v>
      </c>
    </row>
    <row r="76" ht="12.75">
      <c r="B76" t="s">
        <v>204</v>
      </c>
    </row>
    <row r="77" spans="2:9" ht="12.75">
      <c r="B77" t="s">
        <v>130</v>
      </c>
      <c r="I77" s="17"/>
    </row>
    <row r="78" ht="12.75">
      <c r="I78" s="17" t="s">
        <v>131</v>
      </c>
    </row>
    <row r="79" spans="3:9" ht="12.75">
      <c r="C79" t="s">
        <v>135</v>
      </c>
      <c r="I79" s="65">
        <v>7024</v>
      </c>
    </row>
    <row r="80" spans="3:9" ht="12.75">
      <c r="C80" t="s">
        <v>136</v>
      </c>
      <c r="I80" s="65">
        <v>-5074</v>
      </c>
    </row>
    <row r="81" spans="3:9" ht="12.75">
      <c r="C81" t="s">
        <v>137</v>
      </c>
      <c r="I81" s="24">
        <f>+I79+I80</f>
        <v>1950</v>
      </c>
    </row>
    <row r="83" spans="3:9" ht="12.75">
      <c r="C83" t="s">
        <v>138</v>
      </c>
      <c r="I83" s="66">
        <v>2073</v>
      </c>
    </row>
    <row r="84" ht="21" customHeight="1">
      <c r="F84" s="17"/>
    </row>
    <row r="85" spans="1:2" ht="12.75">
      <c r="A85">
        <v>8</v>
      </c>
      <c r="B85" s="19" t="s">
        <v>139</v>
      </c>
    </row>
    <row r="86" ht="12.75">
      <c r="B86" t="s">
        <v>205</v>
      </c>
    </row>
    <row r="87" ht="12.75">
      <c r="B87" t="s">
        <v>140</v>
      </c>
    </row>
    <row r="88" spans="8:9" ht="12.75">
      <c r="H88" s="17" t="s">
        <v>191</v>
      </c>
      <c r="I88" s="17"/>
    </row>
    <row r="89" spans="3:9" ht="12.75">
      <c r="C89" t="s">
        <v>141</v>
      </c>
      <c r="H89" s="17" t="s">
        <v>197</v>
      </c>
      <c r="I89" s="17" t="s">
        <v>142</v>
      </c>
    </row>
    <row r="90" spans="8:9" ht="12.75">
      <c r="H90" s="17" t="s">
        <v>245</v>
      </c>
      <c r="I90" s="17" t="s">
        <v>192</v>
      </c>
    </row>
    <row r="91" spans="2:9" ht="12.75">
      <c r="B91" t="s">
        <v>143</v>
      </c>
      <c r="H91" s="52">
        <v>1</v>
      </c>
      <c r="I91" s="52">
        <v>1</v>
      </c>
    </row>
    <row r="92" spans="2:9" ht="12.75">
      <c r="B92" t="s">
        <v>144</v>
      </c>
      <c r="H92" s="52">
        <v>1</v>
      </c>
      <c r="I92" s="52">
        <v>1</v>
      </c>
    </row>
    <row r="93" spans="2:9" ht="12.75">
      <c r="B93" t="s">
        <v>145</v>
      </c>
      <c r="H93" s="52">
        <v>0.55</v>
      </c>
      <c r="I93" s="52">
        <v>0.555</v>
      </c>
    </row>
    <row r="94" spans="2:9" ht="12.75">
      <c r="B94" t="s">
        <v>195</v>
      </c>
      <c r="H94" s="52">
        <v>0.9</v>
      </c>
      <c r="I94" s="52">
        <v>0.9</v>
      </c>
    </row>
    <row r="95" spans="2:9" ht="12.75">
      <c r="B95" t="s">
        <v>194</v>
      </c>
      <c r="H95" s="58" t="s">
        <v>196</v>
      </c>
      <c r="I95" s="52">
        <v>0.7</v>
      </c>
    </row>
    <row r="96" spans="2:9" ht="12.75">
      <c r="B96" t="s">
        <v>193</v>
      </c>
      <c r="H96" s="56">
        <v>0.034</v>
      </c>
      <c r="I96" s="52">
        <v>0.9</v>
      </c>
    </row>
    <row r="97" spans="2:9" ht="12.75">
      <c r="B97" t="s">
        <v>246</v>
      </c>
      <c r="H97" s="58">
        <v>0.0353</v>
      </c>
      <c r="I97" s="52">
        <v>0.2353</v>
      </c>
    </row>
    <row r="98" spans="2:9" ht="12.75">
      <c r="B98" t="s">
        <v>247</v>
      </c>
      <c r="H98" s="58">
        <v>0.0353</v>
      </c>
      <c r="I98" s="52">
        <v>0.2353</v>
      </c>
    </row>
    <row r="99" spans="2:9" ht="12.75">
      <c r="B99" t="s">
        <v>248</v>
      </c>
      <c r="H99" s="58">
        <v>0.2</v>
      </c>
      <c r="I99" s="52">
        <v>0.2</v>
      </c>
    </row>
    <row r="100" spans="2:9" ht="12.75">
      <c r="B100" t="s">
        <v>249</v>
      </c>
      <c r="H100" s="58">
        <v>0.01</v>
      </c>
      <c r="I100" s="52">
        <v>0.5</v>
      </c>
    </row>
    <row r="101" spans="2:9" ht="12.75">
      <c r="B101" t="s">
        <v>250</v>
      </c>
      <c r="H101" s="91" t="s">
        <v>258</v>
      </c>
      <c r="I101" s="52">
        <v>0.2776</v>
      </c>
    </row>
    <row r="102" spans="2:9" ht="18.75" customHeight="1">
      <c r="B102" t="s">
        <v>206</v>
      </c>
      <c r="H102" s="56"/>
      <c r="I102" s="52"/>
    </row>
    <row r="103" spans="2:9" ht="12.75" customHeight="1">
      <c r="B103" t="s">
        <v>259</v>
      </c>
      <c r="H103" s="56"/>
      <c r="I103" s="52"/>
    </row>
    <row r="104" spans="2:9" ht="12.75" customHeight="1">
      <c r="B104" t="s">
        <v>251</v>
      </c>
      <c r="H104" s="56"/>
      <c r="I104" s="52"/>
    </row>
    <row r="105" spans="2:9" ht="19.5" customHeight="1">
      <c r="B105" t="s">
        <v>260</v>
      </c>
      <c r="H105" s="56"/>
      <c r="I105" s="52"/>
    </row>
    <row r="106" spans="2:9" ht="12.75" customHeight="1">
      <c r="B106" t="s">
        <v>252</v>
      </c>
      <c r="H106" s="56"/>
      <c r="I106" s="52"/>
    </row>
    <row r="107" ht="19.5" customHeight="1"/>
    <row r="108" spans="1:2" ht="12.75">
      <c r="A108">
        <v>9</v>
      </c>
      <c r="B108" s="19" t="s">
        <v>146</v>
      </c>
    </row>
    <row r="109" ht="12.75">
      <c r="B109" t="s">
        <v>207</v>
      </c>
    </row>
    <row r="110" ht="12.75">
      <c r="B110" t="s">
        <v>238</v>
      </c>
    </row>
    <row r="111" ht="12.75">
      <c r="B111" t="s">
        <v>239</v>
      </c>
    </row>
    <row r="112" ht="12.75">
      <c r="B112" t="s">
        <v>240</v>
      </c>
    </row>
    <row r="113" ht="12.75">
      <c r="B113" t="s">
        <v>241</v>
      </c>
    </row>
    <row r="114" ht="19.5" customHeight="1"/>
    <row r="115" spans="1:2" ht="12.75">
      <c r="A115">
        <v>10</v>
      </c>
      <c r="B115" s="19" t="s">
        <v>147</v>
      </c>
    </row>
    <row r="116" ht="12.75">
      <c r="B116" t="s">
        <v>148</v>
      </c>
    </row>
    <row r="117" ht="42.75" customHeight="1"/>
    <row r="118" spans="1:2" ht="12.75">
      <c r="A118">
        <v>11</v>
      </c>
      <c r="B118" s="19" t="s">
        <v>149</v>
      </c>
    </row>
    <row r="119" ht="12.75">
      <c r="B119" t="s">
        <v>150</v>
      </c>
    </row>
    <row r="120" ht="12.75">
      <c r="B120" t="s">
        <v>210</v>
      </c>
    </row>
    <row r="121" ht="12.75">
      <c r="B121" t="s">
        <v>211</v>
      </c>
    </row>
    <row r="122" ht="12.75">
      <c r="B122" t="s">
        <v>212</v>
      </c>
    </row>
    <row r="123" ht="19.5" customHeight="1"/>
    <row r="124" spans="1:2" ht="12.75">
      <c r="A124">
        <v>12</v>
      </c>
      <c r="B124" s="19" t="s">
        <v>151</v>
      </c>
    </row>
    <row r="125" ht="12.75">
      <c r="B125" t="s">
        <v>208</v>
      </c>
    </row>
    <row r="126" ht="12.75">
      <c r="I126" s="17" t="s">
        <v>13</v>
      </c>
    </row>
    <row r="127" ht="12.75">
      <c r="C127" s="85" t="s">
        <v>152</v>
      </c>
    </row>
    <row r="128" spans="4:9" ht="12.75">
      <c r="D128" t="s">
        <v>153</v>
      </c>
      <c r="I128" s="65">
        <v>32312</v>
      </c>
    </row>
    <row r="129" spans="4:9" ht="12.75">
      <c r="D129" t="s">
        <v>154</v>
      </c>
      <c r="I129" s="65">
        <v>130000</v>
      </c>
    </row>
    <row r="130" ht="12.75">
      <c r="I130" s="24">
        <f>+I128+I129</f>
        <v>162312</v>
      </c>
    </row>
    <row r="131" ht="12.75">
      <c r="I131" s="22"/>
    </row>
    <row r="132" ht="12.75">
      <c r="G132" t="s">
        <v>155</v>
      </c>
    </row>
    <row r="133" spans="8:9" ht="12.75">
      <c r="H133" s="40" t="s">
        <v>156</v>
      </c>
      <c r="I133" s="17" t="s">
        <v>13</v>
      </c>
    </row>
    <row r="134" ht="12.75">
      <c r="C134" s="85" t="s">
        <v>157</v>
      </c>
    </row>
    <row r="135" ht="12.75">
      <c r="C135" t="s">
        <v>158</v>
      </c>
    </row>
    <row r="136" spans="3:9" ht="12.75">
      <c r="C136" t="s">
        <v>159</v>
      </c>
      <c r="G136" s="17"/>
      <c r="H136" s="68"/>
      <c r="I136" s="65">
        <v>75804</v>
      </c>
    </row>
    <row r="137" spans="7:9" ht="12.75">
      <c r="G137" s="17" t="s">
        <v>160</v>
      </c>
      <c r="H137" s="65">
        <v>5000</v>
      </c>
      <c r="I137" s="65">
        <v>19000</v>
      </c>
    </row>
    <row r="138" spans="7:9" ht="12.75">
      <c r="G138" s="17" t="s">
        <v>161</v>
      </c>
      <c r="H138" s="69">
        <v>14460</v>
      </c>
      <c r="I138" s="66">
        <v>6637</v>
      </c>
    </row>
    <row r="139" spans="8:9" ht="12.75">
      <c r="H139" s="22"/>
      <c r="I139" s="22">
        <f>SUM(I136:I138)</f>
        <v>101441</v>
      </c>
    </row>
    <row r="140" spans="8:9" ht="12.75">
      <c r="H140" s="68"/>
      <c r="I140" s="65"/>
    </row>
    <row r="141" spans="3:9" ht="12.75">
      <c r="C141" t="s">
        <v>162</v>
      </c>
      <c r="H141" s="68"/>
      <c r="I141" s="65">
        <v>26461</v>
      </c>
    </row>
    <row r="142" spans="7:9" ht="12.75">
      <c r="G142" s="17" t="s">
        <v>160</v>
      </c>
      <c r="H142" s="65">
        <v>9000</v>
      </c>
      <c r="I142" s="66">
        <v>34200</v>
      </c>
    </row>
    <row r="143" ht="12.75">
      <c r="I143" s="41">
        <f>SUM(I139:I142)</f>
        <v>162102</v>
      </c>
    </row>
    <row r="144" ht="19.5" customHeight="1"/>
    <row r="145" spans="1:2" ht="12.75">
      <c r="A145">
        <v>13</v>
      </c>
      <c r="B145" s="19" t="s">
        <v>163</v>
      </c>
    </row>
    <row r="146" ht="12.75">
      <c r="B146" t="s">
        <v>164</v>
      </c>
    </row>
    <row r="147" ht="12.75">
      <c r="B147" t="s">
        <v>165</v>
      </c>
    </row>
    <row r="148" ht="19.5" customHeight="1"/>
    <row r="149" spans="1:2" ht="12.75">
      <c r="A149">
        <v>14</v>
      </c>
      <c r="B149" s="19" t="s">
        <v>166</v>
      </c>
    </row>
    <row r="150" ht="12.75">
      <c r="B150" t="s">
        <v>167</v>
      </c>
    </row>
    <row r="151" ht="19.5" customHeight="1">
      <c r="F151" s="17"/>
    </row>
    <row r="152" spans="1:2" ht="12.75">
      <c r="A152">
        <v>15</v>
      </c>
      <c r="B152" s="19" t="s">
        <v>168</v>
      </c>
    </row>
    <row r="153" ht="12.75">
      <c r="B153" t="s">
        <v>169</v>
      </c>
    </row>
    <row r="154" ht="19.5" customHeight="1"/>
    <row r="155" spans="1:2" ht="12.75">
      <c r="A155">
        <v>16</v>
      </c>
      <c r="B155" s="19" t="s">
        <v>170</v>
      </c>
    </row>
    <row r="156" spans="2:9" ht="12.75">
      <c r="B156" s="26"/>
      <c r="C156" s="27"/>
      <c r="D156" s="27"/>
      <c r="E156" s="27"/>
      <c r="F156" s="27"/>
      <c r="G156" s="42"/>
      <c r="H156" s="42" t="s">
        <v>171</v>
      </c>
      <c r="I156" s="36"/>
    </row>
    <row r="157" spans="2:9" ht="12.75">
      <c r="B157" s="29"/>
      <c r="C157" s="21"/>
      <c r="D157" s="21"/>
      <c r="E157" s="21"/>
      <c r="F157" s="21"/>
      <c r="G157" s="43" t="s">
        <v>15</v>
      </c>
      <c r="H157" s="43" t="s">
        <v>172</v>
      </c>
      <c r="I157" s="47" t="s">
        <v>173</v>
      </c>
    </row>
    <row r="158" spans="2:9" ht="12.75">
      <c r="B158" s="32"/>
      <c r="C158" s="33"/>
      <c r="D158" s="33"/>
      <c r="E158" s="33"/>
      <c r="F158" s="33"/>
      <c r="G158" s="44" t="s">
        <v>13</v>
      </c>
      <c r="H158" s="44" t="s">
        <v>13</v>
      </c>
      <c r="I158" s="48" t="s">
        <v>13</v>
      </c>
    </row>
    <row r="159" spans="2:9" ht="12.75">
      <c r="B159" s="29" t="s">
        <v>174</v>
      </c>
      <c r="C159" s="21"/>
      <c r="D159" s="21"/>
      <c r="E159" s="21"/>
      <c r="F159" s="21"/>
      <c r="G159" s="74">
        <v>93098</v>
      </c>
      <c r="H159" s="74">
        <v>6015</v>
      </c>
      <c r="I159" s="78">
        <v>684745</v>
      </c>
    </row>
    <row r="160" spans="2:9" ht="12.75">
      <c r="B160" s="29" t="s">
        <v>175</v>
      </c>
      <c r="C160" s="21"/>
      <c r="D160" s="21"/>
      <c r="E160" s="21"/>
      <c r="F160" s="21"/>
      <c r="G160" s="74">
        <v>67696</v>
      </c>
      <c r="H160" s="74">
        <v>3321</v>
      </c>
      <c r="I160" s="78">
        <v>282313</v>
      </c>
    </row>
    <row r="161" spans="2:9" ht="12.75">
      <c r="B161" s="29" t="s">
        <v>176</v>
      </c>
      <c r="C161" s="21"/>
      <c r="D161" s="21"/>
      <c r="E161" s="21"/>
      <c r="F161" s="21"/>
      <c r="G161" s="74">
        <v>48074</v>
      </c>
      <c r="H161" s="74">
        <v>16582</v>
      </c>
      <c r="I161" s="78">
        <v>418872</v>
      </c>
    </row>
    <row r="162" spans="2:9" ht="12.75">
      <c r="B162" s="32" t="s">
        <v>177</v>
      </c>
      <c r="C162" s="33"/>
      <c r="D162" s="33"/>
      <c r="E162" s="33"/>
      <c r="F162" s="33"/>
      <c r="G162" s="75">
        <v>56643</v>
      </c>
      <c r="H162" s="75">
        <v>-713</v>
      </c>
      <c r="I162" s="79">
        <v>109645</v>
      </c>
    </row>
    <row r="163" spans="7:9" s="21" customFormat="1" ht="12.75">
      <c r="G163" s="76">
        <f>SUM(G159:G162)</f>
        <v>265511</v>
      </c>
      <c r="H163" s="77">
        <f>SUM(H159:H162)</f>
        <v>25205</v>
      </c>
      <c r="I163" s="77">
        <f>SUM(I159:I162)</f>
        <v>1495575</v>
      </c>
    </row>
    <row r="164" spans="2:9" s="21" customFormat="1" ht="12.75">
      <c r="B164" s="21" t="s">
        <v>178</v>
      </c>
      <c r="C164" s="21" t="s">
        <v>179</v>
      </c>
      <c r="G164" s="76">
        <v>-153080</v>
      </c>
      <c r="H164" s="63"/>
      <c r="I164" s="63"/>
    </row>
    <row r="165" spans="3:9" s="21" customFormat="1" ht="12.75">
      <c r="C165" s="21" t="s">
        <v>233</v>
      </c>
      <c r="G165" s="76">
        <v>-25002</v>
      </c>
      <c r="H165" s="63"/>
      <c r="I165" s="63"/>
    </row>
    <row r="166" spans="6:9" s="21" customFormat="1" ht="12.75">
      <c r="F166" s="57"/>
      <c r="G166" s="77">
        <f>SUM(G163:G165)</f>
        <v>87429</v>
      </c>
      <c r="H166" s="63"/>
      <c r="I166" s="63"/>
    </row>
    <row r="167" ht="19.5" customHeight="1">
      <c r="F167" s="17"/>
    </row>
    <row r="168" spans="1:2" ht="12.75">
      <c r="A168">
        <v>17</v>
      </c>
      <c r="B168" s="19" t="s">
        <v>180</v>
      </c>
    </row>
    <row r="169" spans="2:9" ht="12.75">
      <c r="B169" s="70" t="s">
        <v>214</v>
      </c>
      <c r="C169" s="70"/>
      <c r="D169" s="70"/>
      <c r="E169" s="70"/>
      <c r="F169" s="70"/>
      <c r="G169" s="70"/>
      <c r="H169" s="70"/>
      <c r="I169" s="70"/>
    </row>
    <row r="170" spans="2:9" ht="12.75">
      <c r="B170" s="70" t="s">
        <v>215</v>
      </c>
      <c r="C170" s="70"/>
      <c r="D170" s="70"/>
      <c r="E170" s="70"/>
      <c r="F170" s="70"/>
      <c r="G170" s="70"/>
      <c r="H170" s="70"/>
      <c r="I170" s="70"/>
    </row>
    <row r="171" spans="2:9" ht="12.75">
      <c r="B171" s="70" t="s">
        <v>253</v>
      </c>
      <c r="C171" s="70"/>
      <c r="D171" s="70"/>
      <c r="E171" s="70"/>
      <c r="F171" s="70"/>
      <c r="G171" s="70"/>
      <c r="H171" s="70"/>
      <c r="I171" s="70"/>
    </row>
    <row r="172" spans="2:9" ht="12.75">
      <c r="B172" s="70" t="s">
        <v>225</v>
      </c>
      <c r="C172" s="70"/>
      <c r="D172" s="70"/>
      <c r="E172" s="70"/>
      <c r="F172" s="70"/>
      <c r="G172" s="70"/>
      <c r="H172" s="70"/>
      <c r="I172" s="70"/>
    </row>
    <row r="173" ht="46.5" customHeight="1"/>
    <row r="174" spans="1:2" ht="12.75">
      <c r="A174">
        <v>18</v>
      </c>
      <c r="B174" s="19" t="s">
        <v>181</v>
      </c>
    </row>
    <row r="175" ht="12.75">
      <c r="B175" s="70" t="s">
        <v>254</v>
      </c>
    </row>
    <row r="176" ht="12.75">
      <c r="B176" s="70" t="s">
        <v>226</v>
      </c>
    </row>
    <row r="177" ht="12.75">
      <c r="B177" s="70" t="s">
        <v>255</v>
      </c>
    </row>
    <row r="178" ht="12.75">
      <c r="B178" s="70" t="s">
        <v>227</v>
      </c>
    </row>
    <row r="179" ht="19.5" customHeight="1"/>
    <row r="180" spans="1:2" ht="12.75">
      <c r="A180">
        <v>19</v>
      </c>
      <c r="B180" s="19" t="s">
        <v>182</v>
      </c>
    </row>
    <row r="181" ht="12.75">
      <c r="B181" t="s">
        <v>264</v>
      </c>
    </row>
    <row r="182" ht="12.75">
      <c r="B182" t="s">
        <v>263</v>
      </c>
    </row>
    <row r="183" ht="15.75" customHeight="1"/>
    <row r="184" spans="1:2" ht="12.75">
      <c r="A184">
        <v>20</v>
      </c>
      <c r="B184" s="19" t="s">
        <v>183</v>
      </c>
    </row>
    <row r="185" ht="12.75">
      <c r="B185" t="s">
        <v>184</v>
      </c>
    </row>
    <row r="186" ht="14.25" customHeight="1"/>
    <row r="187" spans="1:2" ht="12.75">
      <c r="A187">
        <v>21</v>
      </c>
      <c r="B187" s="19" t="s">
        <v>185</v>
      </c>
    </row>
    <row r="188" ht="12.75">
      <c r="B188" s="68" t="s">
        <v>262</v>
      </c>
    </row>
    <row r="189" ht="12.75">
      <c r="B189" s="68" t="s">
        <v>256</v>
      </c>
    </row>
    <row r="190" ht="12.75">
      <c r="B190" s="68" t="s">
        <v>257</v>
      </c>
    </row>
    <row r="191" ht="12.75">
      <c r="B191" s="68"/>
    </row>
    <row r="192" ht="12.75">
      <c r="B192" s="68"/>
    </row>
    <row r="194" ht="12.75">
      <c r="A194" t="s">
        <v>186</v>
      </c>
    </row>
    <row r="195" ht="12.75">
      <c r="A195" t="s">
        <v>187</v>
      </c>
    </row>
    <row r="196" ht="12.75">
      <c r="A196" t="s">
        <v>188</v>
      </c>
    </row>
    <row r="197" ht="12.75">
      <c r="A197" t="s">
        <v>189</v>
      </c>
    </row>
    <row r="200" ht="12.75">
      <c r="A200" t="s">
        <v>190</v>
      </c>
    </row>
    <row r="201" ht="12.75">
      <c r="A201" s="46" t="s">
        <v>216</v>
      </c>
    </row>
  </sheetData>
  <printOptions horizontalCentered="1"/>
  <pageMargins left="0" right="0" top="0.75" bottom="0" header="0.5" footer="0"/>
  <pageSetup fitToHeight="1" fitToWidth="1" horizontalDpi="300" verticalDpi="300" orientation="portrait" paperSize="9" scale="91" r:id="rId1"/>
  <headerFooter alignWithMargins="0">
    <oddHeader>&amp;C
</oddHeader>
    <oddFooter>&amp;C
6
</oddFooter>
  </headerFooter>
  <rowBreaks count="2" manualBreakCount="2">
    <brk id="47" max="65535" man="1"/>
    <brk id="100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 &amp; TAN DEVELOPEMENTS BERHAD.</dc:creator>
  <cp:keywords/>
  <dc:description/>
  <cp:lastModifiedBy>Eirene</cp:lastModifiedBy>
  <cp:lastPrinted>2001-03-30T19:54:49Z</cp:lastPrinted>
  <dcterms:created xsi:type="dcterms:W3CDTF">2000-06-20T04:24:21Z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