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80" windowHeight="4560" activeTab="2"/>
  </bookViews>
  <sheets>
    <sheet name="Income" sheetId="1" r:id="rId1"/>
    <sheet name="BalanceSheet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<sst xmlns="http://schemas.openxmlformats.org/spreadsheetml/2006/main" count="283" uniqueCount="223">
  <si>
    <t>NCK Corporation Bhd</t>
  </si>
  <si>
    <t>Consolidated Income Statement</t>
  </si>
  <si>
    <t>The figures have not been audited</t>
  </si>
  <si>
    <t>(a)</t>
  </si>
  <si>
    <t>Operating revenue</t>
  </si>
  <si>
    <t>(b)</t>
  </si>
  <si>
    <t>©</t>
  </si>
  <si>
    <t>Investment income</t>
  </si>
  <si>
    <t>Other income including interest income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</si>
  <si>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</si>
  <si>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</si>
  <si>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</si>
  <si>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</si>
  <si>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</si>
  <si>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</si>
  <si>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</si>
  <si>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</si>
  <si>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</t>
  </si>
  <si>
    <t>minority interests and extraordinary items</t>
  </si>
  <si>
    <t>and exceptional items but before income tax,</t>
  </si>
  <si>
    <t>(f)</t>
  </si>
  <si>
    <t>Share in the results of associated company</t>
  </si>
  <si>
    <t>(g)</t>
  </si>
  <si>
    <t>(h)</t>
  </si>
  <si>
    <t>Taxation</t>
  </si>
  <si>
    <t>(I)</t>
  </si>
  <si>
    <t>(1)</t>
  </si>
  <si>
    <t>minority interests</t>
  </si>
  <si>
    <t>(2)</t>
  </si>
  <si>
    <t>Minority Interests</t>
  </si>
  <si>
    <t>(j)</t>
  </si>
  <si>
    <t>members of the Company</t>
  </si>
  <si>
    <t>(k)</t>
  </si>
  <si>
    <t>Extraordinary items</t>
  </si>
  <si>
    <t>Less Minority interests</t>
  </si>
  <si>
    <t>(3)</t>
  </si>
  <si>
    <t>Extraordinary items attributable to members</t>
  </si>
  <si>
    <t>of the Company</t>
  </si>
  <si>
    <t>(l)</t>
  </si>
  <si>
    <t xml:space="preserve">items attributable to members of the </t>
  </si>
  <si>
    <t>Company</t>
  </si>
  <si>
    <t>Current</t>
  </si>
  <si>
    <t xml:space="preserve">Year </t>
  </si>
  <si>
    <t>Quarter</t>
  </si>
  <si>
    <t>RM'000</t>
  </si>
  <si>
    <t>Individual</t>
  </si>
  <si>
    <t>Cumulative</t>
  </si>
  <si>
    <t>To date</t>
  </si>
  <si>
    <t>after deducting any provision for preference</t>
  </si>
  <si>
    <t>dividends, if any :</t>
  </si>
  <si>
    <t>Consolidated Balance Sheet</t>
  </si>
  <si>
    <t>Intangible Assets</t>
  </si>
  <si>
    <t>Current Assets</t>
  </si>
  <si>
    <t>Associated Companies</t>
  </si>
  <si>
    <t>Investments</t>
  </si>
  <si>
    <t>Land &amp; Development Expenditure</t>
  </si>
  <si>
    <t xml:space="preserve"> Stocks</t>
  </si>
  <si>
    <t xml:space="preserve"> Contract Work In Progress</t>
  </si>
  <si>
    <t xml:space="preserve"> Land &amp; Development Expenditure</t>
  </si>
  <si>
    <t xml:space="preserve"> Fixed Deposits</t>
  </si>
  <si>
    <t>Current Liabilities</t>
  </si>
  <si>
    <t xml:space="preserve"> Trade Creditors</t>
  </si>
  <si>
    <t xml:space="preserve"> Taxation</t>
  </si>
  <si>
    <t xml:space="preserve"> Short Term Borrowings</t>
  </si>
  <si>
    <t>Share Capital</t>
  </si>
  <si>
    <t>Reserves</t>
  </si>
  <si>
    <t xml:space="preserve"> Share Premium</t>
  </si>
  <si>
    <t xml:space="preserve"> Capital Reserve</t>
  </si>
  <si>
    <t xml:space="preserve"> Retained Loss</t>
  </si>
  <si>
    <t>Fixed Assets</t>
  </si>
  <si>
    <t xml:space="preserve"> Trade Debtors</t>
  </si>
  <si>
    <t xml:space="preserve"> Cash &amp; Bank Balances</t>
  </si>
  <si>
    <t xml:space="preserve"> Amount Due To Directors</t>
  </si>
  <si>
    <t>Shareholders Funds</t>
  </si>
  <si>
    <t>Deferred Creditors</t>
  </si>
  <si>
    <t>Deferred Taxation</t>
  </si>
  <si>
    <t>As At End</t>
  </si>
  <si>
    <t>Of Current</t>
  </si>
  <si>
    <t xml:space="preserve">As At </t>
  </si>
  <si>
    <t>Financial</t>
  </si>
  <si>
    <t>Year End</t>
  </si>
  <si>
    <t>Consolidated Notes</t>
  </si>
  <si>
    <t xml:space="preserve"> Other Debtors, Deposits &amp; Prepayments</t>
  </si>
  <si>
    <t xml:space="preserve"> Other Creditors &amp; Accruals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</si>
  <si>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</si>
  <si>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</si>
  <si>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</si>
  <si>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Exceptional Items</t>
  </si>
  <si>
    <t>Extraordinary Items</t>
  </si>
  <si>
    <t>Associated companies</t>
  </si>
  <si>
    <t>Pre-acquisition Profit</t>
  </si>
  <si>
    <t>Quoted Securities</t>
  </si>
  <si>
    <t>Changes in the Composition of the Group</t>
  </si>
  <si>
    <t>Status of Corporate Proposals</t>
  </si>
  <si>
    <t>Seasonal or Cyclical Factors</t>
  </si>
  <si>
    <t>Group Borrowings and Debt Securities</t>
  </si>
  <si>
    <t>Contingent Liabilities</t>
  </si>
  <si>
    <t>Off Balance Sheet Financial Instruments</t>
  </si>
  <si>
    <t>Material Litigation</t>
  </si>
  <si>
    <t>Segmental Reporting</t>
  </si>
  <si>
    <t>Materials changes</t>
  </si>
  <si>
    <t>Prospects for the current financial year</t>
  </si>
  <si>
    <t>Review of performance</t>
  </si>
  <si>
    <t>Dividend</t>
  </si>
  <si>
    <t>By Order Of The Board</t>
  </si>
  <si>
    <t>Yeoh Chong Keat</t>
  </si>
  <si>
    <t>Kuala Lumpur</t>
  </si>
  <si>
    <t>At cost</t>
  </si>
  <si>
    <t>Less : Provision for diminution in value</t>
  </si>
  <si>
    <t>At book value</t>
  </si>
  <si>
    <t>At market value</t>
  </si>
  <si>
    <t>Changes In Share Capital</t>
  </si>
  <si>
    <t>Secured</t>
  </si>
  <si>
    <t xml:space="preserve"> Bank overdrafts</t>
  </si>
  <si>
    <t xml:space="preserve"> Revolving credit</t>
  </si>
  <si>
    <t xml:space="preserve"> Bills payable</t>
  </si>
  <si>
    <t>Unsecured</t>
  </si>
  <si>
    <t xml:space="preserve"> Term loan</t>
  </si>
  <si>
    <t>Total</t>
  </si>
  <si>
    <t>Long Term Borrowings</t>
  </si>
  <si>
    <t>Turnover</t>
  </si>
  <si>
    <t>Loss Before</t>
  </si>
  <si>
    <t>Assets</t>
  </si>
  <si>
    <t>Employed</t>
  </si>
  <si>
    <t>Trading</t>
  </si>
  <si>
    <t>Manufacturing</t>
  </si>
  <si>
    <t>Construction</t>
  </si>
  <si>
    <t>Amortisation of goodwill</t>
  </si>
  <si>
    <t>(Unaudited)</t>
  </si>
  <si>
    <t>Nature</t>
  </si>
  <si>
    <t>Secretaries</t>
  </si>
  <si>
    <t>NCK Capital Sdn Bhd</t>
  </si>
  <si>
    <t>Equity</t>
  </si>
  <si>
    <t>Database Enterprise Sdn Bhd</t>
  </si>
  <si>
    <t>Profit on disposal of subsidiary companies</t>
  </si>
  <si>
    <t xml:space="preserve">In November 1998, the Company announced that the Company and the Group is proposing to </t>
  </si>
  <si>
    <t>undertake a rationalisation exercise including inter alia, an issue of equity linked instrument to</t>
  </si>
  <si>
    <t xml:space="preserve">several of the Group's bankers and a capital raising exercise. The Group is currently negotiating </t>
  </si>
  <si>
    <t>with its bankers for the scheme.</t>
  </si>
  <si>
    <t>Variance of actual profit from forecast profit</t>
  </si>
  <si>
    <t>Barring unforeseen circumstances, the Board expect an improve performance for the current</t>
  </si>
  <si>
    <t>Investment holdings</t>
  </si>
  <si>
    <t>Loss on disposal of unquoted investments</t>
  </si>
  <si>
    <t>Loss on disposal of fixed assets</t>
  </si>
  <si>
    <t>Loss on disposal of properties</t>
  </si>
  <si>
    <t>Disposed golf club membership</t>
  </si>
  <si>
    <t>Disposed condominium</t>
  </si>
  <si>
    <t>Sub total</t>
  </si>
  <si>
    <t>The Group does not have any financial instruments with off balance sheet risk for the financial</t>
  </si>
  <si>
    <t>review.</t>
  </si>
  <si>
    <t>Voo Yin Ling</t>
  </si>
  <si>
    <t xml:space="preserve">On 24 September 1999, NCK Development Sdn Bhd (NCKD) a wholly owned subsidiary of the </t>
  </si>
  <si>
    <t>Company, has entered into a Conditional Sale &amp; Purchase of Share Agreement with Independent Merit</t>
  </si>
  <si>
    <t xml:space="preserve">Sdn Bhd, to dispose off its entire 45% equity holding in Sharing Points (M) Sdn Bhd (SP), an associate </t>
  </si>
  <si>
    <t xml:space="preserve">company of the Group, for a consideration of RM10,800,000. </t>
  </si>
  <si>
    <t>*</t>
  </si>
  <si>
    <t>Note</t>
  </si>
  <si>
    <t>-</t>
  </si>
  <si>
    <t>Not required</t>
  </si>
  <si>
    <t>NCK Corporation Bhd (132248-V)</t>
  </si>
  <si>
    <t>Upon completion of the transaction, SP will cease to be an associate company of the Group.</t>
  </si>
  <si>
    <t>a) Short Term Borrowings</t>
  </si>
  <si>
    <t>b) Long Term Borrowings</t>
  </si>
  <si>
    <t>Preceding</t>
  </si>
  <si>
    <t>30.6.1999</t>
  </si>
  <si>
    <t>Net Current Liabilities</t>
  </si>
  <si>
    <t>For The Second Quarter Ended 31 December 1999</t>
  </si>
  <si>
    <t>31.12.1999</t>
  </si>
  <si>
    <t>31.12.1998</t>
  </si>
  <si>
    <t>statements for the financial periods under review.</t>
  </si>
  <si>
    <t>There were no extraordinary items for the financial periods under review.</t>
  </si>
  <si>
    <t>There were no taxation for the financial periods under review.</t>
  </si>
  <si>
    <t>There were no pre-acquisition profit or loss for the financial periods under review.</t>
  </si>
  <si>
    <t>a) There was no purchase or disposal of quoted securities for the financial periods under review.</t>
  </si>
  <si>
    <t>b) Investments in quoted securities as at 31 December 1999 are as follows :-</t>
  </si>
  <si>
    <t>periods under review.</t>
  </si>
  <si>
    <t>issued to Financial Institutions in Malaysia for the financial periods under review.</t>
  </si>
  <si>
    <t>The Group is not engaged in any material litigation for the financial periods under review.</t>
  </si>
  <si>
    <t>Not applicable for the financial periods under review.</t>
  </si>
  <si>
    <t>The Board of Directors do not recommend any interim dividend for the financial periods under</t>
  </si>
  <si>
    <t>Profit / (Loss) on sale of Investments / Properties</t>
  </si>
  <si>
    <t>shares) (1998 : 37,000,005 ordinary shares) (sen)</t>
  </si>
  <si>
    <t>(Audited)</t>
  </si>
  <si>
    <t>28 February 2000</t>
  </si>
  <si>
    <t xml:space="preserve"> Short term loans</t>
  </si>
  <si>
    <t>The Group has disposed the following companies in the first quarter of the year :-</t>
  </si>
  <si>
    <t>The Group's operations were not materially affected by any seasonal or cyclical factors for the financial</t>
  </si>
  <si>
    <t>under review.</t>
  </si>
  <si>
    <t>cancellations, shares held as treasury shares and resale of treasury shares for the financial periods</t>
  </si>
  <si>
    <t>there were no other issuance and repayment of debt and equity securities, share buy backs, share</t>
  </si>
  <si>
    <t xml:space="preserve">pursuant to the Company's Employee Share Option Scheme (ESOS) at the exercise price of RM1.43, </t>
  </si>
  <si>
    <t>financial year in view of the improving economic situation and the concerted effort taken by the</t>
  </si>
  <si>
    <t>management to rationalise the Group's operation.</t>
  </si>
  <si>
    <t>Basic (based on weighted average 37,262,271 ordinary</t>
  </si>
  <si>
    <t>Net tangible liabilities per share (RM)</t>
  </si>
  <si>
    <t>Operating Profit / (loss) before interest on</t>
  </si>
  <si>
    <t>Operating profit / (loss) after interest on</t>
  </si>
  <si>
    <t>Profit / (loss) before taxation, minority</t>
  </si>
  <si>
    <t>Profit / (loss) after taxation before deducting</t>
  </si>
  <si>
    <t xml:space="preserve">Profit / (loss) after taxation attributable to </t>
  </si>
  <si>
    <t>Profit / (loss) after taxation and extraordinary</t>
  </si>
  <si>
    <t>Earnings / (loss) per share based on 2(j) above</t>
  </si>
  <si>
    <t>Cumulative Quarter</t>
  </si>
  <si>
    <t>Status of Corporate Proposals (Continue)</t>
  </si>
  <si>
    <t>Perumahan NCK Sdn Bhd, a 51% owned subsidiary of the Group had on 3 February 2000 entered</t>
  </si>
  <si>
    <t>into a Conditional Sale &amp; Purchase Agreement with Kina Tegas Sdn Bhd to dispose off its entire</t>
  </si>
  <si>
    <t>11.02% equity interest comprising 675,000 ordinary shares of RM1.00 each in Primaharta Development</t>
  </si>
  <si>
    <t>Sdn Bhd for a sale consideration of RM3,712,500 to be satisfied fully in cash.</t>
  </si>
  <si>
    <t>to improved margin and lower operating overheads.</t>
  </si>
  <si>
    <t>Except for the issuance of 229,000 ordinary shares of RM1 each for the current year todate</t>
  </si>
  <si>
    <t>Turnover for the half financial year under review is 7.96% higher than the previous corresponding</t>
  </si>
  <si>
    <t>period partly due to improving economic condition. The Group managed to reduce its Loss before</t>
  </si>
  <si>
    <t>The company's contingent liabilities comprise of Corporate Guarantees of RM462.94 million</t>
  </si>
  <si>
    <t>taxation and minority interest by 32.84% as compared to the previous corresponding period due</t>
  </si>
  <si>
    <t>Further to the announcement made on 20 September 1999 pertaining to the participation of the Group</t>
  </si>
  <si>
    <t>disposed its entire 16.67% shareholding comprising 150,000 ordinary shares of RM1.00 being the</t>
  </si>
  <si>
    <t>first tranche of issue of share capital in ASCAN to the existing joint venture parties for a total cash</t>
  </si>
  <si>
    <t>consideration of RM150,000.</t>
  </si>
  <si>
    <t>the said acquisition has now been successfully completed.</t>
  </si>
  <si>
    <t>Further to the Ordinary Resolution passed by the shareholders via an Extraordinary General Meeting held</t>
  </si>
  <si>
    <t>on 24 December 1998 in respect of the acquisition of the entire share capital of Hock Hup Developments</t>
  </si>
  <si>
    <t>Sdn Bhd, the Group had made the last payment to the Vendors on 27 January 2000 and with that,</t>
  </si>
  <si>
    <t>in the joint venture in ACSAN Steel Service Centre Sdn Bhd (ACSAN), the Group has on 23 February 2000</t>
  </si>
</sst>
</file>

<file path=xl/styles.xml><?xml version="1.0" encoding="utf-8"?>
<styleSheet xmlns="http://schemas.openxmlformats.org/spreadsheetml/2006/main">
  <numFmts count="2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0" fillId="0" borderId="0" xfId="0" applyBorder="1" applyAlignment="1">
      <alignment horizontal="center"/>
    </xf>
    <xf numFmtId="173" fontId="0" fillId="0" borderId="3" xfId="15" applyNumberFormat="1" applyBorder="1" applyAlignment="1">
      <alignment/>
    </xf>
    <xf numFmtId="9" fontId="0" fillId="0" borderId="0" xfId="0" applyNumberFormat="1" applyAlignment="1">
      <alignment/>
    </xf>
    <xf numFmtId="173" fontId="0" fillId="0" borderId="0" xfId="15" applyNumberFormat="1" applyAlignment="1">
      <alignment horizontal="right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175" fontId="0" fillId="0" borderId="0" xfId="15" applyNumberFormat="1" applyAlignment="1">
      <alignment/>
    </xf>
    <xf numFmtId="173" fontId="0" fillId="0" borderId="0" xfId="15" applyNumberFormat="1" applyFont="1" applyAlignment="1">
      <alignment horizontal="right"/>
    </xf>
    <xf numFmtId="171" fontId="0" fillId="0" borderId="0" xfId="15" applyAlignment="1">
      <alignment/>
    </xf>
    <xf numFmtId="15" fontId="0" fillId="0" borderId="0" xfId="0" applyNumberFormat="1" applyAlignment="1" quotePrefix="1">
      <alignment/>
    </xf>
    <xf numFmtId="171" fontId="0" fillId="0" borderId="3" xfId="15" applyNumberFormat="1" applyBorder="1" applyAlignment="1">
      <alignment/>
    </xf>
    <xf numFmtId="171" fontId="0" fillId="0" borderId="3" xfId="15" applyBorder="1" applyAlignment="1">
      <alignment/>
    </xf>
    <xf numFmtId="174" fontId="0" fillId="0" borderId="0" xfId="15" applyNumberForma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7" max="7" width="21.2812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5.7109375" style="0" customWidth="1"/>
    <col min="12" max="12" width="10.7109375" style="0" customWidth="1"/>
    <col min="13" max="13" width="1.7109375" style="0" customWidth="1"/>
    <col min="14" max="14" width="10.7109375" style="0" customWidth="1"/>
  </cols>
  <sheetData>
    <row r="1" ht="12.75">
      <c r="A1" t="s">
        <v>159</v>
      </c>
    </row>
    <row r="2" ht="12.75">
      <c r="A2" t="s">
        <v>1</v>
      </c>
    </row>
    <row r="3" ht="12.75">
      <c r="A3" t="s">
        <v>166</v>
      </c>
    </row>
    <row r="4" ht="12.75">
      <c r="A4" t="s">
        <v>2</v>
      </c>
    </row>
    <row r="6" spans="8:14" ht="12.75">
      <c r="H6" s="1" t="s">
        <v>45</v>
      </c>
      <c r="I6" s="1"/>
      <c r="J6" s="1" t="s">
        <v>43</v>
      </c>
      <c r="K6" s="1"/>
      <c r="L6" s="1" t="s">
        <v>46</v>
      </c>
      <c r="M6" s="1"/>
      <c r="N6" s="1" t="s">
        <v>43</v>
      </c>
    </row>
    <row r="7" spans="8:14" ht="12.75">
      <c r="H7" s="1"/>
      <c r="I7" s="1"/>
      <c r="J7" s="1"/>
      <c r="K7" s="1"/>
      <c r="L7" s="1"/>
      <c r="M7" s="1"/>
      <c r="N7" s="1"/>
    </row>
    <row r="8" spans="8:14" ht="12.75">
      <c r="H8" s="1" t="s">
        <v>41</v>
      </c>
      <c r="I8" s="1"/>
      <c r="J8" s="1" t="s">
        <v>163</v>
      </c>
      <c r="K8" s="1"/>
      <c r="L8" s="1" t="s">
        <v>41</v>
      </c>
      <c r="M8" s="1"/>
      <c r="N8" s="1" t="s">
        <v>163</v>
      </c>
    </row>
    <row r="9" spans="8:14" ht="12.75">
      <c r="H9" s="1" t="s">
        <v>42</v>
      </c>
      <c r="I9" s="1"/>
      <c r="J9" s="1" t="s">
        <v>42</v>
      </c>
      <c r="K9" s="1"/>
      <c r="L9" s="1" t="s">
        <v>42</v>
      </c>
      <c r="M9" s="1"/>
      <c r="N9" s="1" t="s">
        <v>42</v>
      </c>
    </row>
    <row r="10" spans="8:14" ht="12.75">
      <c r="H10" s="1" t="s">
        <v>43</v>
      </c>
      <c r="I10" s="1"/>
      <c r="J10" s="1" t="s">
        <v>43</v>
      </c>
      <c r="K10" s="1"/>
      <c r="L10" s="1" t="s">
        <v>47</v>
      </c>
      <c r="M10" s="1"/>
      <c r="N10" s="1" t="s">
        <v>47</v>
      </c>
    </row>
    <row r="11" spans="8:14" ht="12.75">
      <c r="H11" s="1" t="s">
        <v>167</v>
      </c>
      <c r="I11" s="1"/>
      <c r="J11" s="1" t="s">
        <v>168</v>
      </c>
      <c r="K11" s="1"/>
      <c r="L11" s="1" t="s">
        <v>167</v>
      </c>
      <c r="M11" s="1"/>
      <c r="N11" s="1" t="s">
        <v>168</v>
      </c>
    </row>
    <row r="12" spans="8:14" ht="12.75">
      <c r="H12" s="1" t="s">
        <v>44</v>
      </c>
      <c r="I12" s="1"/>
      <c r="J12" s="1" t="s">
        <v>44</v>
      </c>
      <c r="K12" s="1"/>
      <c r="L12" s="1" t="s">
        <v>44</v>
      </c>
      <c r="M12" s="1"/>
      <c r="N12" s="1" t="s">
        <v>44</v>
      </c>
    </row>
    <row r="13" spans="8:14" ht="12.75">
      <c r="H13" s="1"/>
      <c r="I13" s="1"/>
      <c r="J13" s="1"/>
      <c r="K13" s="1"/>
      <c r="L13" s="1"/>
      <c r="M13" s="1"/>
      <c r="N13" s="1"/>
    </row>
    <row r="14" spans="1:15" ht="12.75">
      <c r="A14" s="1">
        <v>1</v>
      </c>
      <c r="B14" s="1" t="s">
        <v>3</v>
      </c>
      <c r="C14" s="1"/>
      <c r="D14" t="s">
        <v>4</v>
      </c>
      <c r="H14" s="5">
        <f>+L14-69271</f>
        <v>66160</v>
      </c>
      <c r="I14" s="5"/>
      <c r="J14" s="18" t="s">
        <v>155</v>
      </c>
      <c r="K14" s="5"/>
      <c r="L14" s="5">
        <v>135431</v>
      </c>
      <c r="M14" s="5"/>
      <c r="N14" s="21">
        <v>125450</v>
      </c>
      <c r="O14" s="27"/>
    </row>
    <row r="15" spans="1:14" ht="12.75">
      <c r="A15" s="1"/>
      <c r="B15" s="1" t="s">
        <v>5</v>
      </c>
      <c r="C15" s="1"/>
      <c r="D15" t="s">
        <v>7</v>
      </c>
      <c r="H15" s="5">
        <f>+L15-102</f>
        <v>78</v>
      </c>
      <c r="I15" s="5"/>
      <c r="J15" s="5"/>
      <c r="K15" s="5"/>
      <c r="L15" s="5">
        <v>180</v>
      </c>
      <c r="M15" s="5"/>
      <c r="N15" s="5">
        <v>0</v>
      </c>
    </row>
    <row r="16" spans="1:14" ht="12.75">
      <c r="A16" s="1"/>
      <c r="B16" s="1" t="s">
        <v>6</v>
      </c>
      <c r="C16" s="1"/>
      <c r="D16" t="s">
        <v>8</v>
      </c>
      <c r="H16" s="5">
        <f>+L16-57</f>
        <v>242</v>
      </c>
      <c r="I16" s="5"/>
      <c r="J16" s="5"/>
      <c r="K16" s="5"/>
      <c r="L16" s="5">
        <v>299</v>
      </c>
      <c r="M16" s="5"/>
      <c r="N16" s="5">
        <v>1155</v>
      </c>
    </row>
    <row r="17" spans="1:14" ht="12.75">
      <c r="A17" s="1"/>
      <c r="B17" s="1"/>
      <c r="C17" s="1"/>
      <c r="H17" s="5"/>
      <c r="I17" s="5"/>
      <c r="J17" s="5"/>
      <c r="K17" s="5"/>
      <c r="L17" s="5"/>
      <c r="M17" s="5"/>
      <c r="N17" s="5"/>
    </row>
    <row r="18" spans="1:14" ht="12.75">
      <c r="A18" s="1">
        <v>2</v>
      </c>
      <c r="B18" s="1" t="s">
        <v>3</v>
      </c>
      <c r="C18" s="1"/>
      <c r="D18" t="s">
        <v>195</v>
      </c>
      <c r="H18" s="5"/>
      <c r="I18" s="5"/>
      <c r="J18" s="5"/>
      <c r="K18" s="5"/>
      <c r="L18" s="5"/>
      <c r="M18" s="5"/>
      <c r="N18" s="5"/>
    </row>
    <row r="19" spans="1:14" ht="12.75">
      <c r="A19" s="1"/>
      <c r="B19" s="1"/>
      <c r="C19" s="1"/>
      <c r="D19" t="s">
        <v>9</v>
      </c>
      <c r="H19" s="5"/>
      <c r="I19" s="5"/>
      <c r="J19" s="5"/>
      <c r="K19" s="5"/>
      <c r="L19" s="5"/>
      <c r="M19" s="5"/>
      <c r="N19" s="5"/>
    </row>
    <row r="20" spans="1:14" ht="12.75">
      <c r="A20" s="1"/>
      <c r="B20" s="1"/>
      <c r="C20" s="1"/>
      <c r="D20" t="s">
        <v>10</v>
      </c>
      <c r="H20" s="5"/>
      <c r="I20" s="5"/>
      <c r="J20" s="5"/>
      <c r="K20" s="5"/>
      <c r="L20" s="5"/>
      <c r="M20" s="5"/>
      <c r="N20" s="5"/>
    </row>
    <row r="21" spans="1:14" ht="12.75">
      <c r="A21" s="1"/>
      <c r="B21" s="1"/>
      <c r="C21" s="1"/>
      <c r="D21" t="s">
        <v>11</v>
      </c>
      <c r="H21" s="5">
        <f>+L21-2037</f>
        <v>-6221</v>
      </c>
      <c r="I21" s="5"/>
      <c r="J21" s="5"/>
      <c r="K21" s="5"/>
      <c r="L21" s="5">
        <v>-4184</v>
      </c>
      <c r="M21" s="5"/>
      <c r="N21" s="5">
        <f>-45993+29268+4844</f>
        <v>-11881</v>
      </c>
    </row>
    <row r="22" spans="1:14" ht="12.75">
      <c r="A22" s="1"/>
      <c r="B22" s="1" t="s">
        <v>5</v>
      </c>
      <c r="C22" s="1"/>
      <c r="D22" t="s">
        <v>12</v>
      </c>
      <c r="H22" s="5">
        <f>+L22+10575</f>
        <v>-12796</v>
      </c>
      <c r="I22" s="5"/>
      <c r="J22" s="5"/>
      <c r="K22" s="5"/>
      <c r="L22" s="5">
        <v>-23371</v>
      </c>
      <c r="M22" s="5"/>
      <c r="N22" s="5">
        <v>-29268</v>
      </c>
    </row>
    <row r="23" spans="1:14" ht="12.75">
      <c r="A23" s="1"/>
      <c r="B23" s="1" t="s">
        <v>6</v>
      </c>
      <c r="C23" s="1"/>
      <c r="D23" t="s">
        <v>13</v>
      </c>
      <c r="H23" s="5">
        <f>+L23+2459</f>
        <v>-2189</v>
      </c>
      <c r="I23" s="5"/>
      <c r="J23" s="5"/>
      <c r="K23" s="5"/>
      <c r="L23" s="5">
        <v>-4648</v>
      </c>
      <c r="M23" s="5"/>
      <c r="N23" s="5">
        <v>-4844</v>
      </c>
    </row>
    <row r="24" spans="1:14" ht="12.75">
      <c r="A24" s="1"/>
      <c r="B24" s="1" t="s">
        <v>14</v>
      </c>
      <c r="C24" s="1"/>
      <c r="D24" t="s">
        <v>15</v>
      </c>
      <c r="H24" s="6">
        <f>+L24+79</f>
        <v>-17</v>
      </c>
      <c r="I24" s="6"/>
      <c r="J24" s="6"/>
      <c r="K24" s="5"/>
      <c r="L24" s="6">
        <v>-96</v>
      </c>
      <c r="M24" s="6"/>
      <c r="N24" s="6">
        <v>113</v>
      </c>
    </row>
    <row r="25" spans="1:14" ht="12.75">
      <c r="A25" s="1"/>
      <c r="B25" s="1" t="s">
        <v>16</v>
      </c>
      <c r="C25" s="1"/>
      <c r="D25" t="s">
        <v>196</v>
      </c>
      <c r="H25" s="5"/>
      <c r="I25" s="5"/>
      <c r="J25" s="5"/>
      <c r="K25" s="5"/>
      <c r="L25" s="5"/>
      <c r="M25" s="5"/>
      <c r="N25" s="5"/>
    </row>
    <row r="26" spans="1:14" ht="12.75">
      <c r="A26" s="1"/>
      <c r="B26" s="1"/>
      <c r="C26" s="1"/>
      <c r="D26" t="s">
        <v>17</v>
      </c>
      <c r="H26" s="5"/>
      <c r="I26" s="5"/>
      <c r="J26" s="5"/>
      <c r="K26" s="5"/>
      <c r="L26" s="5"/>
      <c r="M26" s="5"/>
      <c r="N26" s="5"/>
    </row>
    <row r="27" spans="1:14" ht="12.75">
      <c r="A27" s="1"/>
      <c r="B27" s="1"/>
      <c r="C27" s="1"/>
      <c r="D27" t="s">
        <v>19</v>
      </c>
      <c r="H27" s="5"/>
      <c r="I27" s="5"/>
      <c r="J27" s="5"/>
      <c r="K27" s="5"/>
      <c r="L27" s="5"/>
      <c r="M27" s="5"/>
      <c r="N27" s="5"/>
    </row>
    <row r="28" spans="1:14" ht="12.75">
      <c r="A28" s="1"/>
      <c r="B28" s="1"/>
      <c r="C28" s="1"/>
      <c r="D28" t="s">
        <v>18</v>
      </c>
      <c r="H28" s="5">
        <f>SUM(H21:H24)</f>
        <v>-21223</v>
      </c>
      <c r="I28" s="5"/>
      <c r="J28" s="5"/>
      <c r="K28" s="5"/>
      <c r="L28" s="5">
        <f>SUM(L21:L24)</f>
        <v>-32299</v>
      </c>
      <c r="M28" s="5"/>
      <c r="N28" s="5">
        <f>SUM(N21:N24)</f>
        <v>-45880</v>
      </c>
    </row>
    <row r="29" spans="1:14" ht="12.75">
      <c r="A29" s="1"/>
      <c r="B29" s="1" t="s">
        <v>20</v>
      </c>
      <c r="C29" s="1"/>
      <c r="D29" t="s">
        <v>21</v>
      </c>
      <c r="H29" s="6">
        <f>+L29+1023</f>
        <v>-721</v>
      </c>
      <c r="I29" s="6"/>
      <c r="J29" s="6"/>
      <c r="K29" s="5"/>
      <c r="L29" s="6">
        <v>-1744</v>
      </c>
      <c r="M29" s="6"/>
      <c r="N29" s="6">
        <v>-4813</v>
      </c>
    </row>
    <row r="30" spans="1:14" ht="12.75">
      <c r="A30" s="1"/>
      <c r="B30" s="1" t="s">
        <v>22</v>
      </c>
      <c r="C30" s="1"/>
      <c r="D30" t="s">
        <v>197</v>
      </c>
      <c r="H30" s="5"/>
      <c r="I30" s="5"/>
      <c r="J30" s="5"/>
      <c r="K30" s="5"/>
      <c r="L30" s="5"/>
      <c r="M30" s="5"/>
      <c r="N30" s="5"/>
    </row>
    <row r="31" spans="1:15" ht="12.75">
      <c r="A31" s="1"/>
      <c r="B31" s="1"/>
      <c r="C31" s="1"/>
      <c r="D31" t="s">
        <v>11</v>
      </c>
      <c r="H31" s="5">
        <f>SUM(H28:H29)</f>
        <v>-21944</v>
      </c>
      <c r="I31" s="5"/>
      <c r="J31" s="5"/>
      <c r="K31" s="5"/>
      <c r="L31" s="5">
        <f>SUM(L28:L29)</f>
        <v>-34043</v>
      </c>
      <c r="M31" s="5"/>
      <c r="N31" s="5">
        <f>SUM(N28:N29)</f>
        <v>-50693</v>
      </c>
      <c r="O31" s="27"/>
    </row>
    <row r="32" spans="1:14" ht="12.75">
      <c r="A32" s="1"/>
      <c r="B32" s="1" t="s">
        <v>23</v>
      </c>
      <c r="C32" s="1"/>
      <c r="D32" t="s">
        <v>24</v>
      </c>
      <c r="H32" s="6">
        <v>0</v>
      </c>
      <c r="I32" s="6"/>
      <c r="J32" s="6"/>
      <c r="K32" s="5"/>
      <c r="L32" s="6">
        <v>0</v>
      </c>
      <c r="M32" s="6"/>
      <c r="N32" s="6">
        <v>258</v>
      </c>
    </row>
    <row r="33" spans="1:14" ht="12.75">
      <c r="A33" s="1"/>
      <c r="B33" s="1" t="s">
        <v>25</v>
      </c>
      <c r="C33" s="2" t="s">
        <v>26</v>
      </c>
      <c r="D33" t="s">
        <v>198</v>
      </c>
      <c r="H33" s="5"/>
      <c r="I33" s="5"/>
      <c r="J33" s="5"/>
      <c r="K33" s="5"/>
      <c r="L33" s="5"/>
      <c r="M33" s="5"/>
      <c r="N33" s="5"/>
    </row>
    <row r="34" spans="1:14" ht="12.75">
      <c r="A34" s="1"/>
      <c r="B34" s="1"/>
      <c r="C34" s="1"/>
      <c r="D34" t="s">
        <v>27</v>
      </c>
      <c r="H34" s="5">
        <f>SUM(H30:H32)</f>
        <v>-21944</v>
      </c>
      <c r="I34" s="5"/>
      <c r="J34" s="5"/>
      <c r="K34" s="5"/>
      <c r="L34" s="5">
        <f>SUM(L30:L32)</f>
        <v>-34043</v>
      </c>
      <c r="M34" s="5"/>
      <c r="N34" s="5">
        <f>SUM(N30:N32)</f>
        <v>-50435</v>
      </c>
    </row>
    <row r="35" spans="1:14" ht="12.75">
      <c r="A35" s="1"/>
      <c r="B35" s="1"/>
      <c r="C35" s="2" t="s">
        <v>28</v>
      </c>
      <c r="D35" t="s">
        <v>29</v>
      </c>
      <c r="H35" s="6">
        <v>0</v>
      </c>
      <c r="I35" s="6"/>
      <c r="J35" s="6"/>
      <c r="K35" s="5"/>
      <c r="L35" s="6">
        <v>0</v>
      </c>
      <c r="M35" s="6"/>
      <c r="N35" s="6">
        <v>10634</v>
      </c>
    </row>
    <row r="36" spans="1:14" ht="12.75">
      <c r="A36" s="1"/>
      <c r="B36" s="1" t="s">
        <v>30</v>
      </c>
      <c r="C36" s="1"/>
      <c r="D36" t="s">
        <v>199</v>
      </c>
      <c r="H36" s="5"/>
      <c r="I36" s="5"/>
      <c r="J36" s="5"/>
      <c r="K36" s="5"/>
      <c r="L36" s="5"/>
      <c r="M36" s="5"/>
      <c r="N36" s="5"/>
    </row>
    <row r="37" spans="1:14" ht="12.75">
      <c r="A37" s="1"/>
      <c r="B37" s="1"/>
      <c r="C37" s="1"/>
      <c r="D37" t="s">
        <v>31</v>
      </c>
      <c r="H37" s="5">
        <f>SUM(H33:H35)</f>
        <v>-21944</v>
      </c>
      <c r="I37" s="5"/>
      <c r="J37" s="5"/>
      <c r="K37" s="5"/>
      <c r="L37" s="5">
        <f>SUM(L33:L35)</f>
        <v>-34043</v>
      </c>
      <c r="M37" s="5"/>
      <c r="N37" s="5">
        <f>SUM(N33:N35)</f>
        <v>-39801</v>
      </c>
    </row>
    <row r="38" spans="1:14" ht="12.75">
      <c r="A38" s="1"/>
      <c r="B38" s="1" t="s">
        <v>32</v>
      </c>
      <c r="C38" s="2" t="s">
        <v>26</v>
      </c>
      <c r="D38" t="s">
        <v>33</v>
      </c>
      <c r="H38" s="5">
        <v>0</v>
      </c>
      <c r="I38" s="5"/>
      <c r="J38" s="5"/>
      <c r="K38" s="5"/>
      <c r="L38" s="5">
        <v>0</v>
      </c>
      <c r="M38" s="5"/>
      <c r="N38" s="5">
        <v>0</v>
      </c>
    </row>
    <row r="39" spans="1:14" ht="12.75">
      <c r="A39" s="1"/>
      <c r="B39" s="1"/>
      <c r="C39" s="2" t="s">
        <v>28</v>
      </c>
      <c r="D39" t="s">
        <v>34</v>
      </c>
      <c r="H39" s="6">
        <v>0</v>
      </c>
      <c r="I39" s="6"/>
      <c r="J39" s="6"/>
      <c r="K39" s="5"/>
      <c r="L39" s="6">
        <v>0</v>
      </c>
      <c r="M39" s="6"/>
      <c r="N39" s="6">
        <v>0</v>
      </c>
    </row>
    <row r="40" spans="1:14" ht="12.75">
      <c r="A40" s="1"/>
      <c r="B40" s="1"/>
      <c r="C40" s="2" t="s">
        <v>35</v>
      </c>
      <c r="D40" t="s">
        <v>36</v>
      </c>
      <c r="H40" s="5"/>
      <c r="I40" s="5"/>
      <c r="J40" s="5"/>
      <c r="K40" s="5"/>
      <c r="L40" s="5"/>
      <c r="M40" s="5"/>
      <c r="N40" s="5"/>
    </row>
    <row r="41" spans="1:14" ht="12.75">
      <c r="A41" s="1"/>
      <c r="B41" s="1"/>
      <c r="C41" s="1"/>
      <c r="D41" t="s">
        <v>37</v>
      </c>
      <c r="H41" s="5">
        <f>SUM(H38:H39)</f>
        <v>0</v>
      </c>
      <c r="I41" s="5"/>
      <c r="J41" s="5"/>
      <c r="K41" s="5"/>
      <c r="L41" s="5">
        <f>SUM(L38:L39)</f>
        <v>0</v>
      </c>
      <c r="M41" s="5"/>
      <c r="N41" s="5">
        <f>SUM(N38:N39)</f>
        <v>0</v>
      </c>
    </row>
    <row r="42" spans="1:14" ht="12.75">
      <c r="A42" s="1"/>
      <c r="B42" s="1" t="s">
        <v>38</v>
      </c>
      <c r="C42" s="1"/>
      <c r="D42" t="s">
        <v>200</v>
      </c>
      <c r="H42" s="5"/>
      <c r="I42" s="5"/>
      <c r="J42" s="5"/>
      <c r="K42" s="5"/>
      <c r="L42" s="5"/>
      <c r="M42" s="5"/>
      <c r="N42" s="5"/>
    </row>
    <row r="43" spans="1:14" ht="12.75">
      <c r="A43" s="1"/>
      <c r="B43" s="1"/>
      <c r="C43" s="1"/>
      <c r="D43" t="s">
        <v>39</v>
      </c>
      <c r="H43" s="5"/>
      <c r="I43" s="5"/>
      <c r="J43" s="5"/>
      <c r="K43" s="5"/>
      <c r="L43" s="5"/>
      <c r="M43" s="5"/>
      <c r="N43" s="5"/>
    </row>
    <row r="44" spans="1:14" ht="13.5" thickBot="1">
      <c r="A44" s="1"/>
      <c r="B44" s="1"/>
      <c r="C44" s="1"/>
      <c r="D44" t="s">
        <v>40</v>
      </c>
      <c r="H44" s="10">
        <f>+H37+H41</f>
        <v>-21944</v>
      </c>
      <c r="I44" s="10"/>
      <c r="J44" s="10"/>
      <c r="K44" s="5"/>
      <c r="L44" s="10">
        <f>+L37+L41</f>
        <v>-34043</v>
      </c>
      <c r="M44" s="10"/>
      <c r="N44" s="10">
        <f>+N37+N41</f>
        <v>-39801</v>
      </c>
    </row>
    <row r="45" spans="1:14" ht="13.5" thickTop="1">
      <c r="A45" s="1"/>
      <c r="B45" s="1"/>
      <c r="C45" s="1"/>
      <c r="H45" s="5"/>
      <c r="I45" s="5"/>
      <c r="J45" s="5"/>
      <c r="K45" s="5"/>
      <c r="L45" s="5"/>
      <c r="M45" s="5"/>
      <c r="N45" s="5"/>
    </row>
    <row r="46" spans="1:14" ht="12.75">
      <c r="A46" s="1">
        <v>3</v>
      </c>
      <c r="B46" s="1" t="s">
        <v>3</v>
      </c>
      <c r="C46" s="1"/>
      <c r="D46" t="s">
        <v>201</v>
      </c>
      <c r="H46" s="5"/>
      <c r="I46" s="5"/>
      <c r="J46" s="5"/>
      <c r="K46" s="5"/>
      <c r="L46" s="5"/>
      <c r="M46" s="5"/>
      <c r="N46" s="5"/>
    </row>
    <row r="47" spans="1:14" ht="12.75">
      <c r="A47" s="1"/>
      <c r="B47" s="1"/>
      <c r="C47" s="1"/>
      <c r="D47" t="s">
        <v>48</v>
      </c>
      <c r="H47" s="5"/>
      <c r="I47" s="5"/>
      <c r="J47" s="5"/>
      <c r="K47" s="5"/>
      <c r="L47" s="5"/>
      <c r="M47" s="5"/>
      <c r="N47" s="5"/>
    </row>
    <row r="48" spans="1:14" ht="12.75">
      <c r="A48" s="1"/>
      <c r="B48" s="1"/>
      <c r="C48" s="1"/>
      <c r="D48" t="s">
        <v>49</v>
      </c>
      <c r="H48" s="5"/>
      <c r="I48" s="5"/>
      <c r="J48" s="5"/>
      <c r="K48" s="5"/>
      <c r="L48" s="5"/>
      <c r="M48" s="5"/>
      <c r="N48" s="5"/>
    </row>
    <row r="49" spans="1:14" ht="12.75">
      <c r="A49" s="1"/>
      <c r="B49" s="1"/>
      <c r="C49" s="2" t="s">
        <v>26</v>
      </c>
      <c r="D49" t="s">
        <v>193</v>
      </c>
      <c r="H49" s="13"/>
      <c r="I49" s="5"/>
      <c r="J49" s="5"/>
      <c r="K49" s="5"/>
      <c r="L49" s="13"/>
      <c r="M49" s="5"/>
      <c r="N49" s="22"/>
    </row>
    <row r="50" spans="1:14" ht="13.5" thickBot="1">
      <c r="A50" s="1"/>
      <c r="B50" s="1"/>
      <c r="C50" s="2"/>
      <c r="D50" t="s">
        <v>181</v>
      </c>
      <c r="H50" s="24">
        <f>+H44/37262*100</f>
        <v>-58.89109548601793</v>
      </c>
      <c r="I50" s="10"/>
      <c r="J50" s="10"/>
      <c r="K50" s="5"/>
      <c r="L50" s="24">
        <f>+L44/37262*100</f>
        <v>-91.36117223981536</v>
      </c>
      <c r="M50" s="10"/>
      <c r="N50" s="25">
        <v>-107.57</v>
      </c>
    </row>
    <row r="51" spans="1:14" ht="13.5" thickTop="1">
      <c r="A51" s="1"/>
      <c r="B51" s="1"/>
      <c r="C51" s="1"/>
      <c r="H51" s="5"/>
      <c r="I51" s="5"/>
      <c r="J51" s="5"/>
      <c r="K51" s="5"/>
      <c r="L51" s="5"/>
      <c r="M51" s="5"/>
      <c r="N51" s="5"/>
    </row>
    <row r="52" spans="1:14" ht="12.75">
      <c r="A52" s="3" t="s">
        <v>156</v>
      </c>
      <c r="B52" s="1"/>
      <c r="C52" s="1"/>
      <c r="H52" s="5"/>
      <c r="I52" s="5"/>
      <c r="J52" s="5"/>
      <c r="K52" s="5"/>
      <c r="L52" s="5"/>
      <c r="M52" s="5"/>
      <c r="N52" s="5"/>
    </row>
    <row r="53" spans="1:14" ht="12.75">
      <c r="A53" s="19" t="s">
        <v>155</v>
      </c>
      <c r="B53" s="1" t="s">
        <v>157</v>
      </c>
      <c r="C53" s="3" t="s">
        <v>158</v>
      </c>
      <c r="H53" s="26"/>
      <c r="I53" s="5"/>
      <c r="J53" s="5"/>
      <c r="K53" s="5"/>
      <c r="L53" s="5"/>
      <c r="M53" s="5"/>
      <c r="N53" s="5"/>
    </row>
    <row r="54" spans="1:14" ht="12.75">
      <c r="A54" s="1"/>
      <c r="B54" s="1"/>
      <c r="C54" s="1"/>
      <c r="H54" s="5"/>
      <c r="I54" s="5"/>
      <c r="J54" s="5"/>
      <c r="K54" s="5"/>
      <c r="L54" s="5"/>
      <c r="M54" s="5"/>
      <c r="N54" s="5"/>
    </row>
    <row r="55" spans="1:14" ht="12.75">
      <c r="A55" s="1"/>
      <c r="B55" s="1"/>
      <c r="C55" s="1"/>
      <c r="H55" s="5"/>
      <c r="I55" s="5"/>
      <c r="J55" s="5"/>
      <c r="K55" s="5"/>
      <c r="L55" s="5"/>
      <c r="M55" s="5"/>
      <c r="N55" s="5"/>
    </row>
    <row r="56" spans="1:14" ht="12.75">
      <c r="A56" s="1"/>
      <c r="B56" s="1"/>
      <c r="C56" s="1"/>
      <c r="H56" s="5"/>
      <c r="I56" s="5"/>
      <c r="J56" s="5"/>
      <c r="K56" s="5"/>
      <c r="L56" s="5"/>
      <c r="M56" s="5"/>
      <c r="N56" s="5"/>
    </row>
    <row r="57" spans="1:14" ht="12.75">
      <c r="A57" s="1"/>
      <c r="B57" s="1"/>
      <c r="C57" s="1"/>
      <c r="H57" s="5"/>
      <c r="I57" s="5"/>
      <c r="J57" s="5"/>
      <c r="K57" s="5"/>
      <c r="L57" s="5"/>
      <c r="M57" s="5"/>
      <c r="N57" s="5"/>
    </row>
    <row r="58" spans="1:14" ht="12.75">
      <c r="A58" s="1"/>
      <c r="B58" s="1"/>
      <c r="C58" s="1"/>
      <c r="H58" s="5"/>
      <c r="I58" s="5"/>
      <c r="J58" s="5"/>
      <c r="K58" s="5"/>
      <c r="L58" s="5"/>
      <c r="M58" s="5"/>
      <c r="N58" s="5"/>
    </row>
    <row r="59" spans="1:14" ht="12.75">
      <c r="A59" s="1"/>
      <c r="B59" s="1"/>
      <c r="C59" s="1"/>
      <c r="H59" s="5"/>
      <c r="I59" s="5"/>
      <c r="J59" s="5"/>
      <c r="K59" s="5"/>
      <c r="L59" s="5"/>
      <c r="M59" s="5"/>
      <c r="N59" s="5"/>
    </row>
    <row r="60" spans="1:14" ht="12.75">
      <c r="A60" s="1"/>
      <c r="B60" s="1"/>
      <c r="C60" s="1"/>
      <c r="H60" s="5"/>
      <c r="I60" s="5"/>
      <c r="J60" s="5"/>
      <c r="K60" s="5"/>
      <c r="L60" s="5"/>
      <c r="M60" s="5"/>
      <c r="N60" s="5"/>
    </row>
    <row r="61" spans="1:14" ht="12.75">
      <c r="A61" s="1"/>
      <c r="B61" s="1"/>
      <c r="C61" s="1"/>
      <c r="H61" s="5"/>
      <c r="I61" s="5"/>
      <c r="J61" s="5"/>
      <c r="K61" s="5"/>
      <c r="L61" s="5"/>
      <c r="M61" s="5"/>
      <c r="N61" s="5"/>
    </row>
    <row r="62" spans="1:14" ht="12.75">
      <c r="A62" s="1"/>
      <c r="B62" s="1"/>
      <c r="C62" s="1"/>
      <c r="H62" s="5"/>
      <c r="I62" s="5"/>
      <c r="J62" s="5"/>
      <c r="K62" s="5"/>
      <c r="L62" s="5"/>
      <c r="M62" s="5"/>
      <c r="N62" s="5"/>
    </row>
  </sheetData>
  <printOptions/>
  <pageMargins left="0.75" right="0.75" top="1" bottom="1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8" max="8" width="12.8515625" style="0" customWidth="1"/>
    <col min="9" max="9" width="5.7109375" style="0" customWidth="1"/>
    <col min="10" max="10" width="12.8515625" style="0" customWidth="1"/>
  </cols>
  <sheetData>
    <row r="1" ht="12.75">
      <c r="A1" t="s">
        <v>159</v>
      </c>
    </row>
    <row r="2" ht="12.75">
      <c r="A2" t="s">
        <v>50</v>
      </c>
    </row>
    <row r="3" ht="12.75">
      <c r="A3" t="s">
        <v>166</v>
      </c>
    </row>
    <row r="4" ht="12.75">
      <c r="A4" t="s">
        <v>2</v>
      </c>
    </row>
    <row r="6" spans="8:10" ht="12.75">
      <c r="H6" s="1" t="s">
        <v>128</v>
      </c>
      <c r="J6" s="1" t="s">
        <v>182</v>
      </c>
    </row>
    <row r="7" spans="8:10" ht="12.75">
      <c r="H7" s="1" t="s">
        <v>76</v>
      </c>
      <c r="I7" s="1"/>
      <c r="J7" s="1" t="s">
        <v>78</v>
      </c>
    </row>
    <row r="8" spans="8:10" ht="12.75">
      <c r="H8" s="1" t="s">
        <v>77</v>
      </c>
      <c r="I8" s="9"/>
      <c r="J8" s="1" t="s">
        <v>163</v>
      </c>
    </row>
    <row r="9" spans="8:10" ht="12.75">
      <c r="H9" s="1" t="s">
        <v>43</v>
      </c>
      <c r="I9" s="9"/>
      <c r="J9" s="1" t="s">
        <v>79</v>
      </c>
    </row>
    <row r="10" spans="8:10" ht="12.75">
      <c r="H10" s="1"/>
      <c r="I10" s="9"/>
      <c r="J10" s="1" t="s">
        <v>80</v>
      </c>
    </row>
    <row r="11" spans="8:10" ht="12.75">
      <c r="H11" s="1" t="s">
        <v>167</v>
      </c>
      <c r="I11" s="9"/>
      <c r="J11" s="1" t="s">
        <v>164</v>
      </c>
    </row>
    <row r="12" spans="8:10" ht="12.75">
      <c r="H12" s="1" t="s">
        <v>44</v>
      </c>
      <c r="I12" s="9"/>
      <c r="J12" s="1" t="s">
        <v>44</v>
      </c>
    </row>
    <row r="13" spans="8:10" ht="12.75">
      <c r="H13" s="1"/>
      <c r="I13" s="9"/>
      <c r="J13" s="1"/>
    </row>
    <row r="14" spans="1:11" ht="12.75">
      <c r="A14" s="1">
        <v>1</v>
      </c>
      <c r="B14" s="3" t="s">
        <v>69</v>
      </c>
      <c r="C14" s="1"/>
      <c r="H14" s="5">
        <v>126761</v>
      </c>
      <c r="I14" s="7"/>
      <c r="J14" s="5">
        <v>131699</v>
      </c>
      <c r="K14" s="28"/>
    </row>
    <row r="15" spans="1:11" ht="12.75">
      <c r="A15" s="1">
        <v>2</v>
      </c>
      <c r="B15" s="3" t="s">
        <v>53</v>
      </c>
      <c r="C15" s="1"/>
      <c r="H15" s="5">
        <v>13005</v>
      </c>
      <c r="I15" s="7"/>
      <c r="J15" s="5">
        <v>14232</v>
      </c>
      <c r="K15" s="28"/>
    </row>
    <row r="16" spans="1:11" ht="12.75">
      <c r="A16" s="1">
        <v>3</v>
      </c>
      <c r="B16" s="3" t="s">
        <v>54</v>
      </c>
      <c r="C16" s="1"/>
      <c r="H16" s="5">
        <v>2119</v>
      </c>
      <c r="I16" s="7"/>
      <c r="J16" s="5">
        <v>2009</v>
      </c>
      <c r="K16" s="28"/>
    </row>
    <row r="17" spans="1:11" ht="12.75">
      <c r="A17" s="1">
        <v>4</v>
      </c>
      <c r="B17" s="3" t="s">
        <v>55</v>
      </c>
      <c r="C17" s="1"/>
      <c r="H17" s="5">
        <v>15317</v>
      </c>
      <c r="I17" s="7"/>
      <c r="J17" s="5">
        <v>15100</v>
      </c>
      <c r="K17" s="28"/>
    </row>
    <row r="18" spans="1:11" ht="12.75">
      <c r="A18" s="1">
        <v>5</v>
      </c>
      <c r="B18" s="3" t="s">
        <v>51</v>
      </c>
      <c r="C18" s="1"/>
      <c r="H18" s="6">
        <v>1782</v>
      </c>
      <c r="I18" s="7"/>
      <c r="J18" s="6">
        <v>1841</v>
      </c>
      <c r="K18" s="28"/>
    </row>
    <row r="19" spans="1:10" ht="12.75">
      <c r="A19" s="1"/>
      <c r="B19" s="3"/>
      <c r="C19" s="1"/>
      <c r="H19" s="7">
        <f>SUM(H14:H18)</f>
        <v>158984</v>
      </c>
      <c r="I19" s="7"/>
      <c r="J19" s="7">
        <f>SUM(J14:J18)</f>
        <v>164881</v>
      </c>
    </row>
    <row r="20" spans="1:10" ht="12.75">
      <c r="A20" s="1"/>
      <c r="B20" s="3"/>
      <c r="C20" s="1"/>
      <c r="H20" s="5"/>
      <c r="I20" s="7"/>
      <c r="J20" s="5"/>
    </row>
    <row r="21" spans="1:10" ht="12.75">
      <c r="A21" s="1">
        <v>6</v>
      </c>
      <c r="B21" s="3" t="s">
        <v>52</v>
      </c>
      <c r="C21" s="1"/>
      <c r="H21" s="5"/>
      <c r="I21" s="7"/>
      <c r="J21" s="5"/>
    </row>
    <row r="22" spans="1:11" ht="12.75">
      <c r="A22" s="1"/>
      <c r="B22" s="3" t="s">
        <v>58</v>
      </c>
      <c r="C22" s="1"/>
      <c r="H22" s="5">
        <v>18067</v>
      </c>
      <c r="I22" s="7"/>
      <c r="J22" s="5">
        <v>16083</v>
      </c>
      <c r="K22" s="28"/>
    </row>
    <row r="23" spans="1:11" ht="12.75">
      <c r="A23" s="1"/>
      <c r="B23" t="s">
        <v>57</v>
      </c>
      <c r="H23" s="5">
        <v>13153</v>
      </c>
      <c r="I23" s="7"/>
      <c r="J23" s="5">
        <v>19088</v>
      </c>
      <c r="K23" s="28"/>
    </row>
    <row r="24" spans="1:11" ht="12.75">
      <c r="A24" s="1"/>
      <c r="B24" t="s">
        <v>56</v>
      </c>
      <c r="H24" s="5">
        <v>46242</v>
      </c>
      <c r="I24" s="7"/>
      <c r="J24" s="5">
        <v>51148</v>
      </c>
      <c r="K24" s="28"/>
    </row>
    <row r="25" spans="1:11" ht="12.75">
      <c r="A25" s="1"/>
      <c r="B25" t="s">
        <v>70</v>
      </c>
      <c r="H25" s="5">
        <v>156241</v>
      </c>
      <c r="I25" s="7"/>
      <c r="J25" s="5">
        <v>161175</v>
      </c>
      <c r="K25" s="28"/>
    </row>
    <row r="26" spans="1:11" ht="12.75">
      <c r="A26" s="1"/>
      <c r="B26" t="s">
        <v>82</v>
      </c>
      <c r="H26" s="5">
        <f>43094-183</f>
        <v>42911</v>
      </c>
      <c r="I26" s="7"/>
      <c r="J26" s="5">
        <v>38895</v>
      </c>
      <c r="K26" s="28"/>
    </row>
    <row r="27" spans="1:10" ht="12.75">
      <c r="A27" s="1"/>
      <c r="B27" t="s">
        <v>59</v>
      </c>
      <c r="H27" s="5">
        <v>13476</v>
      </c>
      <c r="I27" s="7"/>
      <c r="J27" s="5">
        <v>14059</v>
      </c>
    </row>
    <row r="28" spans="1:10" ht="12.75">
      <c r="A28" s="1"/>
      <c r="B28" t="s">
        <v>71</v>
      </c>
      <c r="H28" s="6">
        <v>6706</v>
      </c>
      <c r="I28" s="7"/>
      <c r="J28" s="6">
        <v>4901</v>
      </c>
    </row>
    <row r="29" spans="1:10" ht="12.75">
      <c r="A29" s="1"/>
      <c r="H29" s="5">
        <f>SUM(H22:H28)</f>
        <v>296796</v>
      </c>
      <c r="I29" s="7"/>
      <c r="J29" s="5">
        <f>SUM(J22:J28)</f>
        <v>305349</v>
      </c>
    </row>
    <row r="30" spans="1:10" ht="12.75">
      <c r="A30" s="1"/>
      <c r="H30" s="5"/>
      <c r="I30" s="7"/>
      <c r="J30" s="5"/>
    </row>
    <row r="31" spans="1:10" ht="12.75">
      <c r="A31" s="1">
        <v>7</v>
      </c>
      <c r="B31" t="s">
        <v>60</v>
      </c>
      <c r="H31" s="5"/>
      <c r="I31" s="7"/>
      <c r="J31" s="5"/>
    </row>
    <row r="32" spans="1:11" ht="12.75">
      <c r="A32" s="1"/>
      <c r="B32" t="s">
        <v>61</v>
      </c>
      <c r="H32" s="5">
        <v>63124</v>
      </c>
      <c r="I32" s="7"/>
      <c r="J32" s="5">
        <v>65890</v>
      </c>
      <c r="K32" s="28"/>
    </row>
    <row r="33" spans="1:11" ht="12.75">
      <c r="A33" s="1"/>
      <c r="B33" t="s">
        <v>83</v>
      </c>
      <c r="H33" s="5">
        <v>36517</v>
      </c>
      <c r="I33" s="7"/>
      <c r="J33" s="5">
        <v>24619</v>
      </c>
      <c r="K33" s="28"/>
    </row>
    <row r="34" spans="1:11" ht="12.75">
      <c r="A34" s="1"/>
      <c r="B34" t="s">
        <v>72</v>
      </c>
      <c r="H34" s="5">
        <v>5208</v>
      </c>
      <c r="I34" s="7"/>
      <c r="J34" s="5">
        <v>4158</v>
      </c>
      <c r="K34" s="28"/>
    </row>
    <row r="35" spans="1:11" ht="12.75">
      <c r="A35" s="1"/>
      <c r="B35" t="s">
        <v>62</v>
      </c>
      <c r="H35" s="5">
        <f>3851</f>
        <v>3851</v>
      </c>
      <c r="I35" s="7"/>
      <c r="J35" s="5">
        <v>4019</v>
      </c>
      <c r="K35" s="28"/>
    </row>
    <row r="36" spans="1:11" ht="12.75">
      <c r="A36" s="1"/>
      <c r="B36" t="s">
        <v>63</v>
      </c>
      <c r="H36" s="6">
        <v>436673</v>
      </c>
      <c r="I36" s="7"/>
      <c r="J36" s="6">
        <v>428322</v>
      </c>
      <c r="K36" s="28"/>
    </row>
    <row r="37" spans="1:10" ht="12.75">
      <c r="A37" s="1"/>
      <c r="H37" s="7">
        <f>SUM(H32:H36)</f>
        <v>545373</v>
      </c>
      <c r="I37" s="7"/>
      <c r="J37" s="7">
        <f>SUM(J32:J36)</f>
        <v>527008</v>
      </c>
    </row>
    <row r="38" spans="1:10" ht="12.75">
      <c r="A38" s="1"/>
      <c r="H38" s="5"/>
      <c r="I38" s="7"/>
      <c r="J38" s="5"/>
    </row>
    <row r="39" spans="1:10" ht="12.75">
      <c r="A39" s="1">
        <v>8</v>
      </c>
      <c r="B39" t="s">
        <v>165</v>
      </c>
      <c r="H39" s="5">
        <f>+H29-H37</f>
        <v>-248577</v>
      </c>
      <c r="I39" s="7"/>
      <c r="J39" s="5">
        <f>+J29-J37</f>
        <v>-221659</v>
      </c>
    </row>
    <row r="40" spans="1:10" ht="13.5" thickBot="1">
      <c r="A40" s="1"/>
      <c r="H40" s="8">
        <f>+H19+H39</f>
        <v>-89593</v>
      </c>
      <c r="I40" s="7"/>
      <c r="J40" s="8">
        <f>+J19+J39</f>
        <v>-56778</v>
      </c>
    </row>
    <row r="41" spans="1:10" ht="13.5" thickTop="1">
      <c r="A41" s="1"/>
      <c r="H41" s="5"/>
      <c r="I41" s="7"/>
      <c r="J41" s="5"/>
    </row>
    <row r="42" spans="1:11" ht="12.75">
      <c r="A42" s="1"/>
      <c r="B42" t="s">
        <v>64</v>
      </c>
      <c r="H42" s="5">
        <v>37281</v>
      </c>
      <c r="I42" s="7"/>
      <c r="J42" s="5">
        <v>37052</v>
      </c>
      <c r="K42" s="28"/>
    </row>
    <row r="43" spans="1:11" ht="12.75">
      <c r="A43" s="1"/>
      <c r="B43" t="s">
        <v>65</v>
      </c>
      <c r="H43" s="5"/>
      <c r="I43" s="7"/>
      <c r="J43" s="5"/>
      <c r="K43" s="28"/>
    </row>
    <row r="44" spans="1:11" ht="12.75">
      <c r="A44" s="1"/>
      <c r="B44" t="s">
        <v>66</v>
      </c>
      <c r="H44" s="5">
        <v>3277</v>
      </c>
      <c r="I44" s="7"/>
      <c r="J44" s="5">
        <v>3179</v>
      </c>
      <c r="K44" s="28"/>
    </row>
    <row r="45" spans="1:11" ht="12.75">
      <c r="A45" s="1"/>
      <c r="B45" t="s">
        <v>67</v>
      </c>
      <c r="H45" s="5">
        <v>12679</v>
      </c>
      <c r="I45" s="7"/>
      <c r="J45" s="5">
        <v>12744</v>
      </c>
      <c r="K45" s="28"/>
    </row>
    <row r="46" spans="1:11" ht="12.75">
      <c r="A46" s="1"/>
      <c r="B46" t="s">
        <v>68</v>
      </c>
      <c r="H46" s="6">
        <v>-188361</v>
      </c>
      <c r="I46" s="7"/>
      <c r="J46" s="6">
        <v>-154318</v>
      </c>
      <c r="K46" s="28"/>
    </row>
    <row r="47" spans="1:10" ht="12.75">
      <c r="A47" s="1">
        <v>9</v>
      </c>
      <c r="B47" t="s">
        <v>73</v>
      </c>
      <c r="H47" s="5">
        <f>SUM(H42:H46)</f>
        <v>-135124</v>
      </c>
      <c r="I47" s="7"/>
      <c r="J47" s="5">
        <f>SUM(J42:J46)</f>
        <v>-101343</v>
      </c>
    </row>
    <row r="48" spans="1:10" ht="12.75">
      <c r="A48" s="1">
        <v>10</v>
      </c>
      <c r="B48" t="s">
        <v>29</v>
      </c>
      <c r="H48" s="5">
        <v>0</v>
      </c>
      <c r="I48" s="7"/>
      <c r="J48" s="5">
        <v>0</v>
      </c>
    </row>
    <row r="49" spans="1:11" ht="12.75">
      <c r="A49" s="1">
        <v>11</v>
      </c>
      <c r="B49" t="s">
        <v>119</v>
      </c>
      <c r="H49" s="5">
        <f>23706+14000</f>
        <v>37706</v>
      </c>
      <c r="I49" s="7"/>
      <c r="J49" s="5">
        <v>36227</v>
      </c>
      <c r="K49" s="28"/>
    </row>
    <row r="50" spans="1:11" ht="12.75">
      <c r="A50" s="1">
        <v>12</v>
      </c>
      <c r="B50" t="s">
        <v>74</v>
      </c>
      <c r="H50" s="5">
        <v>7262</v>
      </c>
      <c r="I50" s="7"/>
      <c r="J50" s="5">
        <v>7775</v>
      </c>
      <c r="K50" s="28"/>
    </row>
    <row r="51" spans="1:11" ht="12.75">
      <c r="A51" s="1">
        <v>13</v>
      </c>
      <c r="B51" t="s">
        <v>75</v>
      </c>
      <c r="H51" s="5">
        <v>563</v>
      </c>
      <c r="I51" s="7"/>
      <c r="J51" s="5">
        <v>563</v>
      </c>
      <c r="K51" s="28"/>
    </row>
    <row r="52" spans="1:10" ht="13.5" thickBot="1">
      <c r="A52" s="1"/>
      <c r="H52" s="8">
        <f>SUM(H47:H51)</f>
        <v>-89593</v>
      </c>
      <c r="I52" s="7"/>
      <c r="J52" s="8">
        <f>SUM(J47:J51)</f>
        <v>-56778</v>
      </c>
    </row>
    <row r="53" spans="1:10" ht="13.5" thickTop="1">
      <c r="A53" s="1"/>
      <c r="H53" s="5">
        <f>+H40-H52</f>
        <v>0</v>
      </c>
      <c r="I53" s="7"/>
      <c r="J53" s="5">
        <f>+J40-J52</f>
        <v>0</v>
      </c>
    </row>
    <row r="54" spans="1:10" ht="12.75">
      <c r="A54" s="1"/>
      <c r="H54" s="5"/>
      <c r="I54" s="7"/>
      <c r="J54" s="5"/>
    </row>
    <row r="55" spans="1:10" ht="13.5" thickBot="1">
      <c r="A55" s="1"/>
      <c r="B55" t="s">
        <v>194</v>
      </c>
      <c r="H55" s="24">
        <v>3.67</v>
      </c>
      <c r="I55" s="14"/>
      <c r="J55" s="24">
        <v>2.7885</v>
      </c>
    </row>
    <row r="56" spans="1:10" ht="13.5" thickTop="1">
      <c r="A56" s="1"/>
      <c r="H56" s="20"/>
      <c r="I56" s="7"/>
      <c r="J56" s="5"/>
    </row>
    <row r="57" spans="1:10" ht="12.75">
      <c r="A57" s="1"/>
      <c r="H57" s="5"/>
      <c r="I57" s="7"/>
      <c r="J57" s="5"/>
    </row>
    <row r="58" spans="1:10" ht="12.75">
      <c r="A58" s="1"/>
      <c r="H58" s="5"/>
      <c r="I58" s="7"/>
      <c r="J58" s="5"/>
    </row>
    <row r="59" spans="1:10" ht="12.75">
      <c r="A59" s="1"/>
      <c r="H59" s="5"/>
      <c r="I59" s="7"/>
      <c r="J59" s="5"/>
    </row>
    <row r="60" spans="1:10" ht="12.75">
      <c r="A60" s="1"/>
      <c r="H60" s="5"/>
      <c r="I60" s="7"/>
      <c r="J60" s="5"/>
    </row>
    <row r="61" spans="1:10" ht="12.75">
      <c r="A61" s="1"/>
      <c r="H61" s="5"/>
      <c r="I61" s="7"/>
      <c r="J61" s="5"/>
    </row>
    <row r="62" spans="1:10" ht="12.75">
      <c r="A62" s="1"/>
      <c r="H62" s="5"/>
      <c r="I62" s="7"/>
      <c r="J62" s="5"/>
    </row>
    <row r="63" spans="1:10" ht="12.75">
      <c r="A63" s="1"/>
      <c r="H63" s="5"/>
      <c r="I63" s="7"/>
      <c r="J63" s="5"/>
    </row>
    <row r="64" spans="1:10" ht="12.75">
      <c r="A64" s="1"/>
      <c r="H64" s="5"/>
      <c r="I64" s="7"/>
      <c r="J64" s="5"/>
    </row>
    <row r="65" spans="1:9" ht="12.75">
      <c r="A65" s="1"/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</sheetData>
  <printOptions/>
  <pageMargins left="0.75" right="0.75" top="1" bottom="1" header="0.5" footer="0.5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6"/>
  <sheetViews>
    <sheetView tabSelected="1" workbookViewId="0" topLeftCell="D52">
      <selection activeCell="E63" sqref="E63"/>
    </sheetView>
  </sheetViews>
  <sheetFormatPr defaultColWidth="9.140625" defaultRowHeight="12.75"/>
  <cols>
    <col min="1" max="1" width="9.28125" style="0" bestFit="1" customWidth="1"/>
    <col min="2" max="2" width="10.140625" style="0" customWidth="1"/>
    <col min="3" max="3" width="11.7109375" style="0" customWidth="1"/>
    <col min="4" max="4" width="12.140625" style="0" customWidth="1"/>
    <col min="5" max="5" width="11.28125" style="0" customWidth="1"/>
    <col min="6" max="6" width="12.28125" style="0" bestFit="1" customWidth="1"/>
  </cols>
  <sheetData>
    <row r="1" ht="12.75">
      <c r="A1" t="s">
        <v>159</v>
      </c>
    </row>
    <row r="2" ht="12.75">
      <c r="A2" t="s">
        <v>81</v>
      </c>
    </row>
    <row r="3" ht="12.75">
      <c r="A3" t="s">
        <v>166</v>
      </c>
    </row>
    <row r="4" ht="12.75">
      <c r="A4" t="s">
        <v>2</v>
      </c>
    </row>
    <row r="6" spans="1:2" ht="12.75">
      <c r="A6">
        <v>1</v>
      </c>
      <c r="B6" s="17" t="s">
        <v>84</v>
      </c>
    </row>
    <row r="7" ht="12.75">
      <c r="B7" t="s">
        <v>85</v>
      </c>
    </row>
    <row r="8" ht="12.75">
      <c r="B8" t="s">
        <v>86</v>
      </c>
    </row>
    <row r="9" ht="12.75">
      <c r="B9" t="s">
        <v>169</v>
      </c>
    </row>
    <row r="11" spans="1:2" ht="12.75">
      <c r="A11">
        <v>2</v>
      </c>
      <c r="B11" s="17" t="s">
        <v>87</v>
      </c>
    </row>
    <row r="12" spans="2:6" ht="12.75">
      <c r="B12" s="17"/>
      <c r="F12" s="1" t="s">
        <v>202</v>
      </c>
    </row>
    <row r="13" spans="2:6" ht="12.75">
      <c r="B13" t="s">
        <v>129</v>
      </c>
      <c r="E13" s="9"/>
      <c r="F13" s="1" t="s">
        <v>44</v>
      </c>
    </row>
    <row r="14" spans="2:6" ht="12.75">
      <c r="B14" t="s">
        <v>134</v>
      </c>
      <c r="E14" s="9"/>
      <c r="F14" s="12">
        <v>1</v>
      </c>
    </row>
    <row r="15" spans="2:6" ht="12.75">
      <c r="B15" t="s">
        <v>142</v>
      </c>
      <c r="E15" s="9"/>
      <c r="F15" s="12">
        <v>-13</v>
      </c>
    </row>
    <row r="16" spans="2:6" ht="12.75">
      <c r="B16" t="s">
        <v>143</v>
      </c>
      <c r="E16" s="9"/>
      <c r="F16" s="12">
        <v>-42</v>
      </c>
    </row>
    <row r="17" spans="2:6" ht="12.75">
      <c r="B17" t="s">
        <v>144</v>
      </c>
      <c r="E17" s="9"/>
      <c r="F17" s="12">
        <v>-42</v>
      </c>
    </row>
    <row r="18" spans="5:6" ht="13.5" thickBot="1">
      <c r="E18" s="4"/>
      <c r="F18" s="15">
        <f>SUM(F14:F17)</f>
        <v>-96</v>
      </c>
    </row>
    <row r="19" ht="13.5" thickTop="1"/>
    <row r="20" spans="1:2" ht="12.75">
      <c r="A20">
        <v>3</v>
      </c>
      <c r="B20" s="17" t="s">
        <v>88</v>
      </c>
    </row>
    <row r="21" ht="12.75">
      <c r="B21" t="s">
        <v>170</v>
      </c>
    </row>
    <row r="23" spans="1:2" ht="12.75">
      <c r="A23">
        <v>4</v>
      </c>
      <c r="B23" s="17" t="s">
        <v>24</v>
      </c>
    </row>
    <row r="24" ht="12.75">
      <c r="B24" t="s">
        <v>171</v>
      </c>
    </row>
    <row r="25" ht="12.75">
      <c r="F25" s="4"/>
    </row>
    <row r="26" spans="1:2" ht="12.75">
      <c r="A26">
        <v>5</v>
      </c>
      <c r="B26" s="17" t="s">
        <v>90</v>
      </c>
    </row>
    <row r="27" ht="12.75">
      <c r="B27" t="s">
        <v>172</v>
      </c>
    </row>
    <row r="29" spans="1:2" ht="12.75">
      <c r="A29">
        <v>6</v>
      </c>
      <c r="B29" s="17" t="s">
        <v>180</v>
      </c>
    </row>
    <row r="30" spans="2:6" ht="12.75">
      <c r="B30" s="17"/>
      <c r="F30" s="1" t="s">
        <v>202</v>
      </c>
    </row>
    <row r="31" spans="2:6" ht="12.75">
      <c r="B31" t="s">
        <v>129</v>
      </c>
      <c r="E31" s="9"/>
      <c r="F31" s="1" t="s">
        <v>44</v>
      </c>
    </row>
    <row r="32" spans="2:6" ht="12.75">
      <c r="B32" t="s">
        <v>145</v>
      </c>
      <c r="E32" s="7"/>
      <c r="F32" s="5">
        <v>-13</v>
      </c>
    </row>
    <row r="33" spans="2:6" ht="12.75">
      <c r="B33" t="s">
        <v>146</v>
      </c>
      <c r="E33" s="7"/>
      <c r="F33" s="5">
        <v>-42</v>
      </c>
    </row>
    <row r="34" spans="5:6" ht="13.5" thickBot="1">
      <c r="E34" s="7"/>
      <c r="F34" s="8">
        <f>SUM(F32:F33)</f>
        <v>-55</v>
      </c>
    </row>
    <row r="35" ht="13.5" thickTop="1"/>
    <row r="36" spans="1:2" ht="12.75">
      <c r="A36">
        <v>7</v>
      </c>
      <c r="B36" s="17" t="s">
        <v>91</v>
      </c>
    </row>
    <row r="37" ht="12.75">
      <c r="B37" t="s">
        <v>173</v>
      </c>
    </row>
    <row r="39" ht="12.75">
      <c r="B39" t="s">
        <v>174</v>
      </c>
    </row>
    <row r="41" ht="12.75">
      <c r="F41" s="1" t="s">
        <v>44</v>
      </c>
    </row>
    <row r="42" spans="2:6" ht="12.75">
      <c r="B42" t="s">
        <v>107</v>
      </c>
      <c r="F42" s="5">
        <v>9539</v>
      </c>
    </row>
    <row r="43" spans="2:6" ht="12.75">
      <c r="B43" t="s">
        <v>108</v>
      </c>
      <c r="F43" s="5">
        <v>-1368</v>
      </c>
    </row>
    <row r="44" spans="2:6" ht="13.5" thickBot="1">
      <c r="B44" t="s">
        <v>109</v>
      </c>
      <c r="F44" s="8">
        <f>SUM(F42:F43)</f>
        <v>8171</v>
      </c>
    </row>
    <row r="45" ht="13.5" thickTop="1">
      <c r="F45" s="5"/>
    </row>
    <row r="46" spans="2:6" ht="13.5" thickBot="1">
      <c r="B46" t="s">
        <v>110</v>
      </c>
      <c r="F46" s="10">
        <v>16576</v>
      </c>
    </row>
    <row r="47" ht="13.5" thickTop="1"/>
    <row r="48" spans="1:2" ht="12.75">
      <c r="A48">
        <v>8</v>
      </c>
      <c r="B48" s="17" t="s">
        <v>92</v>
      </c>
    </row>
    <row r="49" ht="12.75">
      <c r="B49" t="s">
        <v>185</v>
      </c>
    </row>
    <row r="50" spans="2:6" ht="12.75">
      <c r="B50" t="s">
        <v>40</v>
      </c>
      <c r="E50" s="1" t="s">
        <v>132</v>
      </c>
      <c r="F50" s="1"/>
    </row>
    <row r="51" spans="5:6" ht="12.75">
      <c r="E51" s="1"/>
      <c r="F51" s="1"/>
    </row>
    <row r="52" spans="2:6" ht="12.75">
      <c r="B52" t="s">
        <v>131</v>
      </c>
      <c r="D52" s="11"/>
      <c r="E52" s="11">
        <v>1</v>
      </c>
      <c r="F52" s="5"/>
    </row>
    <row r="53" spans="2:6" ht="12.75">
      <c r="B53" t="s">
        <v>133</v>
      </c>
      <c r="E53" s="11">
        <v>1</v>
      </c>
      <c r="F53" s="5"/>
    </row>
    <row r="54" spans="5:6" ht="12.75">
      <c r="E54" s="11"/>
      <c r="F54" s="5"/>
    </row>
    <row r="55" spans="1:2" ht="12.75">
      <c r="A55">
        <v>9</v>
      </c>
      <c r="B55" s="17" t="s">
        <v>93</v>
      </c>
    </row>
    <row r="56" ht="12.75">
      <c r="B56" t="s">
        <v>135</v>
      </c>
    </row>
    <row r="57" ht="12.75">
      <c r="B57" t="s">
        <v>136</v>
      </c>
    </row>
    <row r="58" ht="12.75">
      <c r="B58" t="s">
        <v>137</v>
      </c>
    </row>
    <row r="59" ht="12.75">
      <c r="B59" t="s">
        <v>138</v>
      </c>
    </row>
    <row r="61" ht="12.75">
      <c r="B61" t="s">
        <v>214</v>
      </c>
    </row>
    <row r="62" ht="12.75">
      <c r="B62" t="s">
        <v>222</v>
      </c>
    </row>
    <row r="63" ht="12.75">
      <c r="B63" t="s">
        <v>215</v>
      </c>
    </row>
    <row r="64" ht="12.75">
      <c r="B64" t="s">
        <v>216</v>
      </c>
    </row>
    <row r="65" ht="12.75">
      <c r="B65" t="s">
        <v>217</v>
      </c>
    </row>
    <row r="70" spans="1:2" ht="12.75">
      <c r="A70">
        <v>9</v>
      </c>
      <c r="B70" s="17" t="s">
        <v>203</v>
      </c>
    </row>
    <row r="71" ht="12.75">
      <c r="B71" t="s">
        <v>151</v>
      </c>
    </row>
    <row r="72" ht="12.75">
      <c r="B72" t="s">
        <v>152</v>
      </c>
    </row>
    <row r="73" ht="12.75">
      <c r="B73" t="s">
        <v>153</v>
      </c>
    </row>
    <row r="74" ht="12.75">
      <c r="B74" t="s">
        <v>154</v>
      </c>
    </row>
    <row r="75" ht="12.75">
      <c r="B75" t="s">
        <v>160</v>
      </c>
    </row>
    <row r="77" ht="12.75">
      <c r="B77" t="s">
        <v>219</v>
      </c>
    </row>
    <row r="78" ht="12.75">
      <c r="B78" t="s">
        <v>220</v>
      </c>
    </row>
    <row r="79" ht="12.75">
      <c r="B79" t="s">
        <v>221</v>
      </c>
    </row>
    <row r="80" ht="12.75">
      <c r="B80" t="s">
        <v>218</v>
      </c>
    </row>
    <row r="82" ht="12.75">
      <c r="B82" t="s">
        <v>204</v>
      </c>
    </row>
    <row r="83" ht="12.75">
      <c r="B83" t="s">
        <v>205</v>
      </c>
    </row>
    <row r="84" ht="12.75">
      <c r="B84" t="s">
        <v>206</v>
      </c>
    </row>
    <row r="85" ht="12.75">
      <c r="B85" t="s">
        <v>207</v>
      </c>
    </row>
    <row r="87" spans="1:2" ht="12.75">
      <c r="A87">
        <v>10</v>
      </c>
      <c r="B87" s="17" t="s">
        <v>94</v>
      </c>
    </row>
    <row r="88" ht="12.75">
      <c r="B88" t="s">
        <v>186</v>
      </c>
    </row>
    <row r="89" ht="12.75">
      <c r="B89" t="s">
        <v>175</v>
      </c>
    </row>
    <row r="91" spans="1:2" ht="12.75">
      <c r="A91">
        <v>11</v>
      </c>
      <c r="B91" s="17" t="s">
        <v>111</v>
      </c>
    </row>
    <row r="92" ht="12.75">
      <c r="B92" t="s">
        <v>209</v>
      </c>
    </row>
    <row r="93" ht="12.75">
      <c r="B93" t="s">
        <v>190</v>
      </c>
    </row>
    <row r="94" ht="12.75">
      <c r="B94" t="s">
        <v>189</v>
      </c>
    </row>
    <row r="95" ht="12.75">
      <c r="B95" t="s">
        <v>188</v>
      </c>
    </row>
    <row r="96" ht="12.75">
      <c r="B96" t="s">
        <v>187</v>
      </c>
    </row>
    <row r="98" spans="1:2" ht="12.75">
      <c r="A98">
        <v>12</v>
      </c>
      <c r="B98" s="17" t="s">
        <v>95</v>
      </c>
    </row>
    <row r="99" ht="12.75">
      <c r="D99" s="1" t="s">
        <v>44</v>
      </c>
    </row>
    <row r="100" spans="2:4" ht="12.75">
      <c r="B100" t="s">
        <v>161</v>
      </c>
      <c r="D100" s="1"/>
    </row>
    <row r="101" ht="12.75">
      <c r="B101" t="s">
        <v>112</v>
      </c>
    </row>
    <row r="102" spans="2:4" ht="12.75">
      <c r="B102" t="s">
        <v>113</v>
      </c>
      <c r="D102" s="5">
        <f>18601+14000</f>
        <v>32601</v>
      </c>
    </row>
    <row r="103" spans="2:4" ht="12.75">
      <c r="B103" t="s">
        <v>114</v>
      </c>
      <c r="D103" s="5">
        <f>44532-30000</f>
        <v>14532</v>
      </c>
    </row>
    <row r="104" spans="2:4" ht="12.75">
      <c r="B104" t="s">
        <v>117</v>
      </c>
      <c r="D104" s="5">
        <f>11633-1000</f>
        <v>10633</v>
      </c>
    </row>
    <row r="105" spans="2:4" ht="12.75">
      <c r="B105" t="s">
        <v>184</v>
      </c>
      <c r="D105" s="5">
        <v>6129</v>
      </c>
    </row>
    <row r="106" spans="2:4" ht="12.75">
      <c r="B106" t="s">
        <v>115</v>
      </c>
      <c r="D106" s="5">
        <f>19048-17000</f>
        <v>2048</v>
      </c>
    </row>
    <row r="107" spans="2:4" ht="12.75">
      <c r="B107" t="s">
        <v>147</v>
      </c>
      <c r="D107" s="16">
        <f>SUM(D102:D106)</f>
        <v>65943</v>
      </c>
    </row>
    <row r="108" ht="12.75">
      <c r="D108" s="5"/>
    </row>
    <row r="109" spans="2:4" ht="12.75">
      <c r="B109" t="s">
        <v>116</v>
      </c>
      <c r="D109" s="5"/>
    </row>
    <row r="110" spans="2:4" ht="12.75">
      <c r="B110" t="s">
        <v>113</v>
      </c>
      <c r="D110" s="5">
        <f>81784+2000</f>
        <v>83784</v>
      </c>
    </row>
    <row r="111" spans="2:4" ht="12.75">
      <c r="B111" t="s">
        <v>114</v>
      </c>
      <c r="D111" s="5">
        <f>90314+6000</f>
        <v>96314</v>
      </c>
    </row>
    <row r="112" spans="2:4" ht="12.75">
      <c r="B112" t="s">
        <v>117</v>
      </c>
      <c r="D112" s="5">
        <f>11821-2000</f>
        <v>9821</v>
      </c>
    </row>
    <row r="113" spans="2:4" ht="12.75">
      <c r="B113" t="s">
        <v>184</v>
      </c>
      <c r="D113" s="5">
        <f>47444+11000</f>
        <v>58444</v>
      </c>
    </row>
    <row r="114" spans="2:4" ht="12.75">
      <c r="B114" t="s">
        <v>115</v>
      </c>
      <c r="D114" s="5">
        <f>100367+22000</f>
        <v>122367</v>
      </c>
    </row>
    <row r="115" spans="2:4" ht="12.75">
      <c r="B115" t="s">
        <v>147</v>
      </c>
      <c r="D115" s="16">
        <f>SUM(D110:D114)</f>
        <v>370730</v>
      </c>
    </row>
    <row r="116" ht="12.75">
      <c r="D116" s="5"/>
    </row>
    <row r="117" spans="2:4" ht="13.5" thickBot="1">
      <c r="B117" t="s">
        <v>118</v>
      </c>
      <c r="D117" s="8">
        <f>+D107+D115</f>
        <v>436673</v>
      </c>
    </row>
    <row r="118" ht="13.5" thickTop="1">
      <c r="D118" s="5"/>
    </row>
    <row r="119" spans="2:4" ht="12.75">
      <c r="B119" t="s">
        <v>162</v>
      </c>
      <c r="D119" s="5"/>
    </row>
    <row r="120" spans="2:4" ht="12.75">
      <c r="B120" t="s">
        <v>112</v>
      </c>
      <c r="D120" s="5"/>
    </row>
    <row r="121" spans="2:4" ht="12.75">
      <c r="B121" t="s">
        <v>117</v>
      </c>
      <c r="D121" s="16">
        <f>12249+10000</f>
        <v>22249</v>
      </c>
    </row>
    <row r="122" ht="12.75">
      <c r="D122" s="5"/>
    </row>
    <row r="123" spans="2:4" ht="12.75">
      <c r="B123" t="s">
        <v>116</v>
      </c>
      <c r="D123" s="5"/>
    </row>
    <row r="124" spans="2:4" ht="12.75">
      <c r="B124" t="s">
        <v>117</v>
      </c>
      <c r="D124" s="16">
        <f>11457+4000</f>
        <v>15457</v>
      </c>
    </row>
    <row r="125" ht="12.75">
      <c r="D125" s="5"/>
    </row>
    <row r="126" spans="2:4" ht="13.5" thickBot="1">
      <c r="B126" t="s">
        <v>118</v>
      </c>
      <c r="D126" s="8">
        <f>+D121+D124</f>
        <v>37706</v>
      </c>
    </row>
    <row r="127" ht="13.5" thickTop="1"/>
    <row r="128" spans="1:2" ht="12.75">
      <c r="A128">
        <v>13</v>
      </c>
      <c r="B128" s="17" t="s">
        <v>96</v>
      </c>
    </row>
    <row r="129" ht="12.75">
      <c r="B129" t="s">
        <v>212</v>
      </c>
    </row>
    <row r="130" ht="12.75">
      <c r="B130" t="s">
        <v>176</v>
      </c>
    </row>
    <row r="132" spans="1:2" ht="12.75">
      <c r="A132">
        <v>14</v>
      </c>
      <c r="B132" s="17" t="s">
        <v>97</v>
      </c>
    </row>
    <row r="133" ht="12.75">
      <c r="B133" t="s">
        <v>148</v>
      </c>
    </row>
    <row r="134" ht="12.75">
      <c r="B134" t="s">
        <v>175</v>
      </c>
    </row>
    <row r="136" spans="1:2" ht="12.75">
      <c r="A136">
        <v>15</v>
      </c>
      <c r="B136" s="17" t="s">
        <v>98</v>
      </c>
    </row>
    <row r="137" ht="12.75">
      <c r="B137" t="s">
        <v>177</v>
      </c>
    </row>
    <row r="139" spans="1:2" ht="12.75">
      <c r="A139">
        <v>16</v>
      </c>
      <c r="B139" s="17" t="s">
        <v>99</v>
      </c>
    </row>
    <row r="141" spans="5:6" ht="12.75">
      <c r="E141" s="1" t="s">
        <v>121</v>
      </c>
      <c r="F141" s="1" t="s">
        <v>122</v>
      </c>
    </row>
    <row r="142" spans="4:6" ht="12.75">
      <c r="D142" s="1" t="s">
        <v>120</v>
      </c>
      <c r="E142" s="1" t="s">
        <v>24</v>
      </c>
      <c r="F142" s="1" t="s">
        <v>123</v>
      </c>
    </row>
    <row r="143" spans="4:6" ht="12.75">
      <c r="D143" s="1" t="s">
        <v>44</v>
      </c>
      <c r="E143" s="1" t="s">
        <v>44</v>
      </c>
      <c r="F143" s="1" t="s">
        <v>44</v>
      </c>
    </row>
    <row r="144" spans="2:6" ht="12.75">
      <c r="B144" t="s">
        <v>124</v>
      </c>
      <c r="D144" s="5">
        <v>59459</v>
      </c>
      <c r="E144" s="5">
        <v>-9761</v>
      </c>
      <c r="F144" s="5">
        <v>145144</v>
      </c>
    </row>
    <row r="145" spans="2:6" ht="12.75">
      <c r="B145" t="s">
        <v>125</v>
      </c>
      <c r="D145" s="5">
        <v>43732</v>
      </c>
      <c r="E145" s="5">
        <v>-5999</v>
      </c>
      <c r="F145" s="5">
        <v>90967</v>
      </c>
    </row>
    <row r="146" spans="2:6" ht="12.75">
      <c r="B146" t="s">
        <v>126</v>
      </c>
      <c r="D146" s="5">
        <v>31485</v>
      </c>
      <c r="E146" s="5">
        <v>-10909</v>
      </c>
      <c r="F146" s="5">
        <v>135783</v>
      </c>
    </row>
    <row r="147" spans="2:6" ht="12.75">
      <c r="B147" t="s">
        <v>141</v>
      </c>
      <c r="D147" s="6">
        <v>755</v>
      </c>
      <c r="E147" s="6">
        <v>-5586</v>
      </c>
      <c r="F147" s="6">
        <v>71064</v>
      </c>
    </row>
    <row r="148" spans="4:6" ht="12.75">
      <c r="D148" s="5">
        <f>SUM(D144:D147)</f>
        <v>135431</v>
      </c>
      <c r="E148" s="5">
        <f>SUM(E144:E147)</f>
        <v>-32255</v>
      </c>
      <c r="F148" s="5">
        <f>SUM(F144:F147)</f>
        <v>442958</v>
      </c>
    </row>
    <row r="149" spans="2:6" ht="12.75">
      <c r="B149" t="s">
        <v>89</v>
      </c>
      <c r="D149" s="5"/>
      <c r="E149" s="5">
        <v>-1744</v>
      </c>
      <c r="F149" s="5">
        <v>13005</v>
      </c>
    </row>
    <row r="150" spans="2:6" ht="12.75">
      <c r="B150" t="s">
        <v>127</v>
      </c>
      <c r="D150" s="5"/>
      <c r="E150" s="5">
        <v>-44</v>
      </c>
      <c r="F150" s="5"/>
    </row>
    <row r="151" spans="4:6" ht="13.5" thickBot="1">
      <c r="D151" s="8">
        <f>SUM(D148:D150)</f>
        <v>135431</v>
      </c>
      <c r="E151" s="8">
        <f>SUM(E148:E150)</f>
        <v>-34043</v>
      </c>
      <c r="F151" s="8">
        <f>SUM(F148:F150)</f>
        <v>455963</v>
      </c>
    </row>
    <row r="152" ht="13.5" thickTop="1"/>
    <row r="153" spans="1:2" ht="12.75">
      <c r="A153">
        <v>17</v>
      </c>
      <c r="B153" s="17" t="s">
        <v>100</v>
      </c>
    </row>
    <row r="154" ht="12.75">
      <c r="B154" t="s">
        <v>178</v>
      </c>
    </row>
    <row r="156" spans="1:2" ht="12.75">
      <c r="A156">
        <v>18</v>
      </c>
      <c r="B156" s="17" t="s">
        <v>102</v>
      </c>
    </row>
    <row r="157" ht="12.75">
      <c r="B157" t="s">
        <v>210</v>
      </c>
    </row>
    <row r="158" ht="12.75">
      <c r="B158" t="s">
        <v>211</v>
      </c>
    </row>
    <row r="159" ht="12.75">
      <c r="B159" t="s">
        <v>213</v>
      </c>
    </row>
    <row r="160" ht="12.75">
      <c r="B160" t="s">
        <v>208</v>
      </c>
    </row>
    <row r="162" spans="1:2" ht="12.75">
      <c r="A162">
        <v>19</v>
      </c>
      <c r="B162" s="17" t="s">
        <v>101</v>
      </c>
    </row>
    <row r="163" ht="12.75">
      <c r="B163" t="s">
        <v>140</v>
      </c>
    </row>
    <row r="164" ht="12.75">
      <c r="B164" t="s">
        <v>191</v>
      </c>
    </row>
    <row r="165" ht="12.75">
      <c r="B165" t="s">
        <v>192</v>
      </c>
    </row>
    <row r="167" spans="1:2" ht="12.75">
      <c r="A167">
        <v>20</v>
      </c>
      <c r="B167" s="17" t="s">
        <v>139</v>
      </c>
    </row>
    <row r="168" ht="12.75">
      <c r="B168" t="s">
        <v>178</v>
      </c>
    </row>
    <row r="170" spans="1:2" ht="12.75">
      <c r="A170">
        <v>21</v>
      </c>
      <c r="B170" s="17" t="s">
        <v>103</v>
      </c>
    </row>
    <row r="171" ht="12.75">
      <c r="B171" t="s">
        <v>179</v>
      </c>
    </row>
    <row r="172" ht="12.75">
      <c r="B172" t="s">
        <v>149</v>
      </c>
    </row>
    <row r="175" ht="12.75">
      <c r="A175" t="s">
        <v>104</v>
      </c>
    </row>
    <row r="176" ht="12.75">
      <c r="A176" t="s">
        <v>0</v>
      </c>
    </row>
    <row r="181" ht="12.75">
      <c r="A181" t="s">
        <v>105</v>
      </c>
    </row>
    <row r="182" ht="12.75">
      <c r="A182" t="s">
        <v>150</v>
      </c>
    </row>
    <row r="183" ht="12.75">
      <c r="A183" t="s">
        <v>130</v>
      </c>
    </row>
    <row r="185" ht="12.75">
      <c r="A185" t="s">
        <v>106</v>
      </c>
    </row>
    <row r="186" ht="12.75">
      <c r="A186" s="23" t="s">
        <v>183</v>
      </c>
    </row>
  </sheetData>
  <printOptions/>
  <pageMargins left="0.75" right="0.75" top="1" bottom="1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 CORPORATION BHD</dc:creator>
  <cp:keywords/>
  <dc:description/>
  <cp:lastModifiedBy>User</cp:lastModifiedBy>
  <cp:lastPrinted>2000-02-25T06:58:35Z</cp:lastPrinted>
  <dcterms:created xsi:type="dcterms:W3CDTF">1999-09-24T14:39:12Z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