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'cashflow'!$A$1:$F$64</definedName>
    <definedName name="_xlnm.Print_Area" localSheetId="2">'new format income statement'!$A$1:$J$47</definedName>
    <definedName name="_xlnm.Print_Area" localSheetId="0">'NEWBALANCESHEET'!$B$3:$L$55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<sst xmlns="http://schemas.openxmlformats.org/spreadsheetml/2006/main" count="200" uniqueCount="135">
  <si>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</si>
  <si>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</si>
  <si>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</si>
  <si>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</si>
  <si>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</si>
  <si>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</si>
  <si>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</si>
  <si>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</si>
  <si>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</si>
  <si>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</si>
  <si>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</si>
  <si>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</si>
  <si>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</si>
  <si>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</si>
  <si>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</si>
  <si>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</si>
  <si>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</si>
  <si>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</si>
  <si>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</si>
  <si>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</si>
  <si>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</si>
  <si>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</si>
  <si>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</si>
  <si>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</si>
  <si>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</si>
  <si>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</si>
  <si>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</si>
  <si>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</si>
  <si>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</si>
  <si>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</si>
  <si>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</si>
  <si>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</si>
  <si>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</si>
  <si>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</si>
  <si>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</si>
  <si>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</si>
  <si>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</si>
  <si>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</si>
  <si>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</si>
  <si>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</si>
  <si>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</si>
  <si>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</si>
  <si>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</si>
  <si>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</si>
  <si>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</si>
  <si>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</si>
  <si>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</si>
  <si>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</si>
  <si>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</si>
  <si>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</si>
  <si>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</si>
  <si>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</si>
  <si>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</si>
  <si>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</si>
  <si>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</si>
  <si>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</si>
  <si>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</si>
  <si>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</si>
  <si>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</si>
  <si>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</si>
  <si>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</si>
  <si>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</si>
  <si>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</si>
  <si>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</si>
  <si>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</si>
  <si>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</si>
  <si>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</si>
  <si>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</si>
  <si>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</si>
  <si>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</si>
  <si>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</si>
  <si>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</si>
  <si>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</si>
  <si>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</si>
  <si>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</si>
  <si>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</si>
  <si>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</si>
  <si>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</si>
  <si>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</si>
  <si>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</si>
  <si>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</si>
  <si>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</si>
  <si>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</si>
  <si>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Net cash generated from operating activities</t>
  </si>
  <si>
    <t xml:space="preserve">Condensed consolidated cash flow statements </t>
  </si>
  <si>
    <t>Tax recoverable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</si>
  <si>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</si>
  <si>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</si>
  <si>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</si>
  <si>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</si>
  <si>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</si>
  <si>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</si>
  <si>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</si>
  <si>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</si>
  <si>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</si>
  <si>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</si>
  <si>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</si>
  <si>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</si>
  <si>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</si>
  <si>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</si>
  <si>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</si>
  <si>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</si>
  <si>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</si>
  <si>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</si>
  <si>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</si>
  <si>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</si>
  <si>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</si>
  <si>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</si>
  <si>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</si>
  <si>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</si>
  <si>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</si>
  <si>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</si>
  <si>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     year ended 31 March 2006 and the accompanying explanatory notes attached to the interim financial statements)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</si>
  <si>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</si>
  <si>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</si>
  <si>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</si>
  <si>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</si>
  <si>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>At 30 June 2007</t>
  </si>
  <si>
    <t>At 1 April 2007</t>
  </si>
  <si>
    <t xml:space="preserve">              (The Condensed Consolidated Statements of Changes in Equity should be read in conjunction with the Annual Report</t>
  </si>
  <si>
    <t xml:space="preserve">  </t>
  </si>
  <si>
    <t>30.06.2007</t>
  </si>
  <si>
    <t>Condensed consolidated balance sheets as at 30 June 2008</t>
  </si>
  <si>
    <t>30.06.2008</t>
  </si>
  <si>
    <t>for the period ended 30 June 2008</t>
  </si>
  <si>
    <t>30 June</t>
  </si>
  <si>
    <t xml:space="preserve">     year ended 31 March 2008 and the accompanying explanatory notes attached to the interim financial statements)</t>
  </si>
  <si>
    <t xml:space="preserve">              for the year ended  31 March 2008 and the accompanying explanatory notes attached to the interim financial statements)</t>
  </si>
  <si>
    <t xml:space="preserve"> ended 31 March 2008 and the accompanying explanatory notes attached to interim financial statements)</t>
  </si>
  <si>
    <t>30-June-08</t>
  </si>
  <si>
    <t>At 1 April 2008</t>
  </si>
  <si>
    <t>At 30 June 2008</t>
  </si>
  <si>
    <t xml:space="preserve">               ended 31 March 2008 and the accompanying explanatory notes attached to interim financial statements.)</t>
  </si>
  <si>
    <t>Net cash generated from/(used in) investing activities</t>
  </si>
  <si>
    <t>Net cash generated from financing activities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</si>
</sst>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67" fontId="32" fillId="0" borderId="0" xfId="15" applyNumberFormat="1" applyFont="1" applyAlignment="1">
      <alignment/>
    </xf>
    <xf numFmtId="167" fontId="32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4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21">
      <selection activeCell="I51" sqref="I51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122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86</v>
      </c>
      <c r="K10" s="96"/>
      <c r="L10" s="93" t="s">
        <v>87</v>
      </c>
    </row>
    <row r="11" spans="3:12" s="92" customFormat="1" ht="17.25" customHeight="1">
      <c r="C11" s="95"/>
      <c r="D11" s="95"/>
      <c r="E11" s="95"/>
      <c r="F11" s="96"/>
      <c r="G11" s="96" t="s">
        <v>93</v>
      </c>
      <c r="H11" s="96"/>
      <c r="I11" s="96"/>
      <c r="J11" s="93" t="s">
        <v>88</v>
      </c>
      <c r="K11" s="93"/>
      <c r="L11" s="93" t="s">
        <v>88</v>
      </c>
    </row>
    <row r="12" spans="9:12" s="97" customFormat="1" ht="17.25" customHeight="1">
      <c r="I12" s="98"/>
      <c r="J12" s="117" t="s">
        <v>129</v>
      </c>
      <c r="K12" s="100"/>
      <c r="L12" s="99">
        <v>39538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89</v>
      </c>
    </row>
    <row r="15" spans="3:12" s="92" customFormat="1" ht="17.25" customHeight="1">
      <c r="C15" s="97" t="s">
        <v>99</v>
      </c>
      <c r="I15" s="90"/>
      <c r="J15" s="91"/>
      <c r="L15" s="91"/>
    </row>
    <row r="16" spans="3:12" s="92" customFormat="1" ht="17.25" customHeight="1">
      <c r="C16" s="105" t="s">
        <v>90</v>
      </c>
      <c r="I16" s="91"/>
      <c r="J16" s="103">
        <v>115590</v>
      </c>
      <c r="K16" s="103"/>
      <c r="L16" s="112">
        <v>119741</v>
      </c>
    </row>
    <row r="17" spans="3:12" s="92" customFormat="1" ht="17.25" customHeight="1">
      <c r="C17" s="105" t="s">
        <v>116</v>
      </c>
      <c r="I17" s="91"/>
      <c r="J17" s="103">
        <v>12189</v>
      </c>
      <c r="K17" s="103"/>
      <c r="L17" s="112">
        <v>12256</v>
      </c>
    </row>
    <row r="18" spans="3:12" s="92" customFormat="1" ht="17.25" customHeight="1">
      <c r="C18" s="105" t="s">
        <v>81</v>
      </c>
      <c r="I18" s="91"/>
      <c r="J18" s="103">
        <v>8</v>
      </c>
      <c r="K18" s="103"/>
      <c r="L18" s="112">
        <v>164</v>
      </c>
    </row>
    <row r="19" spans="3:12" s="104" customFormat="1" ht="17.25" customHeight="1">
      <c r="C19" s="94" t="s">
        <v>95</v>
      </c>
      <c r="D19" s="92"/>
      <c r="E19" s="92"/>
      <c r="F19" s="92"/>
      <c r="G19" s="92"/>
      <c r="H19" s="92"/>
      <c r="I19" s="91"/>
      <c r="J19" s="106">
        <f>SUM(J16:J18)</f>
        <v>127787</v>
      </c>
      <c r="K19" s="103"/>
      <c r="L19" s="106">
        <f>SUM(L16:L18)</f>
        <v>132161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105830</v>
      </c>
      <c r="K22" s="103"/>
      <c r="L22" s="103">
        <v>126924</v>
      </c>
    </row>
    <row r="23" spans="3:12" s="92" customFormat="1" ht="17.25" customHeight="1">
      <c r="C23" s="6" t="s">
        <v>94</v>
      </c>
      <c r="I23" s="91"/>
      <c r="J23" s="103">
        <v>84786</v>
      </c>
      <c r="K23" s="103"/>
      <c r="L23" s="103">
        <v>73272</v>
      </c>
    </row>
    <row r="24" spans="3:12" s="104" customFormat="1" ht="17.25" customHeight="1">
      <c r="C24" s="108" t="s">
        <v>85</v>
      </c>
      <c r="D24" s="92"/>
      <c r="E24" s="92"/>
      <c r="F24" s="92"/>
      <c r="G24" s="92"/>
      <c r="H24" s="92"/>
      <c r="I24" s="91"/>
      <c r="J24" s="103">
        <v>596</v>
      </c>
      <c r="K24" s="103"/>
      <c r="L24" s="103">
        <v>2489</v>
      </c>
    </row>
    <row r="25" spans="3:12" s="92" customFormat="1" ht="17.25" customHeight="1">
      <c r="C25" s="6" t="s">
        <v>75</v>
      </c>
      <c r="I25" s="91"/>
      <c r="J25" s="103">
        <v>58813</v>
      </c>
      <c r="K25" s="103"/>
      <c r="L25" s="103">
        <v>40429</v>
      </c>
    </row>
    <row r="26" spans="3:12" s="104" customFormat="1" ht="17.25" customHeight="1">
      <c r="C26" s="94" t="s">
        <v>96</v>
      </c>
      <c r="D26" s="92"/>
      <c r="E26" s="92"/>
      <c r="F26" s="92"/>
      <c r="G26" s="92"/>
      <c r="H26" s="92"/>
      <c r="I26" s="91"/>
      <c r="J26" s="106">
        <f>SUM(J22:J25)</f>
        <v>250025</v>
      </c>
      <c r="K26" s="103"/>
      <c r="L26" s="106">
        <f>SUM(L22:L25)</f>
        <v>243114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100</v>
      </c>
      <c r="I28" s="91"/>
      <c r="J28" s="109">
        <f>J19+J26</f>
        <v>377812</v>
      </c>
      <c r="K28" s="103"/>
      <c r="L28" s="109">
        <f>L19+L26</f>
        <v>375275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91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78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79</v>
      </c>
      <c r="D33" s="92"/>
      <c r="E33" s="92"/>
      <c r="F33" s="92"/>
      <c r="G33" s="92"/>
      <c r="H33" s="92"/>
      <c r="I33" s="91"/>
      <c r="J33" s="103">
        <v>146469</v>
      </c>
      <c r="K33" s="103"/>
      <c r="L33" s="103">
        <v>137902</v>
      </c>
    </row>
    <row r="34" spans="3:12" s="104" customFormat="1" ht="17.25" customHeight="1">
      <c r="C34" s="94" t="s">
        <v>92</v>
      </c>
      <c r="D34" s="92"/>
      <c r="E34" s="92"/>
      <c r="F34" s="92"/>
      <c r="G34" s="92"/>
      <c r="H34" s="92"/>
      <c r="I34" s="91"/>
      <c r="J34" s="106">
        <f>J32+J33</f>
        <v>245774</v>
      </c>
      <c r="K34" s="103"/>
      <c r="L34" s="106">
        <f>L32+L33</f>
        <v>237207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101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76</v>
      </c>
      <c r="D38" s="92"/>
      <c r="E38" s="92"/>
      <c r="F38" s="92"/>
      <c r="G38" s="92"/>
      <c r="H38" s="92"/>
      <c r="I38" s="91"/>
      <c r="J38" s="103">
        <v>3437</v>
      </c>
      <c r="K38" s="103"/>
      <c r="L38" s="103">
        <v>3380</v>
      </c>
    </row>
    <row r="39" spans="3:12" s="104" customFormat="1" ht="17.25" customHeight="1">
      <c r="C39" s="6" t="s">
        <v>80</v>
      </c>
      <c r="D39" s="92"/>
      <c r="E39" s="92"/>
      <c r="F39" s="92"/>
      <c r="G39" s="92"/>
      <c r="H39" s="92"/>
      <c r="I39" s="91"/>
      <c r="J39" s="103">
        <v>4111</v>
      </c>
      <c r="K39" s="103"/>
      <c r="L39" s="103">
        <v>4132</v>
      </c>
    </row>
    <row r="40" spans="3:12" s="104" customFormat="1" ht="17.25" customHeight="1">
      <c r="C40" s="97" t="s">
        <v>97</v>
      </c>
      <c r="D40" s="92"/>
      <c r="E40" s="92"/>
      <c r="F40" s="92"/>
      <c r="G40" s="92"/>
      <c r="H40" s="92"/>
      <c r="I40" s="91"/>
      <c r="J40" s="106">
        <f>J38+J39</f>
        <v>7548</v>
      </c>
      <c r="K40" s="103"/>
      <c r="L40" s="106">
        <f>L38+L39</f>
        <v>7512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40209</v>
      </c>
      <c r="K42" s="103"/>
      <c r="L42" s="103">
        <v>51127</v>
      </c>
    </row>
    <row r="43" spans="3:12" s="104" customFormat="1" ht="17.25" customHeight="1">
      <c r="C43" s="6" t="s">
        <v>76</v>
      </c>
      <c r="D43" s="90"/>
      <c r="E43" s="90"/>
      <c r="F43" s="91"/>
      <c r="G43" s="91"/>
      <c r="H43" s="91"/>
      <c r="I43" s="92"/>
      <c r="J43" s="103">
        <v>84281</v>
      </c>
      <c r="K43" s="92"/>
      <c r="L43" s="103">
        <v>79429</v>
      </c>
    </row>
    <row r="44" spans="3:12" s="104" customFormat="1" ht="17.25" customHeight="1">
      <c r="C44" s="6" t="s">
        <v>77</v>
      </c>
      <c r="D44" s="90"/>
      <c r="E44" s="90"/>
      <c r="F44" s="91"/>
      <c r="G44" s="91"/>
      <c r="H44" s="91"/>
      <c r="I44" s="92"/>
      <c r="J44" s="103">
        <v>0</v>
      </c>
      <c r="K44" s="92"/>
      <c r="L44" s="103">
        <v>0</v>
      </c>
    </row>
    <row r="45" spans="3:12" s="92" customFormat="1" ht="15.75">
      <c r="C45" s="97" t="s">
        <v>98</v>
      </c>
      <c r="I45" s="91"/>
      <c r="J45" s="106">
        <f>SUM(J42:J44)</f>
        <v>124490</v>
      </c>
      <c r="L45" s="106">
        <f>SUM(L42:L44)</f>
        <v>130556</v>
      </c>
    </row>
    <row r="46" spans="9:10" s="92" customFormat="1" ht="15.75">
      <c r="I46" s="91"/>
      <c r="J46" s="115"/>
    </row>
    <row r="47" spans="3:12" s="92" customFormat="1" ht="15.75">
      <c r="C47" s="94" t="s">
        <v>102</v>
      </c>
      <c r="I47" s="91"/>
      <c r="J47" s="113">
        <f>J40+J45</f>
        <v>132038</v>
      </c>
      <c r="L47" s="113">
        <f>L40+L45</f>
        <v>138068</v>
      </c>
    </row>
    <row r="48" spans="9:10" s="92" customFormat="1" ht="15.75">
      <c r="I48" s="91"/>
      <c r="J48" s="115"/>
    </row>
    <row r="49" spans="3:12" s="92" customFormat="1" ht="16.5" thickBot="1">
      <c r="C49" s="97" t="s">
        <v>103</v>
      </c>
      <c r="I49" s="91"/>
      <c r="J49" s="114">
        <f>+J47+J34</f>
        <v>377812</v>
      </c>
      <c r="L49" s="114">
        <f>+L47+L34</f>
        <v>375275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40"/>
    </row>
    <row r="53" s="92" customFormat="1" ht="4.5" customHeight="1">
      <c r="I53" s="91"/>
    </row>
    <row r="54" spans="3:9" s="92" customFormat="1" ht="15.75">
      <c r="C54" s="6" t="s">
        <v>113</v>
      </c>
      <c r="I54" s="91"/>
    </row>
    <row r="55" spans="3:9" s="92" customFormat="1" ht="15.75">
      <c r="C55" s="92" t="s">
        <v>128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80" r:id="rId1"/>
  <headerFooter alignWithMargins="0">
    <oddFooter>&amp;R&amp;12 1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58">
      <selection activeCell="L141" sqref="L141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124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130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-12697</v>
      </c>
      <c r="M33" s="54"/>
      <c r="N33" s="54">
        <v>150403</v>
      </c>
      <c r="O33" s="55"/>
      <c r="P33" s="54">
        <f>SUM(F33,H33,J33,N33,L33)</f>
        <v>237207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-12697</v>
      </c>
      <c r="M35" s="55"/>
      <c r="N35" s="54">
        <f>SUM(N33:N34)</f>
        <v>150403</v>
      </c>
      <c r="O35" s="55"/>
      <c r="P35" s="54">
        <f>SUM(P33:P34)</f>
        <v>237207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-1807</v>
      </c>
      <c r="M44" s="59"/>
      <c r="N44" s="60"/>
      <c r="O44" s="60"/>
      <c r="P44" s="54">
        <f>SUM(F44,H44,J44,N44,L44)</f>
        <v>-1807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10374</v>
      </c>
      <c r="O46" s="55"/>
      <c r="P46" s="54">
        <f>SUM(F46,H46,J46,N46,L46)</f>
        <v>10374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0</v>
      </c>
      <c r="O48" s="55"/>
      <c r="P48" s="54">
        <f>SUM(F48,H48,J48,N48,L48)</f>
        <v>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131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-14504</v>
      </c>
      <c r="M50" s="55"/>
      <c r="N50" s="66">
        <f>SUM(N35:N48)</f>
        <v>160777</v>
      </c>
      <c r="O50" s="55"/>
      <c r="P50" s="66">
        <f>SUM(P35:P48)</f>
        <v>245774</v>
      </c>
      <c r="Q50" s="68"/>
      <c r="R50" s="69"/>
      <c r="S50" s="46">
        <f>SUM(F50:N50)</f>
        <v>245774</v>
      </c>
      <c r="T50" s="69"/>
      <c r="U50" s="69" t="e">
        <f>-#REF!</f>
        <v>#REF!</v>
      </c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>
        <f>L33</f>
        <v>-12697</v>
      </c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 t="e">
        <f>SUM(U50:U57)</f>
        <v>#REF!</v>
      </c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118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-6602</v>
      </c>
      <c r="M107" s="54"/>
      <c r="N107" s="54">
        <v>121189</v>
      </c>
      <c r="O107" s="55"/>
      <c r="P107" s="54">
        <f>SUM(F107,H107,J107,N107,L107)</f>
        <v>214088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-6602</v>
      </c>
      <c r="M109" s="55"/>
      <c r="N109" s="54">
        <f>SUM(N107:N108)</f>
        <v>121189</v>
      </c>
      <c r="O109" s="55"/>
      <c r="P109" s="54">
        <f>SUM(P107:P108)</f>
        <v>214088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-407</v>
      </c>
      <c r="M118" s="59"/>
      <c r="N118" s="60"/>
      <c r="O118" s="60"/>
      <c r="P118" s="54">
        <f>SUM(F118,H118,J118,N118,L118)</f>
        <v>-407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14663</v>
      </c>
      <c r="O120" s="55"/>
      <c r="P120" s="54">
        <f>SUM(F120,H120,J120,N120,L120)</f>
        <v>14663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0</v>
      </c>
      <c r="O122" s="55"/>
      <c r="P122" s="54">
        <f>SUM(F122,H122,J122,N122,L122)</f>
        <v>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117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-7009</v>
      </c>
      <c r="M124" s="55"/>
      <c r="N124" s="66">
        <f>SUM(N109:N122)</f>
        <v>135852</v>
      </c>
      <c r="O124" s="55"/>
      <c r="P124" s="66">
        <f>SUM(P109:P122)</f>
        <v>228344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60" t="s">
        <v>119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41"/>
    </row>
    <row r="130" spans="1:17" ht="15.75">
      <c r="A130" s="6" t="s">
        <v>120</v>
      </c>
      <c r="B130" s="160" t="s">
        <v>127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</row>
    <row r="131" spans="2:17" ht="15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28">
      <selection activeCell="H29" sqref="H29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111</v>
      </c>
      <c r="C5" s="22"/>
      <c r="D5" s="22"/>
      <c r="E5" s="22"/>
      <c r="F5" s="16"/>
    </row>
    <row r="6" ht="22.5">
      <c r="B6" s="78" t="s">
        <v>124</v>
      </c>
    </row>
    <row r="7" ht="12.75">
      <c r="B7" s="73" t="s">
        <v>42</v>
      </c>
    </row>
    <row r="9" spans="4:10" ht="18.75">
      <c r="D9" s="161" t="s">
        <v>43</v>
      </c>
      <c r="E9" s="161"/>
      <c r="F9" s="161"/>
      <c r="G9" s="25"/>
      <c r="H9" s="161" t="s">
        <v>43</v>
      </c>
      <c r="I9" s="161"/>
      <c r="J9" s="161"/>
    </row>
    <row r="10" spans="4:10" ht="18.75">
      <c r="D10" s="162" t="s">
        <v>125</v>
      </c>
      <c r="E10" s="161"/>
      <c r="F10" s="161"/>
      <c r="H10" s="162" t="s">
        <v>125</v>
      </c>
      <c r="I10" s="161"/>
      <c r="J10" s="161"/>
    </row>
    <row r="11" spans="4:10" ht="18.75">
      <c r="D11" s="79">
        <v>2008</v>
      </c>
      <c r="E11" s="79"/>
      <c r="F11" s="79">
        <v>2007</v>
      </c>
      <c r="G11" s="79"/>
      <c r="H11" s="79">
        <v>2008</v>
      </c>
      <c r="I11" s="79"/>
      <c r="J11" s="79">
        <v>2007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218334</v>
      </c>
      <c r="E13" s="81"/>
      <c r="F13" s="81">
        <v>183349</v>
      </c>
      <c r="G13" s="81"/>
      <c r="H13" s="81">
        <v>218334</v>
      </c>
      <c r="I13" s="81"/>
      <c r="J13" s="81">
        <f>F13</f>
        <v>183349</v>
      </c>
    </row>
    <row r="14" spans="2:10" ht="18.75">
      <c r="B14" s="25" t="s">
        <v>46</v>
      </c>
      <c r="D14" s="82">
        <v>-197472</v>
      </c>
      <c r="E14" s="81"/>
      <c r="F14" s="82">
        <v>-162648</v>
      </c>
      <c r="G14" s="81"/>
      <c r="H14" s="82">
        <v>-197472</v>
      </c>
      <c r="I14" s="81"/>
      <c r="J14" s="82">
        <f>F14</f>
        <v>-162648</v>
      </c>
    </row>
    <row r="15" spans="2:10" ht="18.75">
      <c r="B15" s="80" t="s">
        <v>47</v>
      </c>
      <c r="D15" s="81">
        <f>D13+D14</f>
        <v>20862</v>
      </c>
      <c r="E15" s="81"/>
      <c r="F15" s="81">
        <f>F13+F14</f>
        <v>20701</v>
      </c>
      <c r="G15" s="81"/>
      <c r="H15" s="81">
        <f>H13+H14</f>
        <v>20862</v>
      </c>
      <c r="I15" s="81"/>
      <c r="J15" s="81">
        <f>J13+J14</f>
        <v>20701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104</v>
      </c>
      <c r="D17" s="81">
        <v>2561</v>
      </c>
      <c r="E17" s="81"/>
      <c r="F17" s="81">
        <v>1709</v>
      </c>
      <c r="G17" s="81"/>
      <c r="H17" s="81">
        <f>+D17</f>
        <v>2561</v>
      </c>
      <c r="I17" s="81"/>
      <c r="J17" s="81">
        <f>F17</f>
        <v>1709</v>
      </c>
    </row>
    <row r="18" spans="2:10" ht="18.75">
      <c r="B18" s="25" t="s">
        <v>105</v>
      </c>
      <c r="D18" s="81">
        <v>-3691</v>
      </c>
      <c r="E18" s="81"/>
      <c r="F18" s="81">
        <v>-2563</v>
      </c>
      <c r="G18" s="81"/>
      <c r="H18" s="81">
        <v>-3691</v>
      </c>
      <c r="I18" s="81"/>
      <c r="J18" s="86">
        <f>F18</f>
        <v>-2563</v>
      </c>
    </row>
    <row r="19" spans="2:10" ht="18.75">
      <c r="B19" s="25" t="s">
        <v>106</v>
      </c>
      <c r="D19" s="81">
        <v>-2755</v>
      </c>
      <c r="E19" s="81"/>
      <c r="F19" s="81">
        <v>-2339</v>
      </c>
      <c r="G19" s="81"/>
      <c r="H19" s="81">
        <v>-2755</v>
      </c>
      <c r="I19" s="81"/>
      <c r="J19" s="86">
        <f>F19</f>
        <v>-2339</v>
      </c>
    </row>
    <row r="20" spans="2:10" ht="18.75">
      <c r="B20" s="25" t="s">
        <v>107</v>
      </c>
      <c r="D20" s="81">
        <v>-2496</v>
      </c>
      <c r="E20" s="81"/>
      <c r="F20" s="82">
        <v>-390</v>
      </c>
      <c r="G20" s="81"/>
      <c r="H20" s="82">
        <f>+D20</f>
        <v>-2496</v>
      </c>
      <c r="I20" s="81"/>
      <c r="J20" s="82">
        <f>F20</f>
        <v>-390</v>
      </c>
    </row>
    <row r="21" spans="2:10" ht="18.75">
      <c r="B21" s="80" t="s">
        <v>108</v>
      </c>
      <c r="D21" s="142">
        <f>D15+D18+D17+D19+D20</f>
        <v>14481</v>
      </c>
      <c r="E21" s="81"/>
      <c r="F21" s="142">
        <f>F15+F18+F17+F19+F20</f>
        <v>17118</v>
      </c>
      <c r="G21" s="81"/>
      <c r="H21" s="81">
        <f>H15+H18+H17+H19+H20</f>
        <v>14481</v>
      </c>
      <c r="I21" s="81"/>
      <c r="J21" s="81">
        <f>J15+J18+J17+J19+J20</f>
        <v>17118</v>
      </c>
    </row>
    <row r="22" spans="2:10" ht="18.75">
      <c r="B22" s="25" t="s">
        <v>109</v>
      </c>
      <c r="D22" s="82">
        <v>-849</v>
      </c>
      <c r="E22" s="81"/>
      <c r="F22" s="82">
        <v>-1339</v>
      </c>
      <c r="G22" s="81"/>
      <c r="H22" s="82">
        <v>-849</v>
      </c>
      <c r="I22" s="81"/>
      <c r="J22" s="82">
        <f>F22</f>
        <v>-1339</v>
      </c>
    </row>
    <row r="23" spans="2:10" ht="18.75">
      <c r="B23" s="80" t="s">
        <v>48</v>
      </c>
      <c r="D23" s="81">
        <f>D21+D22</f>
        <v>13632</v>
      </c>
      <c r="E23" s="81"/>
      <c r="F23" s="81">
        <f>F21+F22</f>
        <v>15779</v>
      </c>
      <c r="G23" s="81"/>
      <c r="H23" s="81">
        <f>H21+H22</f>
        <v>13632</v>
      </c>
      <c r="I23" s="81"/>
      <c r="J23" s="81">
        <f>J21+J22</f>
        <v>15779</v>
      </c>
    </row>
    <row r="24" spans="2:10" ht="18.75">
      <c r="B24" s="25" t="s">
        <v>49</v>
      </c>
      <c r="D24" s="81">
        <v>-3258</v>
      </c>
      <c r="E24" s="81"/>
      <c r="F24" s="81">
        <v>-1116</v>
      </c>
      <c r="G24" s="81"/>
      <c r="H24" s="81">
        <v>-3258</v>
      </c>
      <c r="I24" s="81"/>
      <c r="J24" s="81">
        <f>F24</f>
        <v>-1116</v>
      </c>
    </row>
    <row r="25" spans="2:10" ht="19.5" thickBot="1">
      <c r="B25" s="80" t="s">
        <v>35</v>
      </c>
      <c r="D25" s="83">
        <f>D23+D24</f>
        <v>10374</v>
      </c>
      <c r="E25" s="81"/>
      <c r="F25" s="83">
        <f>F23+F24</f>
        <v>14663</v>
      </c>
      <c r="G25" s="81"/>
      <c r="H25" s="83">
        <f>H23+H24</f>
        <v>10374</v>
      </c>
      <c r="I25" s="81"/>
      <c r="J25" s="83">
        <f>J23+J24</f>
        <v>14663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110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10.446633352372373</v>
      </c>
      <c r="E28" s="81"/>
      <c r="F28" s="116">
        <f>F$25/(99304.72)*100</f>
        <v>14.765662699617904</v>
      </c>
      <c r="G28" s="81"/>
      <c r="H28" s="116">
        <f>H$25/(99304.72)*100</f>
        <v>10.446633352372373</v>
      </c>
      <c r="I28" s="81"/>
      <c r="J28" s="116">
        <f>J$25/(99304.72)*100</f>
        <v>14.765662699617904</v>
      </c>
    </row>
    <row r="29" spans="2:10" ht="20.25" thickBot="1" thickTop="1">
      <c r="B29" s="25" t="s">
        <v>51</v>
      </c>
      <c r="D29" s="88" t="s">
        <v>82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2.75">
      <c r="B34" s="163"/>
      <c r="C34" s="163"/>
      <c r="D34" s="163"/>
      <c r="E34" s="163"/>
      <c r="F34" s="163"/>
      <c r="G34" s="163"/>
      <c r="H34" s="163"/>
      <c r="I34" s="163"/>
      <c r="J34" s="163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63"/>
      <c r="C38" s="163"/>
      <c r="D38" s="163"/>
      <c r="E38" s="163"/>
      <c r="F38" s="163"/>
      <c r="G38" s="163"/>
      <c r="H38" s="163"/>
      <c r="I38" s="163"/>
      <c r="J38" s="163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63"/>
      <c r="C44" s="163"/>
      <c r="D44" s="163"/>
      <c r="E44" s="163"/>
      <c r="F44" s="163"/>
      <c r="G44" s="163"/>
      <c r="H44" s="163"/>
      <c r="I44" s="163"/>
      <c r="J44" s="163"/>
    </row>
    <row r="45" spans="2:10" ht="12.75">
      <c r="B45" s="163" t="s">
        <v>114</v>
      </c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63" t="s">
        <v>126</v>
      </c>
      <c r="C46" s="163"/>
      <c r="D46" s="163"/>
      <c r="E46" s="163"/>
      <c r="F46" s="163"/>
      <c r="G46" s="163"/>
      <c r="H46" s="163"/>
      <c r="I46" s="163"/>
      <c r="J46" s="163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63"/>
      <c r="C48" s="163"/>
      <c r="D48" s="163"/>
      <c r="E48" s="163"/>
      <c r="F48" s="163"/>
      <c r="G48" s="163"/>
      <c r="H48" s="163"/>
      <c r="I48" s="163"/>
      <c r="J48" s="163"/>
    </row>
    <row r="52" spans="2:10" ht="12.75">
      <c r="B52" s="163" t="s">
        <v>114</v>
      </c>
      <c r="C52" s="163"/>
      <c r="D52" s="163"/>
      <c r="E52" s="163"/>
      <c r="F52" s="163"/>
      <c r="G52" s="163"/>
      <c r="H52" s="163"/>
      <c r="I52" s="163"/>
      <c r="J52" s="163"/>
    </row>
    <row r="53" spans="2:10" ht="12.75">
      <c r="B53" s="163" t="s">
        <v>112</v>
      </c>
      <c r="C53" s="163"/>
      <c r="D53" s="163"/>
      <c r="E53" s="163"/>
      <c r="F53" s="163"/>
      <c r="G53" s="163"/>
      <c r="H53" s="163"/>
      <c r="I53" s="163"/>
      <c r="J53" s="163"/>
    </row>
  </sheetData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tabSelected="1" zoomScale="60" zoomScaleNormal="60" workbookViewId="0" topLeftCell="A34">
      <selection activeCell="H62" sqref="H6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6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84</v>
      </c>
    </row>
    <row r="6" ht="22.5">
      <c r="B6" s="78" t="s">
        <v>124</v>
      </c>
    </row>
    <row r="9" spans="1:10" ht="18.75">
      <c r="A9" s="120"/>
      <c r="B9" s="120"/>
      <c r="C9" s="120"/>
      <c r="D9" s="85" t="s">
        <v>123</v>
      </c>
      <c r="E9" s="121"/>
      <c r="F9" s="85" t="s">
        <v>121</v>
      </c>
      <c r="G9" s="122"/>
      <c r="H9" s="122"/>
      <c r="I9" s="120"/>
      <c r="J9" s="120"/>
    </row>
    <row r="10" spans="1:10" ht="18.75">
      <c r="A10" s="120"/>
      <c r="B10" s="120"/>
      <c r="C10" s="120"/>
      <c r="D10" s="147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48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49">
        <v>13632</v>
      </c>
      <c r="E13" s="126"/>
      <c r="F13" s="125">
        <v>15779</v>
      </c>
      <c r="G13" s="126"/>
      <c r="H13" s="126"/>
      <c r="I13" s="120"/>
      <c r="J13" s="120"/>
    </row>
    <row r="14" spans="1:10" ht="18.75">
      <c r="A14" s="120"/>
      <c r="B14" s="124"/>
      <c r="C14" s="124"/>
      <c r="D14" s="150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50">
        <v>4396</v>
      </c>
      <c r="E15" s="122"/>
      <c r="F15" s="127">
        <v>2743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50">
        <v>-913</v>
      </c>
      <c r="E16" s="122"/>
      <c r="F16" s="127">
        <v>-422</v>
      </c>
      <c r="G16" s="122"/>
      <c r="H16" s="126"/>
      <c r="I16" s="120"/>
      <c r="J16" s="120"/>
    </row>
    <row r="17" spans="1:10" ht="18.75">
      <c r="A17" s="120"/>
      <c r="B17" s="124"/>
      <c r="C17" s="124"/>
      <c r="D17" s="150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50">
        <f>SUM(D13:D16)</f>
        <v>17115</v>
      </c>
      <c r="E18" s="128"/>
      <c r="F18" s="127">
        <f>SUM(F13:F16)</f>
        <v>18100</v>
      </c>
      <c r="G18" s="128"/>
      <c r="H18" s="128"/>
      <c r="I18" s="120"/>
      <c r="J18" s="120"/>
    </row>
    <row r="19" spans="1:10" ht="18.75">
      <c r="A19" s="120"/>
      <c r="B19" s="124"/>
      <c r="C19" s="124"/>
      <c r="D19" s="150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50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51">
        <f>126924-105830</f>
        <v>21094</v>
      </c>
      <c r="E21" s="126"/>
      <c r="F21" s="129">
        <f>132400-152095</f>
        <v>-19695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51">
        <f>73272-84786</f>
        <v>-11514</v>
      </c>
      <c r="E22" s="126"/>
      <c r="F22" s="129">
        <f>77578-71858</f>
        <v>5720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52">
        <f>40225-51127</f>
        <v>-10902</v>
      </c>
      <c r="E23" s="122"/>
      <c r="F23" s="130">
        <f>22738-23241</f>
        <v>-503</v>
      </c>
      <c r="G23" s="126"/>
      <c r="H23" s="126"/>
      <c r="I23" s="120"/>
      <c r="J23" s="120"/>
    </row>
    <row r="24" spans="1:10" ht="18.75">
      <c r="A24" s="120"/>
      <c r="B24" s="124"/>
      <c r="C24" s="124"/>
      <c r="D24" s="150"/>
      <c r="E24" s="122"/>
      <c r="F24" s="143"/>
      <c r="G24" s="122"/>
      <c r="H24" s="122"/>
      <c r="I24" s="120"/>
      <c r="J24" s="120"/>
    </row>
    <row r="25" spans="1:10" ht="18.75">
      <c r="A25" s="120"/>
      <c r="B25" s="124" t="s">
        <v>83</v>
      </c>
      <c r="C25" s="124"/>
      <c r="D25" s="153">
        <f>SUM(D18:D23)</f>
        <v>15793</v>
      </c>
      <c r="E25" s="128"/>
      <c r="F25" s="144">
        <f>SUM(F18:F23)</f>
        <v>3622</v>
      </c>
      <c r="G25" s="128"/>
      <c r="H25" s="128"/>
      <c r="I25" s="120"/>
      <c r="J25" s="120"/>
    </row>
    <row r="26" spans="1:10" ht="18.75">
      <c r="A26" s="120"/>
      <c r="B26" s="124"/>
      <c r="C26" s="124"/>
      <c r="D26" s="150"/>
      <c r="E26" s="122"/>
      <c r="F26" s="143"/>
      <c r="G26" s="122"/>
      <c r="H26" s="122"/>
      <c r="I26" s="120"/>
      <c r="J26" s="120"/>
    </row>
    <row r="27" spans="1:10" ht="18.75">
      <c r="A27" s="120"/>
      <c r="B27" s="124"/>
      <c r="C27" s="124"/>
      <c r="D27" s="150"/>
      <c r="E27" s="122"/>
      <c r="F27" s="143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50"/>
      <c r="E28" s="122"/>
      <c r="F28" s="143"/>
      <c r="G28" s="122"/>
      <c r="H28" s="122"/>
      <c r="I28" s="120"/>
      <c r="J28" s="120"/>
    </row>
    <row r="29" spans="1:10" ht="18.75">
      <c r="A29" s="120"/>
      <c r="B29" s="124"/>
      <c r="C29" s="131" t="s">
        <v>63</v>
      </c>
      <c r="D29" s="150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64</v>
      </c>
      <c r="D30" s="150">
        <f>-178+516</f>
        <v>338</v>
      </c>
      <c r="E30" s="132"/>
      <c r="F30" s="127">
        <f>-10665+186</f>
        <v>-10479</v>
      </c>
      <c r="G30" s="132"/>
      <c r="H30" s="126"/>
      <c r="I30" s="120"/>
      <c r="J30" s="120"/>
    </row>
    <row r="31" spans="1:10" ht="18.75">
      <c r="A31" s="120"/>
      <c r="B31" s="124"/>
      <c r="C31" s="124"/>
      <c r="D31" s="150"/>
      <c r="E31" s="122"/>
      <c r="F31" s="143"/>
      <c r="G31" s="122"/>
      <c r="H31" s="122"/>
      <c r="I31" s="120"/>
      <c r="J31" s="120"/>
    </row>
    <row r="32" spans="1:10" ht="18.75">
      <c r="A32" s="120"/>
      <c r="B32" s="124" t="s">
        <v>133</v>
      </c>
      <c r="C32" s="124"/>
      <c r="D32" s="153">
        <f>SUM(D29:D31)</f>
        <v>338</v>
      </c>
      <c r="E32" s="128"/>
      <c r="F32" s="144">
        <f>SUM(F29:F31)</f>
        <v>-10479</v>
      </c>
      <c r="G32" s="128"/>
      <c r="H32" s="128"/>
      <c r="I32" s="120"/>
      <c r="J32" s="120"/>
    </row>
    <row r="33" spans="1:10" ht="18.75">
      <c r="A33" s="120"/>
      <c r="B33" s="124"/>
      <c r="C33" s="124"/>
      <c r="D33" s="150"/>
      <c r="E33" s="122"/>
      <c r="F33" s="143"/>
      <c r="G33" s="122"/>
      <c r="H33" s="122"/>
      <c r="I33" s="120"/>
      <c r="J33" s="120"/>
    </row>
    <row r="34" spans="1:10" ht="18.75">
      <c r="A34" s="120"/>
      <c r="B34" s="124" t="s">
        <v>65</v>
      </c>
      <c r="C34" s="124"/>
      <c r="D34" s="150"/>
      <c r="E34" s="122"/>
      <c r="F34" s="143"/>
      <c r="G34" s="122"/>
      <c r="H34" s="122"/>
      <c r="I34" s="120"/>
      <c r="J34" s="120"/>
    </row>
    <row r="35" spans="1:10" ht="18.75">
      <c r="A35" s="120"/>
      <c r="B35" s="124"/>
      <c r="C35" s="131" t="s">
        <v>66</v>
      </c>
      <c r="D35" s="150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67</v>
      </c>
      <c r="D36" s="150">
        <f>57+4836</f>
        <v>4893</v>
      </c>
      <c r="E36" s="126"/>
      <c r="F36" s="127">
        <v>17250</v>
      </c>
      <c r="G36" s="126"/>
      <c r="H36" s="126"/>
      <c r="I36" s="120"/>
      <c r="J36" s="120"/>
    </row>
    <row r="37" spans="1:10" ht="18.75">
      <c r="A37" s="120"/>
      <c r="B37" s="124"/>
      <c r="C37" s="131" t="s">
        <v>68</v>
      </c>
      <c r="D37" s="150">
        <v>0</v>
      </c>
      <c r="E37" s="126"/>
      <c r="F37" s="127">
        <v>0</v>
      </c>
      <c r="G37" s="126"/>
      <c r="H37" s="126"/>
      <c r="I37" s="120"/>
      <c r="J37" s="120"/>
    </row>
    <row r="38" spans="1:10" ht="18.75">
      <c r="A38" s="120"/>
      <c r="B38" s="124"/>
      <c r="C38" s="131" t="s">
        <v>69</v>
      </c>
      <c r="D38" s="150">
        <v>-849</v>
      </c>
      <c r="E38" s="126"/>
      <c r="F38" s="127">
        <v>-1339</v>
      </c>
      <c r="G38" s="126"/>
      <c r="H38" s="126"/>
      <c r="I38" s="120"/>
      <c r="J38" s="120"/>
    </row>
    <row r="39" spans="1:10" ht="18.75">
      <c r="A39" s="120"/>
      <c r="B39" s="124"/>
      <c r="C39" s="124"/>
      <c r="D39" s="150"/>
      <c r="E39" s="122"/>
      <c r="F39" s="143"/>
      <c r="G39" s="122"/>
      <c r="H39" s="122"/>
      <c r="I39" s="120"/>
      <c r="J39" s="120"/>
    </row>
    <row r="40" spans="1:10" ht="18.75">
      <c r="A40" s="120"/>
      <c r="B40" s="124" t="s">
        <v>134</v>
      </c>
      <c r="C40" s="124"/>
      <c r="D40" s="153">
        <f>SUM(D35:D39)</f>
        <v>4044</v>
      </c>
      <c r="E40" s="128"/>
      <c r="F40" s="144">
        <f>SUM(F35:F39)</f>
        <v>15911</v>
      </c>
      <c r="G40" s="128"/>
      <c r="H40" s="128"/>
      <c r="I40" s="120"/>
      <c r="J40" s="120"/>
    </row>
    <row r="41" spans="1:10" ht="18.75">
      <c r="A41" s="120"/>
      <c r="B41" s="124"/>
      <c r="C41" s="124"/>
      <c r="D41" s="150"/>
      <c r="E41" s="122"/>
      <c r="F41" s="143"/>
      <c r="G41" s="122"/>
      <c r="H41" s="122"/>
      <c r="I41" s="120"/>
      <c r="J41" s="120"/>
    </row>
    <row r="42" spans="1:10" ht="18.75">
      <c r="A42" s="120"/>
      <c r="B42" s="124" t="s">
        <v>70</v>
      </c>
      <c r="C42" s="124"/>
      <c r="D42" s="150">
        <v>-1807</v>
      </c>
      <c r="E42" s="122"/>
      <c r="F42" s="143">
        <v>-407</v>
      </c>
      <c r="G42" s="122"/>
      <c r="H42" s="122"/>
      <c r="I42" s="120"/>
      <c r="J42" s="120"/>
    </row>
    <row r="43" spans="1:10" ht="18.75">
      <c r="A43" s="120"/>
      <c r="B43" s="124"/>
      <c r="C43" s="124" t="s">
        <v>71</v>
      </c>
      <c r="D43" s="150"/>
      <c r="E43" s="122"/>
      <c r="F43" s="143"/>
      <c r="G43" s="122"/>
      <c r="H43" s="122"/>
      <c r="I43" s="120"/>
      <c r="J43" s="120"/>
    </row>
    <row r="44" spans="1:10" ht="18.75">
      <c r="A44" s="120"/>
      <c r="B44" s="124"/>
      <c r="C44" s="124"/>
      <c r="D44" s="150"/>
      <c r="E44" s="122"/>
      <c r="F44" s="143"/>
      <c r="G44" s="122"/>
      <c r="H44" s="122"/>
      <c r="I44" s="120"/>
      <c r="J44" s="120"/>
    </row>
    <row r="45" spans="1:10" ht="18.75">
      <c r="A45" s="120"/>
      <c r="B45" s="124" t="s">
        <v>72</v>
      </c>
      <c r="C45" s="124"/>
      <c r="D45" s="150">
        <f>D25+D32+D40+D42</f>
        <v>18368</v>
      </c>
      <c r="E45" s="128"/>
      <c r="F45" s="143">
        <f>F25+F32+F40+F42</f>
        <v>8647</v>
      </c>
      <c r="G45" s="128"/>
      <c r="H45" s="128"/>
      <c r="I45" s="120"/>
      <c r="J45" s="120"/>
    </row>
    <row r="46" spans="1:10" ht="18.75">
      <c r="A46" s="120"/>
      <c r="B46" s="124"/>
      <c r="C46" s="124"/>
      <c r="D46" s="150"/>
      <c r="E46" s="122"/>
      <c r="F46" s="143"/>
      <c r="G46" s="122"/>
      <c r="H46" s="122"/>
      <c r="I46" s="120"/>
      <c r="J46" s="120"/>
    </row>
    <row r="47" spans="1:10" ht="18.75">
      <c r="A47" s="120"/>
      <c r="B47" s="124" t="s">
        <v>73</v>
      </c>
      <c r="C47" s="124"/>
      <c r="D47" s="150">
        <v>40429</v>
      </c>
      <c r="E47" s="126"/>
      <c r="F47" s="143">
        <v>36451</v>
      </c>
      <c r="G47" s="126"/>
      <c r="H47" s="126"/>
      <c r="I47" s="120"/>
      <c r="J47" s="120"/>
    </row>
    <row r="48" spans="1:10" ht="18.75">
      <c r="A48" s="120"/>
      <c r="B48" s="124"/>
      <c r="C48" s="124"/>
      <c r="D48" s="150"/>
      <c r="E48" s="122"/>
      <c r="F48" s="143"/>
      <c r="G48" s="122"/>
      <c r="H48" s="122"/>
      <c r="I48" s="120"/>
      <c r="J48" s="120"/>
    </row>
    <row r="49" spans="1:10" ht="19.5" thickBot="1">
      <c r="A49" s="120"/>
      <c r="B49" s="124" t="s">
        <v>74</v>
      </c>
      <c r="C49" s="124"/>
      <c r="D49" s="154">
        <f>D47+D45</f>
        <v>58797</v>
      </c>
      <c r="E49" s="128"/>
      <c r="F49" s="145">
        <f>F47+F45</f>
        <v>45098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50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50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55"/>
      <c r="E52" s="122"/>
      <c r="F52" s="134"/>
      <c r="G52" s="122"/>
      <c r="H52" s="122"/>
      <c r="I52" s="120"/>
      <c r="J52" s="120"/>
    </row>
    <row r="53" spans="1:10" ht="18.75">
      <c r="A53" s="120"/>
      <c r="B53" s="133"/>
      <c r="C53" s="124"/>
      <c r="D53" s="155"/>
      <c r="E53" s="122"/>
      <c r="F53" s="134"/>
      <c r="G53" s="122"/>
      <c r="H53" s="122"/>
      <c r="I53" s="120"/>
      <c r="J53" s="120"/>
    </row>
    <row r="54" spans="1:10" ht="18.75">
      <c r="A54" s="120"/>
      <c r="B54" s="124"/>
      <c r="C54" s="124"/>
      <c r="D54" s="155"/>
      <c r="E54" s="122"/>
      <c r="F54" s="134"/>
      <c r="G54" s="122"/>
      <c r="H54" s="122"/>
      <c r="I54" s="120"/>
      <c r="J54" s="120"/>
    </row>
    <row r="55" spans="1:10" ht="18.75">
      <c r="A55" s="120"/>
      <c r="B55" s="124"/>
      <c r="C55" s="124"/>
      <c r="D55" s="155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50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50"/>
      <c r="E57" s="122"/>
      <c r="F57" s="127"/>
      <c r="G57" s="122"/>
      <c r="H57" s="122"/>
      <c r="I57" s="120"/>
      <c r="J57" s="120"/>
    </row>
    <row r="58" spans="1:10" ht="18.75">
      <c r="A58" s="120"/>
      <c r="B58" s="135" t="s">
        <v>115</v>
      </c>
      <c r="C58" s="124"/>
      <c r="D58" s="150"/>
      <c r="E58" s="122"/>
      <c r="F58" s="127"/>
      <c r="G58" s="122"/>
      <c r="H58" s="122"/>
      <c r="I58" s="120"/>
      <c r="J58" s="120"/>
    </row>
    <row r="59" spans="1:10" ht="15">
      <c r="A59" s="120"/>
      <c r="B59" s="164" t="s">
        <v>132</v>
      </c>
      <c r="C59" s="164"/>
      <c r="D59" s="164"/>
      <c r="E59" s="164"/>
      <c r="F59" s="164"/>
      <c r="G59" s="164"/>
      <c r="H59" s="164"/>
      <c r="I59" s="164"/>
      <c r="J59" s="164"/>
    </row>
    <row r="60" spans="1:10" ht="12.75">
      <c r="A60" s="120"/>
      <c r="B60" s="120"/>
      <c r="C60" s="120"/>
      <c r="D60" s="148"/>
      <c r="E60" s="120"/>
      <c r="F60" s="120"/>
      <c r="G60" s="120"/>
      <c r="H60" s="120"/>
      <c r="I60" s="120"/>
      <c r="J60" s="120"/>
    </row>
    <row r="61" spans="1:10" ht="12.75">
      <c r="A61" s="120"/>
      <c r="B61" s="120"/>
      <c r="C61" s="120"/>
      <c r="D61" s="156"/>
      <c r="E61" s="120"/>
      <c r="F61" s="134"/>
      <c r="G61" s="120"/>
      <c r="H61" s="120"/>
      <c r="I61" s="120"/>
      <c r="J61" s="120"/>
    </row>
    <row r="62" spans="1:10" ht="12.75">
      <c r="A62" s="120"/>
      <c r="B62" s="120"/>
      <c r="C62" s="120"/>
      <c r="D62" s="156"/>
      <c r="E62" s="120"/>
      <c r="F62" s="134"/>
      <c r="G62" s="120"/>
      <c r="H62" s="120"/>
      <c r="I62" s="120"/>
      <c r="J62" s="120"/>
    </row>
    <row r="63" spans="1:10" ht="12.75">
      <c r="A63" s="120"/>
      <c r="B63" s="120"/>
      <c r="C63" s="120"/>
      <c r="D63" s="156"/>
      <c r="E63" s="120"/>
      <c r="F63" s="134"/>
      <c r="G63" s="120"/>
      <c r="H63" s="120"/>
      <c r="I63" s="120"/>
      <c r="J63" s="120"/>
    </row>
    <row r="64" spans="1:10" ht="12.75">
      <c r="A64" s="120"/>
      <c r="B64" s="120"/>
      <c r="C64" s="120"/>
      <c r="D64" s="155"/>
      <c r="E64" s="122"/>
      <c r="F64" s="126"/>
      <c r="G64" s="120"/>
      <c r="H64" s="120"/>
      <c r="I64" s="120"/>
      <c r="J64" s="120"/>
    </row>
    <row r="65" spans="1:10" ht="12.75">
      <c r="A65" s="120"/>
      <c r="B65" s="120"/>
      <c r="C65" s="120"/>
      <c r="D65" s="148"/>
      <c r="E65" s="120"/>
      <c r="F65" s="120"/>
      <c r="G65" s="120"/>
      <c r="H65" s="120"/>
      <c r="I65" s="120"/>
      <c r="J65" s="120"/>
    </row>
    <row r="66" spans="1:10" ht="12.75">
      <c r="A66" s="120"/>
      <c r="B66" s="120"/>
      <c r="C66" s="120"/>
      <c r="D66" s="148"/>
      <c r="E66" s="120"/>
      <c r="F66" s="120"/>
      <c r="G66" s="120"/>
      <c r="H66" s="120"/>
      <c r="I66" s="120"/>
      <c r="J66" s="120"/>
    </row>
    <row r="67" spans="1:10" ht="12.75">
      <c r="A67" s="120"/>
      <c r="B67" s="120"/>
      <c r="C67" s="120"/>
      <c r="D67" s="148"/>
      <c r="E67" s="120"/>
      <c r="F67" s="120"/>
      <c r="G67" s="120"/>
      <c r="H67" s="120"/>
      <c r="I67" s="120"/>
      <c r="J67" s="120"/>
    </row>
    <row r="68" spans="1:10" ht="12.75">
      <c r="A68" s="120"/>
      <c r="B68" s="120"/>
      <c r="C68" s="120"/>
      <c r="D68" s="148"/>
      <c r="E68" s="120"/>
      <c r="F68" s="120"/>
      <c r="G68" s="120"/>
      <c r="H68" s="120"/>
      <c r="I68" s="120"/>
      <c r="J68" s="120"/>
    </row>
    <row r="69" spans="1:10" ht="12.75">
      <c r="A69" s="120"/>
      <c r="B69" s="120"/>
      <c r="C69" s="120"/>
      <c r="D69" s="148"/>
      <c r="E69" s="120"/>
      <c r="F69" s="120"/>
      <c r="G69" s="120"/>
      <c r="H69" s="120"/>
      <c r="I69" s="120"/>
      <c r="J69" s="120"/>
    </row>
    <row r="70" spans="1:10" ht="12.75">
      <c r="A70" s="120"/>
      <c r="B70" s="120"/>
      <c r="C70" s="136"/>
      <c r="D70" s="148"/>
      <c r="E70" s="120"/>
      <c r="F70" s="120"/>
      <c r="G70" s="120"/>
      <c r="H70" s="120"/>
      <c r="I70" s="120"/>
      <c r="J70" s="120"/>
    </row>
    <row r="71" spans="1:10" ht="12.75">
      <c r="A71" s="120"/>
      <c r="B71" s="120"/>
      <c r="C71" s="120"/>
      <c r="D71" s="156"/>
      <c r="E71" s="120"/>
      <c r="F71" s="134"/>
      <c r="G71" s="120"/>
      <c r="H71" s="120"/>
      <c r="I71" s="120"/>
      <c r="J71" s="120"/>
    </row>
    <row r="72" spans="1:10" ht="12.75">
      <c r="A72" s="120"/>
      <c r="B72" s="120"/>
      <c r="C72" s="120"/>
      <c r="D72" s="156"/>
      <c r="E72" s="120"/>
      <c r="F72" s="134"/>
      <c r="G72" s="120"/>
      <c r="H72" s="120"/>
      <c r="I72" s="120"/>
      <c r="J72" s="120"/>
    </row>
    <row r="73" spans="1:10" ht="12.75">
      <c r="A73" s="120"/>
      <c r="B73" s="120"/>
      <c r="C73" s="120"/>
      <c r="D73" s="156"/>
      <c r="E73" s="120"/>
      <c r="F73" s="134"/>
      <c r="G73" s="120"/>
      <c r="H73" s="120"/>
      <c r="I73" s="120"/>
      <c r="J73" s="120"/>
    </row>
    <row r="74" spans="1:10" ht="12.75">
      <c r="A74" s="120"/>
      <c r="B74" s="120"/>
      <c r="C74" s="136"/>
      <c r="D74" s="157"/>
      <c r="E74" s="138"/>
      <c r="F74" s="137"/>
      <c r="G74" s="120"/>
      <c r="H74" s="120"/>
      <c r="I74" s="120"/>
      <c r="J74" s="120"/>
    </row>
    <row r="75" spans="1:10" ht="12.75">
      <c r="A75" s="120"/>
      <c r="B75" s="120"/>
      <c r="C75" s="120"/>
      <c r="D75" s="148"/>
      <c r="E75" s="120"/>
      <c r="F75" s="120"/>
      <c r="G75" s="120"/>
      <c r="H75" s="120"/>
      <c r="I75" s="120"/>
      <c r="J75" s="120"/>
    </row>
    <row r="76" spans="1:10" ht="12.75">
      <c r="A76" s="120"/>
      <c r="B76" s="120"/>
      <c r="C76" s="120"/>
      <c r="D76" s="148"/>
      <c r="E76" s="120"/>
      <c r="F76" s="120"/>
      <c r="G76" s="120"/>
      <c r="H76" s="120"/>
      <c r="I76" s="120"/>
      <c r="J76" s="120"/>
    </row>
    <row r="77" spans="1:10" ht="12.75">
      <c r="A77" s="120"/>
      <c r="B77" s="120"/>
      <c r="C77" s="136"/>
      <c r="D77" s="148"/>
      <c r="E77" s="120"/>
      <c r="F77" s="120"/>
      <c r="G77" s="120"/>
      <c r="H77" s="120"/>
      <c r="I77" s="120"/>
      <c r="J77" s="120"/>
    </row>
    <row r="78" spans="1:10" ht="12.75">
      <c r="A78" s="120"/>
      <c r="B78" s="120"/>
      <c r="C78" s="120"/>
      <c r="D78" s="156"/>
      <c r="E78" s="134"/>
      <c r="F78" s="134"/>
      <c r="G78" s="120"/>
      <c r="H78" s="120"/>
      <c r="I78" s="120"/>
      <c r="J78" s="120"/>
    </row>
    <row r="79" spans="1:10" ht="12.75">
      <c r="A79" s="120"/>
      <c r="B79" s="120"/>
      <c r="C79" s="120"/>
      <c r="D79" s="156"/>
      <c r="E79" s="134"/>
      <c r="F79" s="134"/>
      <c r="G79" s="120"/>
      <c r="H79" s="120"/>
      <c r="I79" s="120"/>
      <c r="J79" s="120"/>
    </row>
    <row r="80" spans="1:10" ht="12.75">
      <c r="A80" s="120"/>
      <c r="B80" s="120"/>
      <c r="C80" s="120"/>
      <c r="D80" s="156"/>
      <c r="E80" s="134"/>
      <c r="F80" s="134"/>
      <c r="G80" s="120"/>
      <c r="H80" s="120"/>
      <c r="I80" s="120"/>
      <c r="J80" s="120"/>
    </row>
    <row r="81" spans="1:10" ht="12.75">
      <c r="A81" s="120"/>
      <c r="B81" s="120"/>
      <c r="C81" s="139"/>
      <c r="D81" s="156"/>
      <c r="E81" s="134"/>
      <c r="F81" s="134"/>
      <c r="G81" s="120"/>
      <c r="H81" s="120"/>
      <c r="I81" s="120"/>
      <c r="J81" s="120"/>
    </row>
    <row r="82" spans="1:10" ht="12.75">
      <c r="A82" s="120"/>
      <c r="B82" s="120"/>
      <c r="C82" s="139"/>
      <c r="D82" s="156"/>
      <c r="E82" s="134"/>
      <c r="F82" s="134"/>
      <c r="G82" s="120"/>
      <c r="H82" s="120"/>
      <c r="I82" s="120"/>
      <c r="J82" s="120"/>
    </row>
    <row r="83" spans="1:10" ht="12.75">
      <c r="A83" s="120"/>
      <c r="B83" s="120"/>
      <c r="C83" s="139"/>
      <c r="D83" s="156"/>
      <c r="E83" s="134"/>
      <c r="F83" s="134"/>
      <c r="G83" s="120"/>
      <c r="H83" s="120"/>
      <c r="I83" s="120"/>
      <c r="J83" s="120"/>
    </row>
    <row r="84" spans="1:10" ht="12.75">
      <c r="A84" s="120"/>
      <c r="B84" s="120"/>
      <c r="C84" s="120"/>
      <c r="D84" s="156"/>
      <c r="E84" s="134"/>
      <c r="F84" s="134"/>
      <c r="G84" s="120"/>
      <c r="H84" s="120"/>
      <c r="I84" s="120"/>
      <c r="J84" s="120"/>
    </row>
    <row r="85" spans="1:10" ht="12.75">
      <c r="A85" s="120"/>
      <c r="B85" s="120"/>
      <c r="C85" s="120"/>
      <c r="D85" s="156"/>
      <c r="E85" s="134"/>
      <c r="F85" s="137"/>
      <c r="G85" s="120"/>
      <c r="H85" s="120"/>
      <c r="I85" s="120"/>
      <c r="J85" s="120"/>
    </row>
    <row r="86" spans="1:10" ht="12.75">
      <c r="A86" s="120"/>
      <c r="B86" s="120"/>
      <c r="C86" s="136"/>
      <c r="D86" s="157"/>
      <c r="E86" s="138"/>
      <c r="F86" s="137"/>
      <c r="G86" s="120"/>
      <c r="H86" s="120"/>
      <c r="I86" s="120"/>
      <c r="J86" s="120"/>
    </row>
    <row r="87" spans="4:6" ht="12.75">
      <c r="D87" s="158"/>
      <c r="E87" s="87"/>
      <c r="F87" s="119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1" r:id="rId1"/>
  <headerFooter alignWithMargins="0">
    <oddFooter>&amp;R&amp;12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ybl</cp:lastModifiedBy>
  <cp:lastPrinted>2008-07-21T08:42:51Z</cp:lastPrinted>
  <dcterms:created xsi:type="dcterms:W3CDTF">2004-10-19T07:22:43Z</dcterms:created>
  <dcterms:modified xsi:type="dcterms:W3CDTF">2008-07-21T08:42:57Z</dcterms:modified>
  <cp:category/>
  <cp:version/>
  <cp:contentType/>
  <cp:contentStatus/>
</cp:coreProperties>
</file>