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65" windowHeight="4365" activeTab="2"/>
  </bookViews>
  <sheets>
    <sheet name="PL" sheetId="1" r:id="rId1"/>
    <sheet name="BS" sheetId="2" r:id="rId2"/>
    <sheet name="Note" sheetId="3" r:id="rId3"/>
  </sheets>
  <definedNames>
    <definedName name="_xlnm.Print_Area" localSheetId="1">'BS'!$A$2:$K$64</definedName>
    <definedName name="_xlnm.Print_Area" localSheetId="2">'Note'!$A$1:$L$224</definedName>
    <definedName name="_xlnm.Print_Area" localSheetId="0">'PL'!$A$1:$O$85</definedName>
  </definedNames>
  <calcPr fullCalcOnLoad="1"/>
</workbook>
</file>

<file path=xl/sharedStrings.xml><?xml version="1.0" encoding="utf-8"?>
<sst xmlns="http://schemas.openxmlformats.org/spreadsheetml/2006/main" count="311" uniqueCount="263">
  <si>
    <t xml:space="preserve">    PERUSAHAAN SADUR TIMAH MALAYSIA (PERSTIMA) BERHAD</t>
  </si>
  <si>
    <t xml:space="preserve">        INDIVIDUAL QUARTER</t>
  </si>
  <si>
    <t xml:space="preserve">        CUMULATIVE QUARTER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</si>
  <si>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</si>
  <si>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</si>
  <si>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</si>
  <si>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</si>
  <si>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</si>
  <si>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</si>
  <si>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</si>
  <si>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30/09/1998</t>
  </si>
  <si>
    <t>RM'000</t>
  </si>
  <si>
    <t>(a)</t>
  </si>
  <si>
    <t>Turnover</t>
  </si>
  <si>
    <t xml:space="preserve">(b) </t>
  </si>
  <si>
    <t>Investment Income</t>
  </si>
  <si>
    <t>(c)</t>
  </si>
  <si>
    <t>Other income including interest income</t>
  </si>
  <si>
    <t>Operating profit/(loss)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</si>
  <si>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</si>
  <si>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</si>
  <si>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</si>
  <si>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</si>
  <si>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</si>
  <si>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</si>
  <si>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</si>
  <si>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</si>
  <si>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</si>
  <si>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</t>
  </si>
  <si>
    <t>and exceptional items but before income tax,</t>
  </si>
  <si>
    <t>minority interests and extraordinary items</t>
  </si>
  <si>
    <t>(f)</t>
  </si>
  <si>
    <t>Share in the results of associated</t>
  </si>
  <si>
    <t>companies</t>
  </si>
  <si>
    <t>(g)</t>
  </si>
  <si>
    <t>Profit/(loss) before taxation, minority</t>
  </si>
  <si>
    <t>(h)</t>
  </si>
  <si>
    <t>Taxation</t>
  </si>
  <si>
    <t>(i)</t>
  </si>
  <si>
    <t xml:space="preserve">(i)  Profit/(loss) after taxation </t>
  </si>
  <si>
    <t xml:space="preserve">      before deducting minority interests</t>
  </si>
  <si>
    <t>(ii)  Less minority interests</t>
  </si>
  <si>
    <t>(j)</t>
  </si>
  <si>
    <t xml:space="preserve">Profit/(loss) after taxation </t>
  </si>
  <si>
    <t>attributable to members of the company</t>
  </si>
  <si>
    <t>(k)</t>
  </si>
  <si>
    <t>(i)   Extraordinary items</t>
  </si>
  <si>
    <t>(iii) Extraordinary items attributable to</t>
  </si>
  <si>
    <t xml:space="preserve">       members of the company</t>
  </si>
  <si>
    <t>(l)</t>
  </si>
  <si>
    <t>Profit/(loss) after taxation and extraordinary</t>
  </si>
  <si>
    <t xml:space="preserve">items attributable to members of the </t>
  </si>
  <si>
    <t>company</t>
  </si>
  <si>
    <t>Earning per share based on 2(j) above after</t>
  </si>
  <si>
    <t>deducting any provision for preference</t>
  </si>
  <si>
    <t>dividends, if any:-</t>
  </si>
  <si>
    <t>Dividend per share (sen)</t>
  </si>
  <si>
    <t>(b)</t>
  </si>
  <si>
    <t>Dividend Description</t>
  </si>
  <si>
    <t>Not Applicable</t>
  </si>
  <si>
    <t>AS AT CURRENT QUARTER</t>
  </si>
  <si>
    <t>AS AT PRECEDING</t>
  </si>
  <si>
    <t>PERUSAHAAN SADUR TIMAH MALAYSIA (PERSTIMA) BERHAD</t>
  </si>
  <si>
    <t xml:space="preserve">                        CONSOLIDATED BALANCE SHEET</t>
  </si>
  <si>
    <t>AS AT</t>
  </si>
  <si>
    <t>END OF</t>
  </si>
  <si>
    <t>CURRENT</t>
  </si>
  <si>
    <t>PRECEDING</t>
  </si>
  <si>
    <t>FINANCIAL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</si>
  <si>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</si>
  <si>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</si>
  <si>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</si>
  <si>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</si>
  <si>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</si>
  <si>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</si>
  <si>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</si>
  <si>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Short-Term Investments</t>
  </si>
  <si>
    <t>Other Debtors, Deposits &amp; Prepayments</t>
  </si>
  <si>
    <t>Short Term Deposits</t>
  </si>
  <si>
    <t>Cash</t>
  </si>
  <si>
    <t>Current Liabilities</t>
  </si>
  <si>
    <t>Overdrafts</t>
  </si>
  <si>
    <t>Short Term Borrowings</t>
  </si>
  <si>
    <t>Trade Creditors</t>
  </si>
  <si>
    <t>Other Creditors</t>
  </si>
  <si>
    <t>Provision for Taxation</t>
  </si>
  <si>
    <t>Term Loans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</si>
  <si>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</si>
  <si>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</si>
  <si>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</si>
  <si>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</si>
  <si>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</si>
  <si>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</si>
  <si>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</si>
  <si>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Minority Interests</t>
  </si>
  <si>
    <t>Deferred Taxation</t>
  </si>
  <si>
    <t>Net tangible assets per share (sen)</t>
  </si>
  <si>
    <t>Notes</t>
  </si>
  <si>
    <t>ACCOUNTING POLICIES</t>
  </si>
  <si>
    <t>EXCEPTIONAL ITEMS</t>
  </si>
  <si>
    <t>EXTRAORDINARY ITEMS</t>
  </si>
  <si>
    <t>There were no extraordinary items during the period under review.</t>
  </si>
  <si>
    <t>TAXATION</t>
  </si>
  <si>
    <t>PRE-ACQUISITION PROFITS</t>
  </si>
  <si>
    <t>There were no  pre-acquisition profits for the current financial year to date.</t>
  </si>
  <si>
    <t>PROFIT / LOSS ON SALE OF PROPERTIES</t>
  </si>
  <si>
    <t>There were no  profits on any sale of investments and/or properties for the current financial year to date.</t>
  </si>
  <si>
    <t>PURCHASE OR DISPOSAL OF QUOTED SHARES</t>
  </si>
  <si>
    <t xml:space="preserve">There were no purchases or disposals of quoted securities. </t>
  </si>
  <si>
    <t>CHANGES IN THE COMPOSITION OF THE COMPANY</t>
  </si>
  <si>
    <t>CORPORATE  PROPOSALS</t>
  </si>
  <si>
    <t>SEASONALITY FLUCTUATION</t>
  </si>
  <si>
    <t>The operation of the Company were not subject to any seasonal fluctuation .</t>
  </si>
  <si>
    <t>DEBT &amp; EQUITY SECURITIES</t>
  </si>
  <si>
    <t>COMPANY BORROWINGS</t>
  </si>
  <si>
    <t>Group borrowings and debt securities as at the end of the reporting period were :-</t>
  </si>
  <si>
    <t>RM 000</t>
  </si>
  <si>
    <t>Status of the borrowings</t>
  </si>
  <si>
    <t>i) Pledge of unquoted shares in an associated company</t>
  </si>
  <si>
    <t>CONTINGENT LIABILITIES</t>
  </si>
  <si>
    <t>IV)</t>
  </si>
  <si>
    <t>FINANCIAL INSTRUMENTS WITH OFF BALANCE SHEET RISK</t>
  </si>
  <si>
    <t>There were no any financial instruments issued during the period under review.</t>
  </si>
  <si>
    <t>MATERIAL LITIGATION</t>
  </si>
  <si>
    <t xml:space="preserve">SEGMENT REPORTING </t>
  </si>
  <si>
    <t>COMPARISION OF THE QUATERLY RESULTS</t>
  </si>
  <si>
    <t>REVIEW OF RESULTS</t>
  </si>
  <si>
    <t>CURRENT YEAR'S PROSPECTS</t>
  </si>
  <si>
    <t>ACTUAL VS FORECAST PROFIT</t>
  </si>
  <si>
    <t>Not applicable</t>
  </si>
  <si>
    <t>DIVIDENDS</t>
  </si>
  <si>
    <t>0</t>
  </si>
  <si>
    <t>Preceding Year</t>
  </si>
  <si>
    <t>Corresponding</t>
  </si>
  <si>
    <t xml:space="preserve">                                                                                                      </t>
  </si>
  <si>
    <t>Retained Profit / (Loss) for the year</t>
  </si>
  <si>
    <t>The loan is secured by :-</t>
  </si>
  <si>
    <t xml:space="preserve">II) </t>
  </si>
  <si>
    <t xml:space="preserve">I) </t>
  </si>
  <si>
    <t>in its capacity as a corporate guarantor.</t>
  </si>
  <si>
    <t xml:space="preserve">III) </t>
  </si>
  <si>
    <t>company's present and future fixed and floating assets</t>
  </si>
  <si>
    <t>Defendant and Guarantor for a margin facillity granted to a subsidiary company, the First Defendant, on October</t>
  </si>
  <si>
    <t>On 3 February 1999, Perwira Affin Bank Bhd served a Writ of Summons on the Comapany as the Second Defend-</t>
  </si>
  <si>
    <t>ant and Corporate Guarantor of two term loans granted to a subsidiary company, the First Defendant, on 26 Jan-</t>
  </si>
  <si>
    <t>uary 1996. The Bank seeks to recover RM95,979,792.00 in arrears.</t>
  </si>
  <si>
    <t>On 16 April 1999, Sabah Development Bank Bhd served a Writ of Summons on the Company seeking the recovery</t>
  </si>
  <si>
    <t>The Company has initiated legal claims against the principal directors of the previous management who had jointly</t>
  </si>
  <si>
    <t>In the opinion of the Directors, no item, transaction or event of a material and unusual nature has arisen between the date</t>
  </si>
  <si>
    <t>Barring any unforeseen circumstances, the Directors are confident that the current year's performance will see further</t>
  </si>
  <si>
    <t>improvement.</t>
  </si>
  <si>
    <t>On 5 October 1998, PB Securities Sdn Bhd served a Writ of Summons on the Company,  naming  it  the  Second</t>
  </si>
  <si>
    <t>1997. The Plaintiff has claimed that the First Defendant had from 31 October 1997  defaulted  in  its  repayments</t>
  </si>
  <si>
    <t xml:space="preserve">TA Securities Berhad commenced legal suit against the  subsidiary  company  to  demand  for the full repayment </t>
  </si>
  <si>
    <t>Sabah Development Bank loan.</t>
  </si>
  <si>
    <t xml:space="preserve">and / or severally caused the Company to loose or put at risk of loss of its money  and  assets  in   respect  of  the </t>
  </si>
  <si>
    <t>Accumulated loss brought forward</t>
  </si>
  <si>
    <t xml:space="preserve">The Board of Directors is pleased to announce the unaudited Quarterly Report on the Company's </t>
  </si>
  <si>
    <t>FINANCIALY/E 31/3/2000</t>
  </si>
  <si>
    <t>The net tangible assets backing per ordinary share is derived after taking into consideration of goodwill of RM60.1m (2000:RM60.1m)</t>
  </si>
  <si>
    <t>Y/E 31/3/2000</t>
  </si>
  <si>
    <t xml:space="preserve">totalling RM51,714,602.00. The Company has refuted the claim in its defence. On 14 January 2000, the Company </t>
  </si>
  <si>
    <t xml:space="preserve">On 7 January 2000, the Company and TA entered into  a Settlement Agreement whereby TA agreed  to accept the </t>
  </si>
  <si>
    <t>On 7 March 2000, a notice of discontinuance dated 1 March 2000 was served on the Company.</t>
  </si>
  <si>
    <t xml:space="preserve">of RM102,053,365.00 in respect of a revolving credit granted to the Company on 4 April 1996. </t>
  </si>
  <si>
    <t xml:space="preserve">       Segment reporting is not disclosed as the group operates predominantly in Malaysia manufacturing and selling</t>
  </si>
  <si>
    <t>the issue of this quarterly report.</t>
  </si>
  <si>
    <t xml:space="preserve">There are no share of profit in the Associated Company consolidated in the group's performance in view of the intention </t>
  </si>
  <si>
    <t>The same accounting policies and methods of computation are followed in the quarterly financial  statements and remains</t>
  </si>
  <si>
    <t xml:space="preserve">unchanged as compared with the 31 March  2000 Audited  Annual Financial Statement. </t>
  </si>
  <si>
    <t xml:space="preserve">The proposed  restructuring  scheme  involves  capital  reduction  and   consolidation,  debt  restructuring,   rights  issue, </t>
  </si>
  <si>
    <t>The borrowing is secured by way of fixed and  floating  charged  over  all  the</t>
  </si>
  <si>
    <t>ii) Debenture creating fixed and floating charges over a subsidiary company's</t>
  </si>
  <si>
    <t xml:space="preserve">     present and future assets</t>
  </si>
  <si>
    <t>Settlement whereby, inter-alia, RM100,000,000 cash shall be paid to SDB as full and final settlement of  outstan-</t>
  </si>
  <si>
    <t>ding debt owing by Perstima to SDB. In addition, Danaharta had on 15 February 2000 taken over the amount ow-</t>
  </si>
  <si>
    <t>up to which the report refers to and the date on which the report is issued which would substantially affect the results of</t>
  </si>
  <si>
    <t>the operation of the Group.</t>
  </si>
  <si>
    <t>A notice of discontinuance dated 24 March 2000 has been filed to withdraw the proceeding against the Company.</t>
  </si>
  <si>
    <t xml:space="preserve">of the amount owing on February 18,1999 amounted to RM58,254,651 plus interest and against the Company </t>
  </si>
  <si>
    <t xml:space="preserve">        tinplates.</t>
  </si>
  <si>
    <t xml:space="preserve">restricted issue and exemption from undertaking a mandatory  offer   have  been  approved  by  all  the  related  authorities </t>
  </si>
  <si>
    <t>business remained stable and cheaper financial cost have contributed positively to the   overall   profitability   during    the</t>
  </si>
  <si>
    <t xml:space="preserve">On 12 January 2000, the Company and PAB entered into  a Settlement Agreement whereby PAB agreed  to accept </t>
  </si>
  <si>
    <t>The Company  is facing  stiff competition from  the   imported  tinplate for  the  period  under   review.   Nevertheless,   the</t>
  </si>
  <si>
    <t>Consolidated Results for the financial quarter ended 30/9/2000 as follows :-</t>
  </si>
  <si>
    <t>30/9/2000</t>
  </si>
  <si>
    <t>30/09/1999</t>
  </si>
  <si>
    <t>30/09/2000</t>
  </si>
  <si>
    <t>7% RCLUS</t>
  </si>
  <si>
    <t xml:space="preserve"> Long Term Loan (Secured)</t>
  </si>
  <si>
    <t>a)</t>
  </si>
  <si>
    <t>There exceptional items for the period under reviewed comprised of the following :-</t>
  </si>
  <si>
    <t>b)</t>
  </si>
  <si>
    <t>Total</t>
  </si>
  <si>
    <t>The debt restructuring scheme of the above  is proposed to be modified to include the Proposed Transfer of Perstima's</t>
  </si>
  <si>
    <t>entire 66.7% equity interest in Perstima Industries Sdn Bhd to Penang Shipbuilding &amp; Construction Sdn Bhd and /or its</t>
  </si>
  <si>
    <t>July 2000. The proposed scheme is expected to be completed by middle of December 2000.</t>
  </si>
  <si>
    <t>During the period under reviewed ,the company have exercised the following :</t>
  </si>
  <si>
    <t>Share capital @ 1/7/2000</t>
  </si>
  <si>
    <t>Share Capital @ 30/9/2000</t>
  </si>
  <si>
    <t xml:space="preserve">Short term Borrowing </t>
  </si>
  <si>
    <t>Term Loan II</t>
  </si>
  <si>
    <t>Term Loan I</t>
  </si>
  <si>
    <t>Remark</t>
  </si>
  <si>
    <t xml:space="preserve">There are no contingent liabilities  for the Group as at 2 November 2000 being the last  practicable  date  from  the  date  of </t>
  </si>
  <si>
    <t>exceptional items ( please refer to Note No 2) compared to the RM4.3million in last quarter.</t>
  </si>
  <si>
    <t xml:space="preserve">The Group's profit  before taxation for the current quarter is RM44.9 million  which compriesd of RM41.7million of </t>
  </si>
  <si>
    <t xml:space="preserve">of the Directors of the Company to wind up all the subsiadiary companies. Further more, as explained in Note 10, the </t>
  </si>
  <si>
    <t>company have annouced the Proposed Transfer on 14 September 2000.</t>
  </si>
  <si>
    <t>period under review.</t>
  </si>
  <si>
    <t>Term Loan I - Please refer to the Note 9, the Proposed Transfer</t>
  </si>
  <si>
    <t>No dividend has been declared for the period ended 30 Sept  2000. [ 2000: Dividend was nil]</t>
  </si>
  <si>
    <t>Waiver by the secured creditor of all the remaining interest balance outstanding</t>
  </si>
  <si>
    <t>as at 9/8/1999</t>
  </si>
  <si>
    <t>of the total amount owing to them as at 8th September 1999</t>
  </si>
  <si>
    <t>Waiver by the four trade financing lender of RM34,516,800 representing 30%</t>
  </si>
  <si>
    <t>Please refer to the Note  9, the Proposed Transfer</t>
  </si>
  <si>
    <t>nominees ("Proposed Transfer" ). The modification of the proposal is subject to the approval of the related authorities.</t>
  </si>
  <si>
    <t>1998 have been released from their appointment with effect from 8 September 2000.</t>
  </si>
  <si>
    <t>1998 is fixed on 22 May 2000.</t>
  </si>
  <si>
    <t xml:space="preserve">and  PB entered into a settlement Agreement whereby PB agreed to  accept the company's payment in cash  of   </t>
  </si>
  <si>
    <t xml:space="preserve">the sum of 10% of the balance outstanding as at 1 January 1999 amounting RM5,557,708.96   as   full  and   final  </t>
  </si>
  <si>
    <t xml:space="preserve">settlement of the corporate guarantee dated 7 October 1997 given by the Company. The hearing of the summary </t>
  </si>
  <si>
    <t xml:space="preserve">judgement application by the plaintiff against the First Defendant via a Summons in Chambers dated 29 December </t>
  </si>
  <si>
    <t>under the loan facilities.</t>
  </si>
  <si>
    <t>company's payment in cash of sum of RM5,829,465 as full and final settlement of the obilgations of the Company</t>
  </si>
  <si>
    <t>Company under the loan facilities.</t>
  </si>
  <si>
    <t xml:space="preserve">the Company's payment in cash of  sum of RM10,000,000 as  full  and  final  settlement  of  the   obilgations  of  the </t>
  </si>
  <si>
    <t xml:space="preserve">ing by the Company  to  SDB. The  Company  have  settled  part  of  the   loan   equivalent   to   RM64million   on </t>
  </si>
  <si>
    <t xml:space="preserve">Exceptional items - please refer to Note (2) </t>
  </si>
  <si>
    <t xml:space="preserve">The Special Administrators  who were appointed   to  the  Company  under  the  Pengurusan Danaharta Nasional Berhad Act </t>
  </si>
  <si>
    <t>15  September 2000 and the balance of the loan to be cleared off after completion of the Rights Issue</t>
  </si>
  <si>
    <t xml:space="preserve">The taxation is in respect of the profits for the period under review </t>
  </si>
  <si>
    <t>Adjusment for (Over)/Under Provision</t>
  </si>
  <si>
    <t>Short Term</t>
  </si>
  <si>
    <t>Long Term</t>
  </si>
  <si>
    <t>Earnings Per Share</t>
  </si>
  <si>
    <t xml:space="preserve">Current </t>
  </si>
  <si>
    <t>Year Quarter</t>
  </si>
  <si>
    <t xml:space="preserve">Preceding </t>
  </si>
  <si>
    <t>Current</t>
  </si>
  <si>
    <t>Year to Date</t>
  </si>
  <si>
    <t>Year To Date</t>
  </si>
  <si>
    <t>Basic Earnings</t>
  </si>
  <si>
    <t>(i)   Basic (based on ordinary shares) (Sen)</t>
  </si>
  <si>
    <t>Company No : 49971 -D</t>
  </si>
  <si>
    <t>Company No : 49971 - D</t>
  </si>
  <si>
    <t>Current  Year</t>
  </si>
  <si>
    <t>To Date</t>
  </si>
  <si>
    <t>Quarter</t>
  </si>
  <si>
    <t>Current Taxation</t>
  </si>
  <si>
    <t>Capital Reduction and Consolidation on 9/8/2000</t>
  </si>
  <si>
    <t>Remark :</t>
  </si>
  <si>
    <t xml:space="preserve">The weighted number of Ordinary Shares in the respective period for the computation of the Group 's basic and diluted </t>
  </si>
  <si>
    <t>earning s are as follows:-</t>
  </si>
  <si>
    <t xml:space="preserve">Diluted Earnings </t>
  </si>
  <si>
    <t>Add : Allotment of Restricted Issue shares on 11/8/2000</t>
  </si>
  <si>
    <t xml:space="preserve">On 16/8/2000, the Company have issued RM17,258,400 7% RCLUS  5 years and the RCLUS have been fully redeemed  back on </t>
  </si>
  <si>
    <t>25/10/2000 after obtained the approval from Securities Commission on 14/10/2000.</t>
  </si>
  <si>
    <t>(ii)  Fully diluted (based on ordinary shares) (Sen)</t>
  </si>
  <si>
    <t xml:space="preserve">SDB had on 3 February 2000 approved the Proposed Restructuring Scheme  which  included   the  Proposed </t>
  </si>
  <si>
    <t xml:space="preserve">and the Special Administrators of Perstima have determined the Unconditional Date for  the  restructuring  scheme   on   28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</si>
</sst>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_);_(* \(#,##0.0\);_(* &quot;-&quot;??_);_(@_)"/>
    <numFmt numFmtId="177" formatCode="_(* #,##0_);_(* \(#,##0\);_(* &quot;-&quot;??_);_(@_)"/>
  </numFmts>
  <fonts count="1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u val="single"/>
      <sz val="12"/>
      <name val="Arial"/>
      <family val="2"/>
    </font>
    <font>
      <b/>
      <sz val="11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7" fontId="1" fillId="0" borderId="0" xfId="15" applyNumberFormat="1" applyFont="1" applyAlignment="1">
      <alignment/>
    </xf>
    <xf numFmtId="177" fontId="2" fillId="0" borderId="0" xfId="15" applyNumberFormat="1" applyFont="1" applyBorder="1" applyAlignment="1">
      <alignment horizontal="center"/>
    </xf>
    <xf numFmtId="177" fontId="1" fillId="0" borderId="0" xfId="15" applyNumberFormat="1" applyFont="1" applyBorder="1" applyAlignment="1">
      <alignment/>
    </xf>
    <xf numFmtId="177" fontId="2" fillId="0" borderId="0" xfId="15" applyNumberFormat="1" applyFont="1" applyBorder="1" applyAlignment="1">
      <alignment/>
    </xf>
    <xf numFmtId="177" fontId="2" fillId="0" borderId="1" xfId="15" applyNumberFormat="1" applyFont="1" applyBorder="1" applyAlignment="1">
      <alignment/>
    </xf>
    <xf numFmtId="177" fontId="2" fillId="0" borderId="2" xfId="15" applyNumberFormat="1" applyFont="1" applyBorder="1" applyAlignment="1">
      <alignment/>
    </xf>
    <xf numFmtId="177" fontId="2" fillId="0" borderId="3" xfId="15" applyNumberFormat="1" applyFont="1" applyBorder="1" applyAlignment="1">
      <alignment/>
    </xf>
    <xf numFmtId="177" fontId="2" fillId="0" borderId="4" xfId="15" applyNumberFormat="1" applyFont="1" applyBorder="1" applyAlignment="1">
      <alignment/>
    </xf>
    <xf numFmtId="177" fontId="2" fillId="0" borderId="5" xfId="15" applyNumberFormat="1" applyFont="1" applyBorder="1" applyAlignment="1">
      <alignment horizontal="center"/>
    </xf>
    <xf numFmtId="177" fontId="2" fillId="0" borderId="2" xfId="15" applyNumberFormat="1" applyFont="1" applyBorder="1" applyAlignment="1">
      <alignment horizontal="center"/>
    </xf>
    <xf numFmtId="177" fontId="2" fillId="0" borderId="6" xfId="15" applyNumberFormat="1" applyFont="1" applyBorder="1" applyAlignment="1">
      <alignment horizontal="center"/>
    </xf>
    <xf numFmtId="177" fontId="2" fillId="0" borderId="6" xfId="15" applyNumberFormat="1" applyFont="1" applyBorder="1" applyAlignment="1">
      <alignment/>
    </xf>
    <xf numFmtId="177" fontId="2" fillId="0" borderId="0" xfId="15" applyNumberFormat="1" applyFont="1" applyAlignment="1">
      <alignment/>
    </xf>
    <xf numFmtId="177" fontId="2" fillId="0" borderId="5" xfId="15" applyNumberFormat="1" applyFont="1" applyBorder="1" applyAlignment="1">
      <alignment/>
    </xf>
    <xf numFmtId="177" fontId="2" fillId="0" borderId="7" xfId="15" applyNumberFormat="1" applyFont="1" applyBorder="1" applyAlignment="1">
      <alignment/>
    </xf>
    <xf numFmtId="0" fontId="5" fillId="0" borderId="0" xfId="0" applyFont="1" applyAlignment="1">
      <alignment horizontal="left"/>
    </xf>
    <xf numFmtId="177" fontId="2" fillId="0" borderId="8" xfId="15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Continuous"/>
    </xf>
    <xf numFmtId="177" fontId="2" fillId="0" borderId="9" xfId="15" applyNumberFormat="1" applyFont="1" applyBorder="1" applyAlignment="1">
      <alignment/>
    </xf>
    <xf numFmtId="177" fontId="2" fillId="0" borderId="10" xfId="15" applyNumberFormat="1" applyFont="1" applyBorder="1" applyAlignment="1">
      <alignment/>
    </xf>
    <xf numFmtId="177" fontId="2" fillId="0" borderId="1" xfId="15" applyNumberFormat="1" applyFont="1" applyBorder="1" applyAlignment="1">
      <alignment horizontal="center"/>
    </xf>
    <xf numFmtId="177" fontId="2" fillId="0" borderId="6" xfId="15" applyNumberFormat="1" applyFont="1" applyBorder="1" applyAlignment="1" quotePrefix="1">
      <alignment horizontal="center"/>
    </xf>
    <xf numFmtId="177" fontId="2" fillId="0" borderId="1" xfId="15" applyNumberFormat="1" applyFont="1" applyBorder="1" applyAlignment="1" quotePrefix="1">
      <alignment horizontal="center"/>
    </xf>
    <xf numFmtId="177" fontId="2" fillId="0" borderId="2" xfId="15" applyNumberFormat="1" applyFont="1" applyBorder="1" applyAlignment="1">
      <alignment horizontal="right"/>
    </xf>
    <xf numFmtId="177" fontId="2" fillId="0" borderId="2" xfId="15" applyNumberFormat="1" applyFont="1" applyBorder="1" applyAlignment="1" quotePrefix="1">
      <alignment horizontal="right"/>
    </xf>
    <xf numFmtId="176" fontId="2" fillId="0" borderId="2" xfId="15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6" fontId="2" fillId="0" borderId="11" xfId="15" applyNumberFormat="1" applyFont="1" applyBorder="1" applyAlignment="1">
      <alignment/>
    </xf>
    <xf numFmtId="0" fontId="3" fillId="0" borderId="0" xfId="0" applyFont="1" applyAlignment="1" quotePrefix="1">
      <alignment/>
    </xf>
    <xf numFmtId="177" fontId="2" fillId="0" borderId="12" xfId="15" applyNumberFormat="1" applyFont="1" applyBorder="1" applyAlignment="1">
      <alignment/>
    </xf>
    <xf numFmtId="177" fontId="2" fillId="0" borderId="13" xfId="15" applyNumberFormat="1" applyFont="1" applyBorder="1" applyAlignment="1">
      <alignment/>
    </xf>
    <xf numFmtId="177" fontId="2" fillId="0" borderId="14" xfId="15" applyNumberFormat="1" applyFont="1" applyBorder="1" applyAlignment="1">
      <alignment/>
    </xf>
    <xf numFmtId="177" fontId="2" fillId="0" borderId="15" xfId="15" applyNumberFormat="1" applyFont="1" applyBorder="1" applyAlignment="1">
      <alignment/>
    </xf>
    <xf numFmtId="176" fontId="2" fillId="0" borderId="13" xfId="15" applyNumberFormat="1" applyFont="1" applyBorder="1" applyAlignment="1">
      <alignment/>
    </xf>
    <xf numFmtId="177" fontId="2" fillId="0" borderId="13" xfId="15" applyNumberFormat="1" applyFont="1" applyBorder="1" applyAlignment="1">
      <alignment horizontal="right"/>
    </xf>
    <xf numFmtId="177" fontId="2" fillId="0" borderId="16" xfId="15" applyNumberFormat="1" applyFont="1" applyBorder="1" applyAlignment="1">
      <alignment/>
    </xf>
    <xf numFmtId="177" fontId="2" fillId="0" borderId="17" xfId="15" applyNumberFormat="1" applyFont="1" applyBorder="1" applyAlignment="1">
      <alignment/>
    </xf>
    <xf numFmtId="177" fontId="2" fillId="0" borderId="18" xfId="15" applyNumberFormat="1" applyFont="1" applyBorder="1" applyAlignment="1">
      <alignment/>
    </xf>
    <xf numFmtId="177" fontId="2" fillId="0" borderId="19" xfId="15" applyNumberFormat="1" applyFont="1" applyBorder="1" applyAlignment="1">
      <alignment/>
    </xf>
    <xf numFmtId="177" fontId="2" fillId="0" borderId="20" xfId="15" applyNumberFormat="1" applyFont="1" applyBorder="1" applyAlignment="1">
      <alignment/>
    </xf>
    <xf numFmtId="176" fontId="2" fillId="0" borderId="18" xfId="15" applyNumberFormat="1" applyFont="1" applyBorder="1" applyAlignment="1">
      <alignment/>
    </xf>
    <xf numFmtId="177" fontId="2" fillId="0" borderId="18" xfId="15" applyNumberFormat="1" applyFont="1" applyBorder="1" applyAlignment="1" quotePrefix="1">
      <alignment horizontal="right"/>
    </xf>
    <xf numFmtId="177" fontId="2" fillId="0" borderId="18" xfId="15" applyNumberFormat="1" applyFont="1" applyBorder="1" applyAlignment="1">
      <alignment horizontal="right"/>
    </xf>
    <xf numFmtId="177" fontId="2" fillId="0" borderId="21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6" fontId="2" fillId="0" borderId="0" xfId="15" applyNumberFormat="1" applyFont="1" applyBorder="1" applyAlignment="1">
      <alignment/>
    </xf>
    <xf numFmtId="177" fontId="2" fillId="0" borderId="0" xfId="15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3" fontId="2" fillId="0" borderId="2" xfId="15" applyNumberFormat="1" applyFont="1" applyBorder="1" applyAlignment="1">
      <alignment/>
    </xf>
    <xf numFmtId="43" fontId="2" fillId="0" borderId="2" xfId="15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7" fontId="12" fillId="0" borderId="0" xfId="15" applyNumberFormat="1" applyFont="1" applyBorder="1" applyAlignment="1">
      <alignment/>
    </xf>
    <xf numFmtId="0" fontId="7" fillId="0" borderId="0" xfId="0" applyFont="1" applyAlignment="1">
      <alignment horizontal="center"/>
    </xf>
    <xf numFmtId="177" fontId="7" fillId="0" borderId="0" xfId="15" applyNumberFormat="1" applyFont="1" applyAlignment="1">
      <alignment/>
    </xf>
    <xf numFmtId="177" fontId="7" fillId="0" borderId="4" xfId="0" applyNumberFormat="1" applyFont="1" applyBorder="1" applyAlignment="1">
      <alignment/>
    </xf>
    <xf numFmtId="0" fontId="13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15" fontId="7" fillId="0" borderId="0" xfId="0" applyNumberFormat="1" applyFont="1" applyAlignment="1">
      <alignment/>
    </xf>
    <xf numFmtId="177" fontId="1" fillId="0" borderId="4" xfId="15" applyNumberFormat="1" applyFont="1" applyBorder="1" applyAlignment="1">
      <alignment/>
    </xf>
    <xf numFmtId="177" fontId="7" fillId="0" borderId="4" xfId="15" applyNumberFormat="1" applyFont="1" applyBorder="1" applyAlignment="1">
      <alignment/>
    </xf>
    <xf numFmtId="177" fontId="3" fillId="0" borderId="0" xfId="15" applyNumberFormat="1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view="pageBreakPreview" zoomScale="60" zoomScaleNormal="60" workbookViewId="0" topLeftCell="B39">
      <selection activeCell="L1" sqref="L1"/>
    </sheetView>
  </sheetViews>
  <sheetFormatPr defaultColWidth="9.140625" defaultRowHeight="12.75"/>
  <cols>
    <col min="1" max="1" width="9.140625" style="1" customWidth="1"/>
    <col min="2" max="2" width="2.57421875" style="1" customWidth="1"/>
    <col min="3" max="3" width="6.140625" style="1" customWidth="1"/>
    <col min="4" max="6" width="9.140625" style="1" customWidth="1"/>
    <col min="7" max="7" width="31.8515625" style="1" customWidth="1"/>
    <col min="8" max="8" width="24.28125" style="1" customWidth="1"/>
    <col min="9" max="9" width="21.57421875" style="1" hidden="1" customWidth="1"/>
    <col min="10" max="10" width="22.140625" style="1" customWidth="1"/>
    <col min="11" max="11" width="2.57421875" style="1" customWidth="1"/>
    <col min="12" max="12" width="22.8515625" style="1" customWidth="1"/>
    <col min="13" max="13" width="27.57421875" style="1" hidden="1" customWidth="1"/>
    <col min="14" max="14" width="23.57421875" style="1" customWidth="1"/>
    <col min="15" max="15" width="4.8515625" style="0" customWidth="1"/>
  </cols>
  <sheetData>
    <row r="1" spans="3:5" ht="22.5">
      <c r="C1" s="7"/>
      <c r="D1" s="6" t="s">
        <v>0</v>
      </c>
      <c r="E1" s="7"/>
    </row>
    <row r="2" spans="3:14" ht="22.5">
      <c r="C2" s="7"/>
      <c r="D2" s="79" t="s">
        <v>246</v>
      </c>
      <c r="E2" s="79"/>
      <c r="F2" s="79"/>
      <c r="G2" s="79"/>
      <c r="H2" s="79"/>
      <c r="I2" s="79"/>
      <c r="J2" s="79"/>
      <c r="K2" s="27"/>
      <c r="L2" s="27"/>
      <c r="M2" s="27"/>
      <c r="N2" s="27"/>
    </row>
    <row r="3" spans="2:14" ht="18.75">
      <c r="B3" s="2"/>
      <c r="D3" s="61" t="s">
        <v>157</v>
      </c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3:14" ht="18.75">
      <c r="C4" s="2"/>
      <c r="D4" s="61" t="s">
        <v>185</v>
      </c>
      <c r="E4" s="62"/>
      <c r="F4" s="61"/>
      <c r="G4" s="62"/>
      <c r="H4" s="62"/>
      <c r="I4" s="62"/>
      <c r="J4" s="62"/>
      <c r="K4" s="62"/>
      <c r="L4" s="62"/>
      <c r="M4" s="62"/>
      <c r="N4" s="62"/>
    </row>
    <row r="6" spans="4:14" ht="18.75"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8:14" ht="15.75">
      <c r="H7" s="78" t="s">
        <v>1</v>
      </c>
      <c r="I7" s="78"/>
      <c r="J7" s="78"/>
      <c r="K7" s="57"/>
      <c r="L7" s="78" t="s">
        <v>2</v>
      </c>
      <c r="M7" s="78"/>
      <c r="N7" s="78"/>
    </row>
    <row r="8" spans="8:14" ht="15.75">
      <c r="H8" s="9" t="s">
        <v>3</v>
      </c>
      <c r="I8" s="9" t="s">
        <v>4</v>
      </c>
      <c r="J8" s="9" t="s">
        <v>132</v>
      </c>
      <c r="K8" s="58"/>
      <c r="L8" s="9" t="s">
        <v>3</v>
      </c>
      <c r="M8" s="9" t="s">
        <v>4</v>
      </c>
      <c r="N8" s="9" t="s">
        <v>134</v>
      </c>
    </row>
    <row r="9" spans="8:14" ht="15.75">
      <c r="H9" s="9" t="s">
        <v>5</v>
      </c>
      <c r="I9" s="9" t="s">
        <v>6</v>
      </c>
      <c r="J9" s="9" t="s">
        <v>133</v>
      </c>
      <c r="K9" s="58"/>
      <c r="L9" s="9" t="s">
        <v>5</v>
      </c>
      <c r="M9" s="9" t="s">
        <v>6</v>
      </c>
      <c r="N9" s="9" t="s">
        <v>133</v>
      </c>
    </row>
    <row r="10" spans="8:14" ht="15.75">
      <c r="H10" s="9" t="s">
        <v>7</v>
      </c>
      <c r="I10" s="9" t="s">
        <v>7</v>
      </c>
      <c r="J10" s="9" t="s">
        <v>7</v>
      </c>
      <c r="K10" s="58"/>
      <c r="L10" s="9" t="s">
        <v>8</v>
      </c>
      <c r="M10" s="9" t="s">
        <v>9</v>
      </c>
      <c r="N10" s="9" t="s">
        <v>7</v>
      </c>
    </row>
    <row r="11" spans="8:14" ht="15.75">
      <c r="H11" s="9" t="s">
        <v>186</v>
      </c>
      <c r="I11" s="9" t="s">
        <v>10</v>
      </c>
      <c r="J11" s="9" t="s">
        <v>187</v>
      </c>
      <c r="K11" s="58"/>
      <c r="L11" s="9" t="s">
        <v>188</v>
      </c>
      <c r="M11" s="9" t="s">
        <v>10</v>
      </c>
      <c r="N11" s="9" t="s">
        <v>187</v>
      </c>
    </row>
    <row r="12" spans="8:14" ht="15.75">
      <c r="H12" s="9" t="s">
        <v>11</v>
      </c>
      <c r="I12" s="9" t="s">
        <v>11</v>
      </c>
      <c r="J12" s="9" t="s">
        <v>11</v>
      </c>
      <c r="K12" s="58"/>
      <c r="L12" s="9" t="s">
        <v>11</v>
      </c>
      <c r="M12" s="9" t="s">
        <v>11</v>
      </c>
      <c r="N12" s="9" t="s">
        <v>11</v>
      </c>
    </row>
    <row r="13" spans="8:14" ht="12.75">
      <c r="H13" s="5"/>
      <c r="I13" s="5"/>
      <c r="J13" s="5"/>
      <c r="K13" s="10"/>
      <c r="L13" s="5"/>
      <c r="M13" s="5"/>
      <c r="N13" s="5"/>
    </row>
    <row r="14" spans="2:14" ht="16.5" thickBot="1">
      <c r="B14" s="3">
        <v>1</v>
      </c>
      <c r="C14" s="3" t="s">
        <v>12</v>
      </c>
      <c r="D14" s="3" t="s">
        <v>13</v>
      </c>
      <c r="E14" s="3"/>
      <c r="F14" s="3"/>
      <c r="G14" s="3"/>
      <c r="H14" s="20">
        <f>147630-78419</f>
        <v>69211</v>
      </c>
      <c r="I14" s="42"/>
      <c r="J14" s="25">
        <v>94573</v>
      </c>
      <c r="K14" s="15"/>
      <c r="L14" s="25">
        <f>+H14+78419</f>
        <v>147630</v>
      </c>
      <c r="M14" s="49">
        <v>130871</v>
      </c>
      <c r="N14" s="25">
        <v>178813</v>
      </c>
    </row>
    <row r="15" spans="2:14" ht="16.5" thickTop="1">
      <c r="B15" s="3"/>
      <c r="C15" s="3"/>
      <c r="D15" s="3"/>
      <c r="E15" s="3"/>
      <c r="F15" s="3"/>
      <c r="G15" s="3"/>
      <c r="H15" s="21"/>
      <c r="I15" s="43"/>
      <c r="J15" s="17"/>
      <c r="K15" s="15"/>
      <c r="L15" s="17"/>
      <c r="M15" s="50"/>
      <c r="N15" s="17"/>
    </row>
    <row r="16" spans="2:14" ht="15.75">
      <c r="B16" s="3"/>
      <c r="C16" s="3" t="s">
        <v>14</v>
      </c>
      <c r="D16" s="3" t="s">
        <v>15</v>
      </c>
      <c r="E16" s="3"/>
      <c r="F16" s="3"/>
      <c r="G16" s="3"/>
      <c r="H16" s="21">
        <v>0</v>
      </c>
      <c r="I16" s="43"/>
      <c r="J16" s="17">
        <v>0</v>
      </c>
      <c r="K16" s="15"/>
      <c r="L16" s="17">
        <v>0</v>
      </c>
      <c r="M16" s="50">
        <v>0</v>
      </c>
      <c r="N16" s="17">
        <v>0</v>
      </c>
    </row>
    <row r="17" spans="2:14" ht="15.75">
      <c r="B17" s="3"/>
      <c r="C17" s="3"/>
      <c r="D17" s="3"/>
      <c r="E17" s="3"/>
      <c r="F17" s="3"/>
      <c r="G17" s="3"/>
      <c r="H17" s="21"/>
      <c r="I17" s="43"/>
      <c r="J17" s="17"/>
      <c r="K17" s="15"/>
      <c r="L17" s="17"/>
      <c r="M17" s="50"/>
      <c r="N17" s="17"/>
    </row>
    <row r="18" spans="2:14" ht="15.75">
      <c r="B18" s="3"/>
      <c r="C18" s="41" t="s">
        <v>16</v>
      </c>
      <c r="D18" s="3" t="s">
        <v>17</v>
      </c>
      <c r="E18" s="3"/>
      <c r="F18" s="3"/>
      <c r="G18" s="3"/>
      <c r="H18" s="22">
        <v>0</v>
      </c>
      <c r="I18" s="43"/>
      <c r="J18" s="23">
        <v>0</v>
      </c>
      <c r="K18" s="15"/>
      <c r="L18" s="23">
        <v>0</v>
      </c>
      <c r="M18" s="51">
        <v>0</v>
      </c>
      <c r="N18" s="23">
        <v>0</v>
      </c>
    </row>
    <row r="19" spans="2:14" ht="15.75">
      <c r="B19" s="3"/>
      <c r="C19" s="3"/>
      <c r="D19" s="3"/>
      <c r="E19" s="3"/>
      <c r="F19" s="3"/>
      <c r="G19" s="3"/>
      <c r="H19" s="21"/>
      <c r="I19" s="43"/>
      <c r="J19" s="17"/>
      <c r="K19" s="15"/>
      <c r="L19" s="17"/>
      <c r="M19" s="50"/>
      <c r="N19" s="17"/>
    </row>
    <row r="20" spans="2:14" ht="15.75">
      <c r="B20" s="3">
        <v>2</v>
      </c>
      <c r="C20" s="3" t="s">
        <v>12</v>
      </c>
      <c r="D20" s="3" t="s">
        <v>18</v>
      </c>
      <c r="E20" s="3"/>
      <c r="F20" s="3"/>
      <c r="G20" s="3"/>
      <c r="H20" s="21">
        <f>H31+H25+H27+H29</f>
        <v>6400</v>
      </c>
      <c r="I20" s="43"/>
      <c r="J20" s="17">
        <v>10824</v>
      </c>
      <c r="K20" s="15"/>
      <c r="L20" s="17">
        <f>+H20+7543</f>
        <v>13943</v>
      </c>
      <c r="M20" s="50">
        <f>-23898+M25+M27+M29</f>
        <v>5268</v>
      </c>
      <c r="N20" s="17">
        <v>18057</v>
      </c>
    </row>
    <row r="21" spans="2:14" ht="15.75">
      <c r="B21" s="3"/>
      <c r="C21" s="3"/>
      <c r="D21" s="3" t="s">
        <v>19</v>
      </c>
      <c r="E21" s="3"/>
      <c r="F21" s="3"/>
      <c r="G21" s="3"/>
      <c r="H21" s="17"/>
      <c r="I21" s="43"/>
      <c r="J21" s="17"/>
      <c r="K21" s="15"/>
      <c r="L21" s="17"/>
      <c r="M21" s="50"/>
      <c r="N21" s="17"/>
    </row>
    <row r="22" spans="2:14" ht="15.75">
      <c r="B22" s="3"/>
      <c r="C22" s="3"/>
      <c r="D22" s="3" t="s">
        <v>20</v>
      </c>
      <c r="E22" s="3"/>
      <c r="F22" s="3"/>
      <c r="G22" s="3"/>
      <c r="H22" s="17"/>
      <c r="I22" s="43"/>
      <c r="J22" s="17"/>
      <c r="K22" s="15"/>
      <c r="L22" s="17"/>
      <c r="M22" s="50"/>
      <c r="N22" s="17"/>
    </row>
    <row r="23" spans="2:14" ht="15.75">
      <c r="B23" s="3"/>
      <c r="C23" s="3"/>
      <c r="D23" s="3" t="s">
        <v>21</v>
      </c>
      <c r="E23" s="3"/>
      <c r="F23" s="3"/>
      <c r="G23" s="3"/>
      <c r="H23" s="17"/>
      <c r="I23" s="43"/>
      <c r="J23" s="17"/>
      <c r="K23" s="15"/>
      <c r="L23" s="17"/>
      <c r="M23" s="50"/>
      <c r="N23" s="17"/>
    </row>
    <row r="24" spans="2:14" ht="15.75">
      <c r="B24" s="3"/>
      <c r="C24" s="3"/>
      <c r="D24" s="3"/>
      <c r="E24" s="3"/>
      <c r="F24" s="3"/>
      <c r="G24" s="3"/>
      <c r="H24" s="17"/>
      <c r="I24" s="43"/>
      <c r="J24" s="17"/>
      <c r="K24" s="15"/>
      <c r="L24" s="17"/>
      <c r="M24" s="50"/>
      <c r="N24" s="17"/>
    </row>
    <row r="25" spans="2:14" ht="15.75">
      <c r="B25" s="3"/>
      <c r="C25" s="3" t="s">
        <v>14</v>
      </c>
      <c r="D25" s="3" t="s">
        <v>22</v>
      </c>
      <c r="E25" s="3"/>
      <c r="F25" s="3"/>
      <c r="G25" s="3"/>
      <c r="H25" s="17">
        <f>698+152+272+152-626</f>
        <v>648</v>
      </c>
      <c r="I25" s="43"/>
      <c r="J25" s="17">
        <v>6110</v>
      </c>
      <c r="K25" s="15"/>
      <c r="L25" s="17">
        <f>+H25+626</f>
        <v>1274</v>
      </c>
      <c r="M25" s="50">
        <v>22332</v>
      </c>
      <c r="N25" s="17">
        <v>13639</v>
      </c>
    </row>
    <row r="26" spans="2:14" ht="15.75">
      <c r="B26" s="3"/>
      <c r="C26" s="3"/>
      <c r="D26" s="3"/>
      <c r="E26" s="3"/>
      <c r="F26" s="3"/>
      <c r="G26" s="3"/>
      <c r="H26" s="17"/>
      <c r="I26" s="43"/>
      <c r="J26" s="17"/>
      <c r="K26" s="15"/>
      <c r="L26" s="17"/>
      <c r="M26" s="50"/>
      <c r="N26" s="17"/>
    </row>
    <row r="27" spans="2:14" ht="15.75">
      <c r="B27" s="3"/>
      <c r="C27" s="41" t="s">
        <v>16</v>
      </c>
      <c r="D27" s="3" t="s">
        <v>23</v>
      </c>
      <c r="E27" s="3"/>
      <c r="F27" s="3"/>
      <c r="G27" s="3"/>
      <c r="H27" s="17">
        <f>5124+132-(73+2568+11)</f>
        <v>2604</v>
      </c>
      <c r="I27" s="43"/>
      <c r="J27" s="17">
        <v>3222</v>
      </c>
      <c r="K27" s="15"/>
      <c r="L27" s="17">
        <f>+H27+2652</f>
        <v>5256</v>
      </c>
      <c r="M27" s="50">
        <v>6834</v>
      </c>
      <c r="N27" s="17">
        <v>6426</v>
      </c>
    </row>
    <row r="28" spans="2:14" ht="15.75">
      <c r="B28" s="3"/>
      <c r="C28" s="41"/>
      <c r="D28" s="3"/>
      <c r="E28" s="3"/>
      <c r="F28" s="3"/>
      <c r="G28" s="3"/>
      <c r="H28" s="17"/>
      <c r="I28" s="43"/>
      <c r="J28" s="17"/>
      <c r="K28" s="15"/>
      <c r="L28" s="17"/>
      <c r="M28" s="50"/>
      <c r="N28" s="17"/>
    </row>
    <row r="29" spans="2:14" ht="15.75">
      <c r="B29" s="3"/>
      <c r="C29" s="3" t="s">
        <v>24</v>
      </c>
      <c r="D29" s="3" t="s">
        <v>25</v>
      </c>
      <c r="E29" s="3"/>
      <c r="F29" s="3"/>
      <c r="G29" s="3"/>
      <c r="H29" s="17">
        <v>-41746</v>
      </c>
      <c r="I29" s="43"/>
      <c r="J29" s="17">
        <v>0</v>
      </c>
      <c r="K29" s="15"/>
      <c r="L29" s="17">
        <f>+H29</f>
        <v>-41746</v>
      </c>
      <c r="M29" s="50">
        <v>0</v>
      </c>
      <c r="N29" s="17">
        <v>0</v>
      </c>
    </row>
    <row r="30" spans="2:14" ht="15.75">
      <c r="B30" s="3"/>
      <c r="C30" s="3"/>
      <c r="D30" s="3"/>
      <c r="E30" s="3"/>
      <c r="F30" s="3"/>
      <c r="G30" s="3"/>
      <c r="H30" s="23"/>
      <c r="I30" s="44"/>
      <c r="J30" s="23"/>
      <c r="K30" s="15"/>
      <c r="L30" s="23"/>
      <c r="M30" s="51"/>
      <c r="N30" s="23"/>
    </row>
    <row r="31" spans="2:14" ht="15.75">
      <c r="B31" s="3"/>
      <c r="C31" s="3" t="s">
        <v>26</v>
      </c>
      <c r="D31" s="3" t="s">
        <v>27</v>
      </c>
      <c r="E31" s="3"/>
      <c r="F31" s="3"/>
      <c r="G31" s="3"/>
      <c r="H31" s="17">
        <f>7413-4265+41746</f>
        <v>44894</v>
      </c>
      <c r="I31" s="43"/>
      <c r="J31" s="17">
        <f>+J20-J25-J27-J29</f>
        <v>1492</v>
      </c>
      <c r="K31" s="15"/>
      <c r="L31" s="17">
        <f>+L20-L25-L27-L29</f>
        <v>49159</v>
      </c>
      <c r="M31" s="50">
        <f>+M20-M25-M27-M29</f>
        <v>-23898</v>
      </c>
      <c r="N31" s="17">
        <f>+N20-N25-N27-N29</f>
        <v>-2008</v>
      </c>
    </row>
    <row r="32" spans="2:14" ht="15.75">
      <c r="B32" s="3"/>
      <c r="C32" s="3"/>
      <c r="D32" s="3" t="s">
        <v>28</v>
      </c>
      <c r="E32" s="3"/>
      <c r="F32" s="3"/>
      <c r="G32" s="3"/>
      <c r="H32" s="17"/>
      <c r="I32" s="43"/>
      <c r="J32" s="17"/>
      <c r="K32" s="15"/>
      <c r="L32" s="17"/>
      <c r="M32" s="50"/>
      <c r="N32" s="17"/>
    </row>
    <row r="33" spans="2:14" ht="15.75">
      <c r="B33" s="3"/>
      <c r="C33" s="3"/>
      <c r="D33" s="3" t="s">
        <v>29</v>
      </c>
      <c r="E33" s="3"/>
      <c r="F33" s="3"/>
      <c r="G33" s="3"/>
      <c r="H33" s="17"/>
      <c r="I33" s="43"/>
      <c r="J33" s="17"/>
      <c r="K33" s="15"/>
      <c r="L33" s="17"/>
      <c r="M33" s="50"/>
      <c r="N33" s="17"/>
    </row>
    <row r="34" spans="2:14" ht="15.75">
      <c r="B34" s="3"/>
      <c r="C34" s="3"/>
      <c r="D34" s="3" t="s">
        <v>30</v>
      </c>
      <c r="E34" s="3"/>
      <c r="F34" s="3"/>
      <c r="G34" s="3"/>
      <c r="H34" s="17"/>
      <c r="I34" s="43"/>
      <c r="J34" s="17"/>
      <c r="K34" s="15"/>
      <c r="L34" s="17"/>
      <c r="M34" s="50"/>
      <c r="N34" s="17"/>
    </row>
    <row r="35" spans="2:14" ht="15.75">
      <c r="B35" s="3"/>
      <c r="C35" s="3"/>
      <c r="D35" s="3"/>
      <c r="E35" s="3"/>
      <c r="F35" s="3"/>
      <c r="G35" s="3"/>
      <c r="H35" s="17"/>
      <c r="I35" s="43"/>
      <c r="J35" s="17"/>
      <c r="K35" s="15"/>
      <c r="L35" s="17"/>
      <c r="M35" s="50"/>
      <c r="N35" s="17"/>
    </row>
    <row r="36" spans="2:14" ht="15.75">
      <c r="B36" s="3"/>
      <c r="C36" s="3" t="s">
        <v>31</v>
      </c>
      <c r="D36" s="3" t="s">
        <v>32</v>
      </c>
      <c r="E36" s="3"/>
      <c r="F36" s="3"/>
      <c r="G36" s="3"/>
      <c r="H36" s="17">
        <v>0</v>
      </c>
      <c r="I36" s="43"/>
      <c r="J36" s="17">
        <v>3174</v>
      </c>
      <c r="K36" s="15"/>
      <c r="L36" s="17">
        <v>0</v>
      </c>
      <c r="M36" s="50">
        <v>2325</v>
      </c>
      <c r="N36" s="17">
        <v>6348</v>
      </c>
    </row>
    <row r="37" spans="2:14" ht="15.75">
      <c r="B37" s="3"/>
      <c r="C37" s="3"/>
      <c r="D37" s="3" t="s">
        <v>33</v>
      </c>
      <c r="E37" s="3"/>
      <c r="F37" s="3"/>
      <c r="G37" s="3"/>
      <c r="H37" s="17"/>
      <c r="I37" s="43"/>
      <c r="J37" s="17"/>
      <c r="K37" s="15"/>
      <c r="L37" s="17"/>
      <c r="M37" s="50"/>
      <c r="N37" s="17"/>
    </row>
    <row r="38" spans="2:14" ht="15.75">
      <c r="B38" s="3"/>
      <c r="C38" s="3"/>
      <c r="D38" s="3"/>
      <c r="E38" s="3"/>
      <c r="F38" s="3"/>
      <c r="G38" s="3"/>
      <c r="H38" s="23"/>
      <c r="I38" s="44"/>
      <c r="J38" s="23"/>
      <c r="K38" s="15"/>
      <c r="L38" s="23"/>
      <c r="M38" s="51"/>
      <c r="N38" s="23"/>
    </row>
    <row r="39" spans="2:14" ht="15.75">
      <c r="B39" s="3"/>
      <c r="C39" s="3" t="s">
        <v>34</v>
      </c>
      <c r="D39" s="3" t="s">
        <v>35</v>
      </c>
      <c r="E39" s="3"/>
      <c r="F39" s="3"/>
      <c r="G39" s="3"/>
      <c r="H39" s="17">
        <f>+H31+H36</f>
        <v>44894</v>
      </c>
      <c r="I39" s="43"/>
      <c r="J39" s="17">
        <f>+J31+J36</f>
        <v>4666</v>
      </c>
      <c r="K39" s="15"/>
      <c r="L39" s="17">
        <f>+L31+L36</f>
        <v>49159</v>
      </c>
      <c r="M39" s="50">
        <f>+M31+M36</f>
        <v>-21573</v>
      </c>
      <c r="N39" s="17">
        <f>+N31+N36</f>
        <v>4340</v>
      </c>
    </row>
    <row r="40" spans="2:14" ht="15.75">
      <c r="B40" s="3"/>
      <c r="C40" s="3"/>
      <c r="D40" s="3" t="s">
        <v>21</v>
      </c>
      <c r="E40" s="3"/>
      <c r="F40" s="3"/>
      <c r="G40" s="3"/>
      <c r="H40" s="17"/>
      <c r="I40" s="43"/>
      <c r="J40" s="17"/>
      <c r="K40" s="15"/>
      <c r="L40" s="17"/>
      <c r="M40" s="50"/>
      <c r="N40" s="17"/>
    </row>
    <row r="41" spans="2:14" ht="15.75">
      <c r="B41" s="3"/>
      <c r="C41" s="3"/>
      <c r="D41" s="3"/>
      <c r="E41" s="3"/>
      <c r="F41" s="3"/>
      <c r="G41" s="3"/>
      <c r="H41" s="17"/>
      <c r="I41" s="43"/>
      <c r="J41" s="17"/>
      <c r="K41" s="15"/>
      <c r="L41" s="17"/>
      <c r="M41" s="50"/>
      <c r="N41" s="17"/>
    </row>
    <row r="42" spans="2:14" ht="15.75">
      <c r="B42" s="3"/>
      <c r="C42" s="3" t="s">
        <v>36</v>
      </c>
      <c r="D42" s="3" t="s">
        <v>37</v>
      </c>
      <c r="E42" s="3"/>
      <c r="F42" s="3"/>
      <c r="G42" s="3"/>
      <c r="H42" s="17">
        <v>-800</v>
      </c>
      <c r="I42" s="43"/>
      <c r="J42" s="17">
        <v>-889</v>
      </c>
      <c r="K42" s="15"/>
      <c r="L42" s="17">
        <f>+H42-800</f>
        <v>-1600</v>
      </c>
      <c r="M42" s="50">
        <v>651</v>
      </c>
      <c r="N42" s="17">
        <v>-1778</v>
      </c>
    </row>
    <row r="43" spans="2:14" ht="15.75">
      <c r="B43" s="3"/>
      <c r="C43" s="3"/>
      <c r="D43" s="3"/>
      <c r="E43" s="3"/>
      <c r="F43" s="3"/>
      <c r="G43" s="3"/>
      <c r="H43" s="23"/>
      <c r="I43" s="44"/>
      <c r="J43" s="23"/>
      <c r="K43" s="15"/>
      <c r="L43" s="23"/>
      <c r="M43" s="51"/>
      <c r="N43" s="23"/>
    </row>
    <row r="44" spans="2:14" ht="15.75">
      <c r="B44" s="3"/>
      <c r="C44" s="3" t="s">
        <v>38</v>
      </c>
      <c r="D44" s="3" t="s">
        <v>39</v>
      </c>
      <c r="E44" s="3"/>
      <c r="F44" s="3"/>
      <c r="G44" s="3"/>
      <c r="H44" s="17">
        <f>+H39+H42</f>
        <v>44094</v>
      </c>
      <c r="I44" s="43"/>
      <c r="J44" s="17">
        <f>+J39+J42</f>
        <v>3777</v>
      </c>
      <c r="K44" s="15"/>
      <c r="L44" s="17">
        <f>+L39+L42</f>
        <v>47559</v>
      </c>
      <c r="M44" s="50">
        <f>+M39-M42</f>
        <v>-22224</v>
      </c>
      <c r="N44" s="17">
        <f>+N39+N42</f>
        <v>2562</v>
      </c>
    </row>
    <row r="45" spans="2:14" ht="13.5" customHeight="1">
      <c r="B45" s="3"/>
      <c r="C45" s="3"/>
      <c r="D45" s="3" t="s">
        <v>40</v>
      </c>
      <c r="E45" s="3"/>
      <c r="F45" s="3"/>
      <c r="G45" s="3"/>
      <c r="H45" s="17"/>
      <c r="I45" s="43"/>
      <c r="J45" s="17"/>
      <c r="K45" s="15"/>
      <c r="L45" s="17"/>
      <c r="M45" s="50"/>
      <c r="N45" s="17"/>
    </row>
    <row r="46" spans="2:14" ht="15.75">
      <c r="B46" s="3"/>
      <c r="C46" s="3"/>
      <c r="D46" s="3" t="s">
        <v>41</v>
      </c>
      <c r="E46" s="3"/>
      <c r="F46" s="3"/>
      <c r="G46" s="3"/>
      <c r="H46" s="17">
        <v>0</v>
      </c>
      <c r="I46" s="43"/>
      <c r="J46" s="17">
        <v>0</v>
      </c>
      <c r="K46" s="15"/>
      <c r="L46" s="17">
        <v>0</v>
      </c>
      <c r="M46" s="50">
        <v>0</v>
      </c>
      <c r="N46" s="17">
        <v>0</v>
      </c>
    </row>
    <row r="47" spans="2:14" ht="15.75">
      <c r="B47" s="3"/>
      <c r="C47" s="3"/>
      <c r="D47" s="3"/>
      <c r="E47" s="3"/>
      <c r="F47" s="3"/>
      <c r="G47" s="3"/>
      <c r="H47" s="17"/>
      <c r="I47" s="43"/>
      <c r="J47" s="17"/>
      <c r="K47" s="15"/>
      <c r="L47" s="17"/>
      <c r="M47" s="50"/>
      <c r="N47" s="17"/>
    </row>
    <row r="48" spans="2:14" ht="15.75">
      <c r="B48" s="3"/>
      <c r="C48" s="3" t="s">
        <v>42</v>
      </c>
      <c r="D48" s="3" t="s">
        <v>43</v>
      </c>
      <c r="E48" s="3"/>
      <c r="F48" s="3"/>
      <c r="G48" s="3"/>
      <c r="H48" s="23"/>
      <c r="I48" s="44"/>
      <c r="J48" s="23"/>
      <c r="K48" s="15"/>
      <c r="L48" s="23"/>
      <c r="M48" s="51"/>
      <c r="N48" s="23"/>
    </row>
    <row r="49" spans="2:14" ht="15.75">
      <c r="B49" s="3"/>
      <c r="C49" s="3"/>
      <c r="D49" s="3" t="s">
        <v>44</v>
      </c>
      <c r="E49" s="3"/>
      <c r="F49" s="3"/>
      <c r="G49" s="3"/>
      <c r="H49" s="17">
        <f>+H44-H46</f>
        <v>44094</v>
      </c>
      <c r="I49" s="43"/>
      <c r="J49" s="17">
        <f>+J44+J46</f>
        <v>3777</v>
      </c>
      <c r="K49" s="15"/>
      <c r="L49" s="17">
        <f>+L44-L46</f>
        <v>47559</v>
      </c>
      <c r="M49" s="50">
        <f>+M44-M46</f>
        <v>-22224</v>
      </c>
      <c r="N49" s="17">
        <f>+N44-N46</f>
        <v>2562</v>
      </c>
    </row>
    <row r="50" spans="2:14" ht="15.75">
      <c r="B50" s="3"/>
      <c r="C50" s="3"/>
      <c r="D50" s="3"/>
      <c r="E50" s="3"/>
      <c r="F50" s="3"/>
      <c r="G50" s="3"/>
      <c r="H50" s="17"/>
      <c r="I50" s="43"/>
      <c r="J50" s="17"/>
      <c r="K50" s="15"/>
      <c r="L50" s="17"/>
      <c r="M50" s="50"/>
      <c r="N50" s="17"/>
    </row>
    <row r="51" spans="2:14" ht="15.75">
      <c r="B51" s="3"/>
      <c r="C51" s="3" t="s">
        <v>45</v>
      </c>
      <c r="D51" s="3" t="s">
        <v>46</v>
      </c>
      <c r="E51" s="3"/>
      <c r="F51" s="3"/>
      <c r="G51" s="3"/>
      <c r="H51" s="17">
        <v>0</v>
      </c>
      <c r="I51" s="43"/>
      <c r="J51" s="17">
        <v>0</v>
      </c>
      <c r="K51" s="15"/>
      <c r="L51" s="17">
        <v>0</v>
      </c>
      <c r="M51" s="50">
        <v>0</v>
      </c>
      <c r="N51" s="17">
        <v>0</v>
      </c>
    </row>
    <row r="52" spans="2:14" ht="15.75">
      <c r="B52" s="3"/>
      <c r="C52" s="3"/>
      <c r="D52" s="3" t="s">
        <v>41</v>
      </c>
      <c r="E52" s="3"/>
      <c r="F52" s="3"/>
      <c r="G52" s="3"/>
      <c r="H52" s="17">
        <v>0</v>
      </c>
      <c r="I52" s="43"/>
      <c r="J52" s="17">
        <v>0</v>
      </c>
      <c r="K52" s="15"/>
      <c r="L52" s="17">
        <v>0</v>
      </c>
      <c r="M52" s="50">
        <v>0</v>
      </c>
      <c r="N52" s="17">
        <v>0</v>
      </c>
    </row>
    <row r="53" spans="2:14" ht="15.75">
      <c r="B53" s="3"/>
      <c r="C53" s="3"/>
      <c r="D53" s="3" t="s">
        <v>47</v>
      </c>
      <c r="E53" s="3"/>
      <c r="F53" s="3"/>
      <c r="G53" s="3"/>
      <c r="H53" s="17">
        <v>0</v>
      </c>
      <c r="I53" s="43"/>
      <c r="J53" s="17">
        <v>0</v>
      </c>
      <c r="K53" s="15"/>
      <c r="L53" s="17">
        <v>0</v>
      </c>
      <c r="M53" s="50">
        <v>0</v>
      </c>
      <c r="N53" s="17">
        <v>0</v>
      </c>
    </row>
    <row r="54" spans="2:14" ht="15.75">
      <c r="B54" s="3"/>
      <c r="C54" s="3"/>
      <c r="D54" s="3" t="s">
        <v>48</v>
      </c>
      <c r="E54" s="3"/>
      <c r="F54" s="3"/>
      <c r="G54" s="3"/>
      <c r="H54" s="17"/>
      <c r="I54" s="43"/>
      <c r="J54" s="17"/>
      <c r="K54" s="15"/>
      <c r="L54" s="17"/>
      <c r="M54" s="50"/>
      <c r="N54" s="17"/>
    </row>
    <row r="55" spans="2:14" ht="15.75">
      <c r="B55" s="3"/>
      <c r="C55" s="3"/>
      <c r="D55" s="3"/>
      <c r="E55" s="3"/>
      <c r="F55" s="3"/>
      <c r="G55" s="3"/>
      <c r="H55" s="23"/>
      <c r="I55" s="44"/>
      <c r="J55" s="23"/>
      <c r="K55" s="15"/>
      <c r="L55" s="23"/>
      <c r="M55" s="51"/>
      <c r="N55" s="23"/>
    </row>
    <row r="56" spans="2:14" ht="15.75">
      <c r="B56" s="3"/>
      <c r="C56" s="3" t="s">
        <v>49</v>
      </c>
      <c r="D56" s="3" t="s">
        <v>50</v>
      </c>
      <c r="E56" s="3"/>
      <c r="F56" s="3"/>
      <c r="G56" s="3"/>
      <c r="H56" s="17">
        <f>+H49-H51-H52-H53</f>
        <v>44094</v>
      </c>
      <c r="I56" s="43"/>
      <c r="J56" s="17">
        <f>+J49+J51+J52+J53</f>
        <v>3777</v>
      </c>
      <c r="K56" s="15"/>
      <c r="L56" s="17">
        <f>+L49-L51-L52-L53</f>
        <v>47559</v>
      </c>
      <c r="M56" s="50">
        <f>+M49-M51-M52-M53</f>
        <v>-22224</v>
      </c>
      <c r="N56" s="17">
        <f>+N49-N51-N52-N53</f>
        <v>2562</v>
      </c>
    </row>
    <row r="57" spans="2:14" ht="16.5" thickBot="1">
      <c r="B57" s="3"/>
      <c r="C57" s="3"/>
      <c r="D57" s="3" t="s">
        <v>51</v>
      </c>
      <c r="E57" s="3"/>
      <c r="F57" s="3"/>
      <c r="G57" s="3"/>
      <c r="H57" s="26"/>
      <c r="I57" s="45"/>
      <c r="J57" s="26"/>
      <c r="K57" s="15"/>
      <c r="L57" s="26"/>
      <c r="M57" s="52"/>
      <c r="N57" s="26"/>
    </row>
    <row r="58" spans="2:14" ht="16.5" thickTop="1">
      <c r="B58" s="3"/>
      <c r="C58" s="3"/>
      <c r="D58" s="3" t="s">
        <v>52</v>
      </c>
      <c r="E58" s="3"/>
      <c r="F58" s="3"/>
      <c r="G58" s="3"/>
      <c r="H58" s="17"/>
      <c r="I58" s="43"/>
      <c r="J58" s="17"/>
      <c r="K58" s="15"/>
      <c r="L58" s="17"/>
      <c r="M58" s="50"/>
      <c r="N58" s="17"/>
    </row>
    <row r="59" spans="2:14" ht="15.75">
      <c r="B59" s="3"/>
      <c r="C59" s="3"/>
      <c r="D59" s="3"/>
      <c r="E59" s="3"/>
      <c r="F59" s="3"/>
      <c r="G59" s="3"/>
      <c r="H59" s="17"/>
      <c r="I59" s="43"/>
      <c r="J59" s="17"/>
      <c r="K59" s="15"/>
      <c r="L59" s="17"/>
      <c r="M59" s="50"/>
      <c r="N59" s="17"/>
    </row>
    <row r="60" spans="2:14" ht="15.75">
      <c r="B60" s="3">
        <v>3</v>
      </c>
      <c r="C60" s="3" t="s">
        <v>12</v>
      </c>
      <c r="D60" s="3" t="s">
        <v>53</v>
      </c>
      <c r="E60" s="3"/>
      <c r="F60" s="3"/>
      <c r="G60" s="3"/>
      <c r="H60" s="17"/>
      <c r="I60" s="43"/>
      <c r="J60" s="17"/>
      <c r="K60" s="15"/>
      <c r="L60" s="17"/>
      <c r="M60" s="50"/>
      <c r="N60" s="17"/>
    </row>
    <row r="61" spans="2:14" ht="15.75">
      <c r="B61" s="3"/>
      <c r="C61" s="3"/>
      <c r="D61" s="3" t="s">
        <v>54</v>
      </c>
      <c r="E61" s="3"/>
      <c r="F61" s="3"/>
      <c r="G61" s="3"/>
      <c r="H61" s="17"/>
      <c r="I61" s="43"/>
      <c r="J61" s="17"/>
      <c r="K61" s="15"/>
      <c r="L61" s="17"/>
      <c r="M61" s="50"/>
      <c r="N61" s="17"/>
    </row>
    <row r="62" spans="2:14" ht="15.75">
      <c r="B62" s="3"/>
      <c r="C62" s="3"/>
      <c r="D62" s="3" t="s">
        <v>55</v>
      </c>
      <c r="E62" s="3"/>
      <c r="F62" s="3"/>
      <c r="G62" s="3"/>
      <c r="H62" s="17"/>
      <c r="I62" s="43"/>
      <c r="J62" s="17"/>
      <c r="K62" s="15"/>
      <c r="L62" s="17"/>
      <c r="M62" s="50"/>
      <c r="N62" s="17"/>
    </row>
    <row r="63" spans="2:14" ht="15.75">
      <c r="B63" s="3"/>
      <c r="C63" s="3"/>
      <c r="D63" s="3" t="s">
        <v>245</v>
      </c>
      <c r="E63" s="3"/>
      <c r="F63" s="3"/>
      <c r="G63" s="3"/>
      <c r="H63" s="63">
        <f>+H49/(Note!G214/1000)*100</f>
        <v>129.06747750381058</v>
      </c>
      <c r="I63" s="46"/>
      <c r="J63" s="63">
        <v>3.2</v>
      </c>
      <c r="K63" s="59"/>
      <c r="L63" s="63">
        <f>+L49/(Note!I214/1000)*100</f>
        <v>205.55251561718566</v>
      </c>
      <c r="M63" s="53">
        <f>+M49/119896125*1000*100</f>
        <v>-18.53604526418181</v>
      </c>
      <c r="N63" s="64">
        <f>+N49/119896125*1000*100</f>
        <v>2.136849710530678</v>
      </c>
    </row>
    <row r="64" spans="2:14" ht="15.75">
      <c r="B64" s="3"/>
      <c r="C64" s="3"/>
      <c r="D64" s="3"/>
      <c r="E64" s="3"/>
      <c r="F64" s="3"/>
      <c r="G64" s="3"/>
      <c r="H64" s="17"/>
      <c r="I64" s="43"/>
      <c r="J64" s="17"/>
      <c r="K64" s="15"/>
      <c r="L64" s="17"/>
      <c r="M64" s="50"/>
      <c r="N64" s="17"/>
    </row>
    <row r="65" spans="2:14" ht="15.75">
      <c r="B65" s="3"/>
      <c r="C65" s="3"/>
      <c r="D65" s="3" t="s">
        <v>260</v>
      </c>
      <c r="E65" s="3"/>
      <c r="F65" s="3"/>
      <c r="G65" s="3"/>
      <c r="H65" s="63">
        <f>(H49+99)/(Note!G216/1000)*100</f>
        <v>103.2722266579168</v>
      </c>
      <c r="I65" s="43"/>
      <c r="J65" s="17">
        <v>0</v>
      </c>
      <c r="K65" s="15"/>
      <c r="L65" s="63">
        <f>(L49+99)/(Note!I216/1000)*100</f>
        <v>173.45742505414393</v>
      </c>
      <c r="M65" s="50"/>
      <c r="N65" s="17">
        <v>0</v>
      </c>
    </row>
    <row r="66" spans="2:14" ht="15.75">
      <c r="B66" s="3"/>
      <c r="C66" s="3"/>
      <c r="D66" s="3"/>
      <c r="E66" s="3"/>
      <c r="F66" s="3"/>
      <c r="G66" s="3"/>
      <c r="H66" s="17"/>
      <c r="I66" s="43"/>
      <c r="J66" s="17"/>
      <c r="K66" s="15"/>
      <c r="L66" s="17"/>
      <c r="M66" s="50"/>
      <c r="N66" s="17"/>
    </row>
    <row r="67" spans="2:14" ht="15.75">
      <c r="B67" s="3"/>
      <c r="C67" s="3"/>
      <c r="D67" s="3"/>
      <c r="E67" s="3"/>
      <c r="F67" s="3"/>
      <c r="G67" s="3"/>
      <c r="H67" s="17"/>
      <c r="I67" s="43"/>
      <c r="J67" s="17"/>
      <c r="K67" s="15"/>
      <c r="L67" s="17"/>
      <c r="M67" s="50"/>
      <c r="N67" s="17"/>
    </row>
    <row r="68" spans="2:14" ht="15.75">
      <c r="B68" s="3">
        <v>4</v>
      </c>
      <c r="C68" s="3" t="s">
        <v>12</v>
      </c>
      <c r="D68" s="3" t="s">
        <v>56</v>
      </c>
      <c r="E68" s="3"/>
      <c r="F68" s="3"/>
      <c r="G68" s="3"/>
      <c r="H68" s="37">
        <v>0</v>
      </c>
      <c r="I68" s="47"/>
      <c r="J68" s="36">
        <v>0</v>
      </c>
      <c r="K68" s="60"/>
      <c r="L68" s="37">
        <v>0</v>
      </c>
      <c r="M68" s="54" t="s">
        <v>131</v>
      </c>
      <c r="N68" s="37">
        <v>0</v>
      </c>
    </row>
    <row r="69" spans="2:14" ht="15.75">
      <c r="B69" s="3"/>
      <c r="C69" s="3"/>
      <c r="D69" s="3"/>
      <c r="E69" s="3"/>
      <c r="F69" s="3"/>
      <c r="G69" s="3"/>
      <c r="H69" s="17"/>
      <c r="I69" s="43"/>
      <c r="J69" s="17"/>
      <c r="K69" s="15"/>
      <c r="L69" s="17"/>
      <c r="M69" s="50"/>
      <c r="N69" s="17"/>
    </row>
    <row r="70" spans="2:14" ht="15.75">
      <c r="B70" s="3"/>
      <c r="C70" s="3" t="s">
        <v>57</v>
      </c>
      <c r="D70" s="3" t="s">
        <v>58</v>
      </c>
      <c r="E70" s="3"/>
      <c r="F70" s="3"/>
      <c r="G70" s="3"/>
      <c r="H70" s="36" t="s">
        <v>59</v>
      </c>
      <c r="I70" s="47"/>
      <c r="J70" s="36" t="s">
        <v>59</v>
      </c>
      <c r="K70" s="60"/>
      <c r="L70" s="36" t="s">
        <v>59</v>
      </c>
      <c r="M70" s="55" t="s">
        <v>59</v>
      </c>
      <c r="N70" s="36" t="s">
        <v>59</v>
      </c>
    </row>
    <row r="71" spans="2:14" ht="15.75">
      <c r="B71" s="3"/>
      <c r="C71" s="3"/>
      <c r="D71" s="3"/>
      <c r="E71" s="3"/>
      <c r="F71" s="3"/>
      <c r="G71" s="3"/>
      <c r="H71" s="17"/>
      <c r="I71" s="43"/>
      <c r="J71" s="17"/>
      <c r="K71" s="15"/>
      <c r="L71" s="17"/>
      <c r="M71" s="50"/>
      <c r="N71" s="17"/>
    </row>
    <row r="72" spans="2:14" ht="15.75">
      <c r="B72" s="3"/>
      <c r="C72" s="3"/>
      <c r="D72" s="3"/>
      <c r="E72" s="3"/>
      <c r="F72" s="3"/>
      <c r="G72" s="3"/>
      <c r="H72" s="28"/>
      <c r="I72" s="48"/>
      <c r="J72" s="28"/>
      <c r="K72" s="15"/>
      <c r="L72" s="28"/>
      <c r="M72" s="56"/>
      <c r="N72" s="28"/>
    </row>
    <row r="73" spans="2:14" ht="15.75">
      <c r="B73" s="3"/>
      <c r="C73" s="3"/>
      <c r="D73" s="3"/>
      <c r="E73" s="3"/>
      <c r="F73" s="3"/>
      <c r="G73" s="3"/>
      <c r="H73" s="15"/>
      <c r="I73" s="15"/>
      <c r="J73" s="17"/>
      <c r="K73" s="15"/>
      <c r="L73" s="17"/>
      <c r="M73" s="15"/>
      <c r="N73" s="17"/>
    </row>
    <row r="74" spans="2:14" ht="15.75">
      <c r="B74" s="3"/>
      <c r="C74" s="3"/>
      <c r="D74" s="3"/>
      <c r="E74" s="3"/>
      <c r="F74" s="3"/>
      <c r="G74" s="3"/>
      <c r="H74" s="33" t="s">
        <v>60</v>
      </c>
      <c r="I74" s="31"/>
      <c r="J74" s="16"/>
      <c r="K74" s="15"/>
      <c r="L74" s="33"/>
      <c r="M74" s="15"/>
      <c r="N74" s="33" t="s">
        <v>61</v>
      </c>
    </row>
    <row r="75" spans="2:14" ht="15.75">
      <c r="B75" s="3"/>
      <c r="C75" s="3"/>
      <c r="D75" s="3"/>
      <c r="E75" s="3"/>
      <c r="F75" s="3"/>
      <c r="G75" s="3"/>
      <c r="H75" s="34" t="s">
        <v>186</v>
      </c>
      <c r="I75" s="32"/>
      <c r="J75" s="23"/>
      <c r="K75" s="15"/>
      <c r="L75" s="22"/>
      <c r="M75" s="15"/>
      <c r="N75" s="22" t="s">
        <v>158</v>
      </c>
    </row>
    <row r="76" spans="2:14" ht="15.75">
      <c r="B76" s="3"/>
      <c r="C76" s="3"/>
      <c r="D76" s="3"/>
      <c r="E76" s="3"/>
      <c r="F76" s="3"/>
      <c r="G76" s="3"/>
      <c r="H76" s="35"/>
      <c r="I76" s="15"/>
      <c r="J76" s="17"/>
      <c r="K76" s="15"/>
      <c r="L76" s="33"/>
      <c r="M76" s="15"/>
      <c r="N76" s="33"/>
    </row>
    <row r="77" spans="2:14" ht="15.75">
      <c r="B77" s="3">
        <v>5</v>
      </c>
      <c r="C77" s="3"/>
      <c r="D77" s="3" t="s">
        <v>96</v>
      </c>
      <c r="E77" s="3"/>
      <c r="F77" s="3"/>
      <c r="G77" s="3"/>
      <c r="H77" s="38">
        <f>(+'BS'!H51-'BS'!H19-60402)/'BS'!H44*100</f>
        <v>25.372186959030586</v>
      </c>
      <c r="I77" s="13"/>
      <c r="J77" s="38">
        <v>0</v>
      </c>
      <c r="K77" s="13"/>
      <c r="L77" s="38"/>
      <c r="M77" s="15"/>
      <c r="N77" s="38">
        <v>-62</v>
      </c>
    </row>
    <row r="78" spans="2:14" ht="15.75">
      <c r="B78" s="8"/>
      <c r="C78" s="8"/>
      <c r="D78" s="8"/>
      <c r="E78" s="8"/>
      <c r="F78" s="8"/>
      <c r="G78" s="8"/>
      <c r="H78" s="28"/>
      <c r="I78" s="15"/>
      <c r="J78" s="23"/>
      <c r="K78" s="15"/>
      <c r="L78" s="28"/>
      <c r="M78" s="15"/>
      <c r="N78" s="28"/>
    </row>
    <row r="79" spans="2:14" ht="15.75">
      <c r="B79" s="8"/>
      <c r="C79" s="8"/>
      <c r="D79" s="8"/>
      <c r="E79" s="8"/>
      <c r="F79" s="8"/>
      <c r="G79" s="8"/>
      <c r="H79" s="15"/>
      <c r="I79" s="15"/>
      <c r="J79" s="15"/>
      <c r="K79" s="15"/>
      <c r="L79" s="15"/>
      <c r="M79" s="15"/>
      <c r="N79" s="15"/>
    </row>
    <row r="80" spans="3:14" ht="12.75">
      <c r="C80" s="1" t="s">
        <v>253</v>
      </c>
      <c r="H80" s="15"/>
      <c r="I80" s="15"/>
      <c r="J80" s="15"/>
      <c r="K80" s="15"/>
      <c r="L80" s="15"/>
      <c r="M80" s="15"/>
      <c r="N80" s="15"/>
    </row>
    <row r="81" spans="3:14" ht="12.75">
      <c r="C81" s="1">
        <v>1</v>
      </c>
      <c r="D81" s="1" t="s">
        <v>159</v>
      </c>
      <c r="H81" s="24"/>
      <c r="I81" s="24"/>
      <c r="J81" s="24"/>
      <c r="K81" s="24"/>
      <c r="L81" s="24"/>
      <c r="M81" s="24"/>
      <c r="N81" s="24"/>
    </row>
    <row r="82" spans="8:14" ht="12.75">
      <c r="H82" s="12"/>
      <c r="I82" s="12"/>
      <c r="J82" s="12"/>
      <c r="K82" s="12"/>
      <c r="L82" s="12"/>
      <c r="M82" s="12"/>
      <c r="N82" s="12"/>
    </row>
    <row r="83" spans="3:14" ht="12.75">
      <c r="C83" s="1">
        <v>2</v>
      </c>
      <c r="D83" s="1" t="s">
        <v>230</v>
      </c>
      <c r="H83" s="12"/>
      <c r="I83" s="12"/>
      <c r="J83" s="12"/>
      <c r="K83" s="12"/>
      <c r="L83" s="12"/>
      <c r="M83" s="12"/>
      <c r="N83" s="12"/>
    </row>
    <row r="84" spans="4:14" ht="12.75">
      <c r="D84" s="2"/>
      <c r="H84" s="12"/>
      <c r="I84" s="12"/>
      <c r="J84" s="12"/>
      <c r="K84" s="12"/>
      <c r="L84" s="12"/>
      <c r="M84" s="12"/>
      <c r="N84" s="12"/>
    </row>
    <row r="85" spans="4:14" ht="12.75">
      <c r="D85" s="2"/>
      <c r="H85" s="12"/>
      <c r="I85" s="12"/>
      <c r="J85" s="12"/>
      <c r="K85" s="12"/>
      <c r="L85" s="12"/>
      <c r="M85" s="12"/>
      <c r="N85" s="12"/>
    </row>
    <row r="86" spans="8:14" ht="12.75">
      <c r="H86" s="12"/>
      <c r="I86" s="12"/>
      <c r="J86" s="12"/>
      <c r="K86" s="12"/>
      <c r="L86" s="12"/>
      <c r="M86" s="12"/>
      <c r="N86" s="12"/>
    </row>
    <row r="87" spans="8:14" ht="12.75">
      <c r="H87" s="12"/>
      <c r="I87" s="12"/>
      <c r="J87" s="12"/>
      <c r="K87" s="12"/>
      <c r="L87" s="12"/>
      <c r="M87" s="12"/>
      <c r="N87" s="12"/>
    </row>
    <row r="88" spans="8:14" ht="12.75">
      <c r="H88" s="12"/>
      <c r="I88" s="12"/>
      <c r="J88" s="12"/>
      <c r="K88" s="12"/>
      <c r="L88" s="12"/>
      <c r="M88" s="12"/>
      <c r="N88" s="12"/>
    </row>
    <row r="89" spans="8:14" ht="12.75">
      <c r="H89" s="12"/>
      <c r="I89" s="12"/>
      <c r="J89" s="12"/>
      <c r="K89" s="12"/>
      <c r="L89" s="12"/>
      <c r="M89" s="12"/>
      <c r="N89" s="12"/>
    </row>
  </sheetData>
  <mergeCells count="3">
    <mergeCell ref="H7:J7"/>
    <mergeCell ref="L7:N7"/>
    <mergeCell ref="D2:J2"/>
  </mergeCells>
  <printOptions horizontalCentered="1" verticalCentered="1"/>
  <pageMargins left="0.75" right="0.75" top="1" bottom="1" header="0.5" footer="0.5"/>
  <pageSetup horizontalDpi="600" verticalDpi="600" orientation="portrait" paperSize="9" scale="49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B53">
      <selection activeCell="D69" sqref="D69"/>
    </sheetView>
  </sheetViews>
  <sheetFormatPr defaultColWidth="9.140625" defaultRowHeight="12.75"/>
  <cols>
    <col min="1" max="1" width="12.57421875" style="0" customWidth="1"/>
    <col min="2" max="2" width="3.7109375" style="0" customWidth="1"/>
    <col min="3" max="3" width="5.7109375" style="0" customWidth="1"/>
    <col min="7" max="7" width="19.57421875" style="0" customWidth="1"/>
    <col min="8" max="8" width="18.140625" style="0" customWidth="1"/>
    <col min="9" max="9" width="2.421875" style="0" customWidth="1"/>
    <col min="10" max="10" width="18.00390625" style="0" customWidth="1"/>
    <col min="11" max="11" width="11.57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1"/>
      <c r="B2" s="6" t="s">
        <v>62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.25">
      <c r="A3" s="1"/>
      <c r="B3" s="79" t="s">
        <v>247</v>
      </c>
      <c r="C3" s="79"/>
      <c r="D3" s="79"/>
      <c r="E3" s="79"/>
      <c r="F3" s="79"/>
      <c r="G3" s="79"/>
      <c r="H3" s="79"/>
      <c r="I3" s="79"/>
      <c r="J3" s="79"/>
      <c r="K3" s="1"/>
      <c r="L3" s="1"/>
    </row>
    <row r="4" spans="1:12" ht="18.75">
      <c r="A4" s="1"/>
      <c r="B4" s="4"/>
      <c r="C4" s="4" t="s">
        <v>63</v>
      </c>
      <c r="D4" s="4"/>
      <c r="E4" s="1"/>
      <c r="F4" s="1"/>
      <c r="G4" s="1"/>
      <c r="H4" s="1"/>
      <c r="I4" s="1"/>
      <c r="J4" s="1"/>
      <c r="K4" s="1"/>
      <c r="L4" s="1"/>
    </row>
    <row r="5" spans="1:12" ht="12.75" customHeight="1">
      <c r="A5" s="1"/>
      <c r="B5" s="3"/>
      <c r="C5" s="3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9" t="s">
        <v>64</v>
      </c>
      <c r="I6" s="9"/>
      <c r="J6" s="9" t="s">
        <v>64</v>
      </c>
      <c r="K6" s="1"/>
      <c r="L6" s="1"/>
    </row>
    <row r="7" spans="1:12" ht="15.75">
      <c r="A7" s="1"/>
      <c r="B7" s="1"/>
      <c r="C7" s="1"/>
      <c r="D7" s="1"/>
      <c r="E7" s="1"/>
      <c r="F7" s="1"/>
      <c r="G7" s="1"/>
      <c r="H7" s="9" t="s">
        <v>65</v>
      </c>
      <c r="I7" s="9"/>
      <c r="J7" s="9" t="s">
        <v>65</v>
      </c>
      <c r="K7" s="1"/>
      <c r="L7" s="1"/>
    </row>
    <row r="8" spans="1:12" ht="15.75">
      <c r="A8" s="1"/>
      <c r="B8" s="1"/>
      <c r="C8" s="1"/>
      <c r="D8" s="1"/>
      <c r="E8" s="1"/>
      <c r="F8" s="1"/>
      <c r="G8" s="1"/>
      <c r="H8" s="9" t="s">
        <v>66</v>
      </c>
      <c r="I8" s="9"/>
      <c r="J8" s="9" t="s">
        <v>67</v>
      </c>
      <c r="K8" s="1"/>
      <c r="L8" s="1"/>
    </row>
    <row r="9" spans="1:12" ht="15.75">
      <c r="A9" s="1"/>
      <c r="B9" s="1"/>
      <c r="C9" s="1"/>
      <c r="D9" s="1"/>
      <c r="E9" s="1"/>
      <c r="F9" s="1"/>
      <c r="G9" s="1"/>
      <c r="H9" s="9" t="s">
        <v>7</v>
      </c>
      <c r="I9" s="9"/>
      <c r="J9" s="9" t="s">
        <v>68</v>
      </c>
      <c r="K9" s="1"/>
      <c r="L9" s="1"/>
    </row>
    <row r="10" spans="1:12" ht="15.75">
      <c r="A10" s="1"/>
      <c r="B10" s="1"/>
      <c r="C10" s="1"/>
      <c r="D10" s="1"/>
      <c r="E10" s="1"/>
      <c r="F10" s="1"/>
      <c r="G10" s="1"/>
      <c r="H10" s="9" t="s">
        <v>186</v>
      </c>
      <c r="I10" s="9"/>
      <c r="J10" s="9" t="s">
        <v>160</v>
      </c>
      <c r="K10" s="1"/>
      <c r="L10" s="1"/>
    </row>
    <row r="11" spans="1:12" ht="15.75">
      <c r="A11" s="1"/>
      <c r="B11" s="1"/>
      <c r="C11" s="1"/>
      <c r="D11" s="1"/>
      <c r="E11" s="1"/>
      <c r="F11" s="1"/>
      <c r="G11" s="1"/>
      <c r="H11" s="9" t="s">
        <v>11</v>
      </c>
      <c r="I11" s="9"/>
      <c r="J11" s="9" t="s">
        <v>11</v>
      </c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0"/>
      <c r="I12" s="10"/>
      <c r="J12" s="10"/>
      <c r="K12" s="1"/>
      <c r="L12" s="1"/>
    </row>
    <row r="13" spans="1:12" ht="15.75">
      <c r="A13" s="1"/>
      <c r="B13" s="8">
        <v>1</v>
      </c>
      <c r="C13" s="3" t="s">
        <v>69</v>
      </c>
      <c r="D13" s="8"/>
      <c r="E13" s="8"/>
      <c r="F13" s="8"/>
      <c r="G13" s="8"/>
      <c r="H13" s="13">
        <v>83878</v>
      </c>
      <c r="I13" s="13"/>
      <c r="J13" s="13">
        <v>82735</v>
      </c>
      <c r="K13" s="1"/>
      <c r="L13" s="1"/>
    </row>
    <row r="14" spans="1:12" ht="9.75" customHeight="1">
      <c r="A14" s="1"/>
      <c r="B14" s="8"/>
      <c r="C14" s="8"/>
      <c r="D14" s="8"/>
      <c r="E14" s="8"/>
      <c r="F14" s="8"/>
      <c r="G14" s="8"/>
      <c r="H14" s="13"/>
      <c r="I14" s="13"/>
      <c r="J14" s="13"/>
      <c r="K14" s="1"/>
      <c r="L14" s="1"/>
    </row>
    <row r="15" spans="1:12" ht="15.75">
      <c r="A15" s="1"/>
      <c r="B15" s="8">
        <v>2</v>
      </c>
      <c r="C15" s="3" t="s">
        <v>70</v>
      </c>
      <c r="D15" s="8"/>
      <c r="E15" s="8"/>
      <c r="F15" s="8"/>
      <c r="G15" s="8"/>
      <c r="H15" s="13">
        <v>144614</v>
      </c>
      <c r="I15" s="13"/>
      <c r="J15" s="13">
        <v>144614</v>
      </c>
      <c r="K15" s="1"/>
      <c r="L15" s="1"/>
    </row>
    <row r="16" spans="1:12" ht="9.75" customHeight="1">
      <c r="A16" s="1"/>
      <c r="B16" s="8"/>
      <c r="C16" s="8"/>
      <c r="D16" s="8"/>
      <c r="E16" s="8"/>
      <c r="F16" s="8"/>
      <c r="G16" s="8"/>
      <c r="H16" s="13"/>
      <c r="I16" s="13"/>
      <c r="J16" s="13"/>
      <c r="K16" s="1"/>
      <c r="L16" s="1"/>
    </row>
    <row r="17" spans="1:12" ht="15.75">
      <c r="A17" s="1"/>
      <c r="B17" s="8">
        <v>3</v>
      </c>
      <c r="C17" s="3" t="s">
        <v>71</v>
      </c>
      <c r="D17" s="8"/>
      <c r="E17" s="8"/>
      <c r="F17" s="8"/>
      <c r="G17" s="8"/>
      <c r="H17" s="13">
        <v>65</v>
      </c>
      <c r="I17" s="13"/>
      <c r="J17" s="13">
        <v>65</v>
      </c>
      <c r="K17" s="1"/>
      <c r="L17" s="1"/>
    </row>
    <row r="18" spans="1:12" ht="9.75" customHeight="1">
      <c r="A18" s="1"/>
      <c r="B18" s="8"/>
      <c r="C18" s="3"/>
      <c r="D18" s="8"/>
      <c r="E18" s="8"/>
      <c r="F18" s="8"/>
      <c r="G18" s="8"/>
      <c r="H18" s="15"/>
      <c r="I18" s="14"/>
      <c r="J18" s="14"/>
      <c r="K18" s="1"/>
      <c r="L18" s="1"/>
    </row>
    <row r="19" spans="1:12" ht="15.75">
      <c r="A19" s="1"/>
      <c r="B19" s="8">
        <v>4</v>
      </c>
      <c r="C19" s="3" t="s">
        <v>72</v>
      </c>
      <c r="D19" s="8"/>
      <c r="E19" s="8"/>
      <c r="F19" s="8"/>
      <c r="G19" s="8"/>
      <c r="H19" s="15">
        <v>74</v>
      </c>
      <c r="I19" s="14"/>
      <c r="J19" s="15">
        <v>79</v>
      </c>
      <c r="K19" s="1"/>
      <c r="L19" s="1"/>
    </row>
    <row r="20" spans="1:12" ht="9.75" customHeight="1">
      <c r="A20" s="1"/>
      <c r="B20" s="8"/>
      <c r="C20" s="8"/>
      <c r="D20" s="8"/>
      <c r="E20" s="8"/>
      <c r="F20" s="8"/>
      <c r="G20" s="8"/>
      <c r="H20" s="15"/>
      <c r="I20" s="14"/>
      <c r="J20" s="14"/>
      <c r="K20" s="1"/>
      <c r="L20" s="1"/>
    </row>
    <row r="21" spans="1:12" ht="15.75">
      <c r="A21" s="1"/>
      <c r="B21" s="8">
        <v>5</v>
      </c>
      <c r="C21" s="3" t="s">
        <v>73</v>
      </c>
      <c r="D21" s="8"/>
      <c r="E21" s="8"/>
      <c r="F21" s="8"/>
      <c r="G21" s="8"/>
      <c r="H21" s="15"/>
      <c r="I21" s="14"/>
      <c r="J21" s="14"/>
      <c r="K21" s="1"/>
      <c r="L21" s="1"/>
    </row>
    <row r="22" spans="1:12" ht="15.75">
      <c r="A22" s="1"/>
      <c r="B22" s="8"/>
      <c r="C22" s="8"/>
      <c r="D22" s="8" t="s">
        <v>74</v>
      </c>
      <c r="E22" s="8"/>
      <c r="F22" s="8"/>
      <c r="G22" s="8"/>
      <c r="H22" s="16">
        <v>53839</v>
      </c>
      <c r="I22" s="14"/>
      <c r="J22" s="16">
        <v>40694</v>
      </c>
      <c r="K22" s="1"/>
      <c r="L22" s="1"/>
    </row>
    <row r="23" spans="1:12" ht="15.75">
      <c r="A23" s="1"/>
      <c r="B23" s="8"/>
      <c r="C23" s="8"/>
      <c r="D23" s="8" t="s">
        <v>75</v>
      </c>
      <c r="E23" s="8"/>
      <c r="F23" s="8"/>
      <c r="G23" s="8"/>
      <c r="H23" s="17">
        <v>26552</v>
      </c>
      <c r="I23" s="14"/>
      <c r="J23" s="17">
        <v>33883</v>
      </c>
      <c r="K23" s="1"/>
      <c r="L23" s="1"/>
    </row>
    <row r="24" spans="1:12" ht="15.75">
      <c r="A24" s="1"/>
      <c r="B24" s="8"/>
      <c r="C24" s="8"/>
      <c r="D24" s="8" t="s">
        <v>76</v>
      </c>
      <c r="E24" s="8"/>
      <c r="F24" s="8"/>
      <c r="G24" s="8"/>
      <c r="H24" s="17">
        <v>0</v>
      </c>
      <c r="I24" s="14"/>
      <c r="J24" s="17">
        <v>0</v>
      </c>
      <c r="K24" s="1"/>
      <c r="L24" s="1"/>
    </row>
    <row r="25" spans="1:12" ht="15.75">
      <c r="A25" s="1"/>
      <c r="B25" s="8"/>
      <c r="C25" s="8"/>
      <c r="D25" s="8" t="s">
        <v>77</v>
      </c>
      <c r="E25" s="8"/>
      <c r="F25" s="8"/>
      <c r="G25" s="8"/>
      <c r="H25" s="17">
        <v>14595</v>
      </c>
      <c r="I25" s="14"/>
      <c r="J25" s="17">
        <v>33765</v>
      </c>
      <c r="K25" s="1"/>
      <c r="L25" s="1"/>
    </row>
    <row r="26" spans="1:12" ht="15.75">
      <c r="A26" s="1"/>
      <c r="B26" s="8"/>
      <c r="C26" s="8"/>
      <c r="D26" s="8" t="s">
        <v>78</v>
      </c>
      <c r="E26" s="8"/>
      <c r="F26" s="8"/>
      <c r="G26" s="8"/>
      <c r="H26" s="17">
        <v>35990</v>
      </c>
      <c r="I26" s="14"/>
      <c r="J26" s="17">
        <v>15184</v>
      </c>
      <c r="K26" s="1"/>
      <c r="L26" s="1"/>
    </row>
    <row r="27" spans="1:12" ht="15.75">
      <c r="A27" s="1"/>
      <c r="B27" s="8"/>
      <c r="C27" s="8"/>
      <c r="D27" s="8" t="s">
        <v>79</v>
      </c>
      <c r="E27" s="8"/>
      <c r="F27" s="8"/>
      <c r="G27" s="8"/>
      <c r="H27" s="17">
        <v>2280</v>
      </c>
      <c r="I27" s="14"/>
      <c r="J27" s="23">
        <v>1966</v>
      </c>
      <c r="K27" s="1"/>
      <c r="L27" s="1"/>
    </row>
    <row r="28" spans="1:12" ht="16.5" thickBot="1">
      <c r="A28" s="1"/>
      <c r="B28" s="8"/>
      <c r="C28" s="8"/>
      <c r="D28" s="8"/>
      <c r="E28" s="8"/>
      <c r="F28" s="8"/>
      <c r="G28" s="8"/>
      <c r="H28" s="18">
        <f>SUM(H22:H27)</f>
        <v>133256</v>
      </c>
      <c r="I28" s="14"/>
      <c r="J28" s="18">
        <f>SUM(J22:J27)</f>
        <v>125492</v>
      </c>
      <c r="K28" s="1"/>
      <c r="L28" s="1"/>
    </row>
    <row r="29" spans="1:12" ht="9.75" customHeight="1">
      <c r="A29" s="1"/>
      <c r="B29" s="8"/>
      <c r="C29" s="8"/>
      <c r="D29" s="8"/>
      <c r="E29" s="8"/>
      <c r="F29" s="8"/>
      <c r="G29" s="8"/>
      <c r="H29" s="17"/>
      <c r="I29" s="14"/>
      <c r="J29" s="17"/>
      <c r="K29" s="1"/>
      <c r="L29" s="1"/>
    </row>
    <row r="30" spans="1:12" ht="15.75">
      <c r="A30" s="1"/>
      <c r="B30" s="8">
        <v>6</v>
      </c>
      <c r="C30" s="3" t="s">
        <v>80</v>
      </c>
      <c r="D30" s="8"/>
      <c r="E30" s="8"/>
      <c r="F30" s="8"/>
      <c r="G30" s="8"/>
      <c r="H30" s="17"/>
      <c r="I30" s="14"/>
      <c r="J30" s="17"/>
      <c r="K30" s="1"/>
      <c r="L30" s="1"/>
    </row>
    <row r="31" spans="1:12" ht="15.75">
      <c r="A31" s="1"/>
      <c r="B31" s="8"/>
      <c r="C31" s="8"/>
      <c r="D31" s="8" t="s">
        <v>81</v>
      </c>
      <c r="E31" s="8"/>
      <c r="F31" s="8"/>
      <c r="G31" s="8"/>
      <c r="H31" s="17">
        <v>222</v>
      </c>
      <c r="I31" s="14"/>
      <c r="J31" s="17">
        <v>28</v>
      </c>
      <c r="K31" s="1"/>
      <c r="L31" s="1"/>
    </row>
    <row r="32" spans="1:12" ht="15.75">
      <c r="A32" s="1"/>
      <c r="B32" s="8"/>
      <c r="C32" s="8"/>
      <c r="D32" s="8" t="s">
        <v>82</v>
      </c>
      <c r="E32" s="8"/>
      <c r="F32" s="8"/>
      <c r="G32" s="8"/>
      <c r="H32" s="17">
        <f>73590+20100</f>
        <v>93690</v>
      </c>
      <c r="I32" s="14"/>
      <c r="J32" s="17">
        <v>161846</v>
      </c>
      <c r="K32" s="1"/>
      <c r="L32" s="1"/>
    </row>
    <row r="33" spans="1:12" ht="15.75">
      <c r="A33" s="1"/>
      <c r="B33" s="8"/>
      <c r="C33" s="8"/>
      <c r="D33" s="8" t="s">
        <v>83</v>
      </c>
      <c r="E33" s="8"/>
      <c r="F33" s="8"/>
      <c r="G33" s="8"/>
      <c r="H33" s="17">
        <v>2768</v>
      </c>
      <c r="I33" s="14"/>
      <c r="J33" s="17">
        <v>2974</v>
      </c>
      <c r="K33" s="1"/>
      <c r="L33" s="1"/>
    </row>
    <row r="34" spans="1:12" ht="15.75">
      <c r="A34" s="1"/>
      <c r="B34" s="8"/>
      <c r="C34" s="8"/>
      <c r="D34" s="8" t="s">
        <v>84</v>
      </c>
      <c r="E34" s="8"/>
      <c r="F34" s="8"/>
      <c r="G34" s="8"/>
      <c r="H34" s="17">
        <f>73641-20100</f>
        <v>53541</v>
      </c>
      <c r="I34" s="14"/>
      <c r="J34" s="17">
        <v>100147</v>
      </c>
      <c r="K34" s="1"/>
      <c r="L34" s="1"/>
    </row>
    <row r="35" spans="1:12" ht="15.75">
      <c r="A35" s="1"/>
      <c r="B35" s="8"/>
      <c r="C35" s="8"/>
      <c r="D35" s="8" t="s">
        <v>85</v>
      </c>
      <c r="E35" s="8"/>
      <c r="F35" s="8"/>
      <c r="G35" s="8"/>
      <c r="H35" s="17">
        <f>8810+1600</f>
        <v>10410</v>
      </c>
      <c r="I35" s="14"/>
      <c r="J35" s="17">
        <v>8810</v>
      </c>
      <c r="K35" s="1"/>
      <c r="L35" s="1"/>
    </row>
    <row r="36" spans="1:12" ht="15.75">
      <c r="A36" s="1"/>
      <c r="B36" s="8"/>
      <c r="C36" s="8"/>
      <c r="D36" s="8" t="s">
        <v>86</v>
      </c>
      <c r="E36" s="8"/>
      <c r="F36" s="8"/>
      <c r="G36" s="8"/>
      <c r="H36" s="17">
        <f>81136+1726</f>
        <v>82862</v>
      </c>
      <c r="I36" s="14"/>
      <c r="J36" s="17">
        <v>81136</v>
      </c>
      <c r="K36" s="1"/>
      <c r="L36" s="1"/>
    </row>
    <row r="37" spans="1:12" ht="16.5" thickBot="1">
      <c r="A37" s="1"/>
      <c r="B37" s="8"/>
      <c r="C37" s="8"/>
      <c r="D37" s="8"/>
      <c r="E37" s="8"/>
      <c r="F37" s="8"/>
      <c r="G37" s="8"/>
      <c r="H37" s="18">
        <f>SUM(H31:H36)</f>
        <v>243493</v>
      </c>
      <c r="I37" s="14"/>
      <c r="J37" s="18">
        <f>SUM(J31:J36)</f>
        <v>354941</v>
      </c>
      <c r="K37" s="1"/>
      <c r="L37" s="1"/>
    </row>
    <row r="38" spans="1:12" ht="9.75" customHeight="1">
      <c r="A38" s="1"/>
      <c r="B38" s="8"/>
      <c r="C38" s="8"/>
      <c r="D38" s="8"/>
      <c r="E38" s="8"/>
      <c r="F38" s="8"/>
      <c r="G38" s="8"/>
      <c r="H38" s="15"/>
      <c r="I38" s="14"/>
      <c r="J38" s="15"/>
      <c r="K38" s="1"/>
      <c r="L38" s="1"/>
    </row>
    <row r="39" spans="1:12" ht="15.75">
      <c r="A39" s="1"/>
      <c r="B39" s="8">
        <v>7</v>
      </c>
      <c r="C39" s="3" t="s">
        <v>87</v>
      </c>
      <c r="D39" s="8"/>
      <c r="E39" s="8"/>
      <c r="F39" s="8"/>
      <c r="G39" s="8"/>
      <c r="H39" s="15">
        <f>+H28-H37</f>
        <v>-110237</v>
      </c>
      <c r="I39" s="14"/>
      <c r="J39" s="15">
        <f>+J28-J37</f>
        <v>-229449</v>
      </c>
      <c r="K39" s="1"/>
      <c r="L39" s="1"/>
    </row>
    <row r="40" spans="1:12" ht="9.75" customHeight="1">
      <c r="A40" s="1"/>
      <c r="B40" s="8"/>
      <c r="C40" s="8"/>
      <c r="D40" s="8"/>
      <c r="E40" s="8"/>
      <c r="F40" s="8"/>
      <c r="G40" s="8"/>
      <c r="H40" s="15"/>
      <c r="I40" s="14"/>
      <c r="J40" s="15"/>
      <c r="K40" s="1"/>
      <c r="L40" s="1"/>
    </row>
    <row r="41" spans="1:12" ht="14.25" customHeight="1">
      <c r="A41" s="1"/>
      <c r="B41" s="8"/>
      <c r="C41" s="8"/>
      <c r="D41" s="8"/>
      <c r="E41" s="8"/>
      <c r="F41" s="8"/>
      <c r="G41" s="8"/>
      <c r="H41" s="15"/>
      <c r="I41" s="14"/>
      <c r="J41" s="15"/>
      <c r="K41" s="1"/>
      <c r="L41" s="1"/>
    </row>
    <row r="42" spans="1:12" ht="14.25" customHeight="1" thickBot="1">
      <c r="A42" s="1"/>
      <c r="B42" s="8"/>
      <c r="C42" s="8"/>
      <c r="D42" s="8"/>
      <c r="E42" s="8"/>
      <c r="F42" s="8"/>
      <c r="G42" s="8"/>
      <c r="H42" s="19">
        <f>SUM(H13:H19)+H39</f>
        <v>118394</v>
      </c>
      <c r="I42" s="14"/>
      <c r="J42" s="19">
        <f>SUM(J13:J19)+J39</f>
        <v>-1956</v>
      </c>
      <c r="K42" s="1"/>
      <c r="L42" s="1"/>
    </row>
    <row r="43" spans="1:12" ht="16.5" thickTop="1">
      <c r="A43" s="1"/>
      <c r="B43" s="8">
        <v>8</v>
      </c>
      <c r="C43" s="3" t="s">
        <v>88</v>
      </c>
      <c r="D43" s="8"/>
      <c r="E43" s="8"/>
      <c r="F43" s="8"/>
      <c r="G43" s="8"/>
      <c r="H43" s="15"/>
      <c r="I43" s="14"/>
      <c r="J43" s="15"/>
      <c r="K43" s="1"/>
      <c r="L43" s="1"/>
    </row>
    <row r="44" spans="1:12" ht="15.75">
      <c r="A44" s="1"/>
      <c r="B44" s="8"/>
      <c r="C44" s="8" t="s">
        <v>89</v>
      </c>
      <c r="D44" s="8"/>
      <c r="E44" s="8"/>
      <c r="F44" s="8"/>
      <c r="G44" s="8"/>
      <c r="H44" s="15">
        <v>51990</v>
      </c>
      <c r="I44" s="14"/>
      <c r="J44" s="15">
        <v>119896</v>
      </c>
      <c r="K44" s="1"/>
      <c r="L44" s="1"/>
    </row>
    <row r="45" spans="1:12" ht="15.75">
      <c r="A45" s="1"/>
      <c r="B45" s="8"/>
      <c r="C45" s="8" t="s">
        <v>90</v>
      </c>
      <c r="D45" s="8"/>
      <c r="E45" s="8"/>
      <c r="F45" s="8"/>
      <c r="G45" s="8"/>
      <c r="H45" s="15"/>
      <c r="I45" s="14"/>
      <c r="J45" s="15"/>
      <c r="K45" s="1"/>
      <c r="L45" s="1"/>
    </row>
    <row r="46" spans="1:12" ht="15.75">
      <c r="A46" s="1"/>
      <c r="B46" s="8"/>
      <c r="C46" s="8"/>
      <c r="D46" s="8" t="s">
        <v>91</v>
      </c>
      <c r="E46" s="8"/>
      <c r="F46" s="8"/>
      <c r="G46" s="8"/>
      <c r="H46" s="15">
        <v>0</v>
      </c>
      <c r="I46" s="14"/>
      <c r="J46" s="15">
        <v>17115</v>
      </c>
      <c r="K46" s="1"/>
      <c r="L46" s="1"/>
    </row>
    <row r="47" spans="1:12" ht="15.75">
      <c r="A47" s="1"/>
      <c r="B47" s="8"/>
      <c r="C47" s="8"/>
      <c r="D47" s="8" t="s">
        <v>92</v>
      </c>
      <c r="E47" s="8"/>
      <c r="F47" s="8"/>
      <c r="G47" s="8"/>
      <c r="H47" s="15">
        <v>0</v>
      </c>
      <c r="I47" s="14"/>
      <c r="J47" s="15">
        <v>0</v>
      </c>
      <c r="K47" s="1"/>
      <c r="L47" s="1"/>
    </row>
    <row r="48" spans="1:12" ht="15.75">
      <c r="A48" s="1"/>
      <c r="B48" s="8"/>
      <c r="C48" s="8"/>
      <c r="D48" s="8" t="s">
        <v>93</v>
      </c>
      <c r="E48" s="8"/>
      <c r="F48" s="8"/>
      <c r="G48" s="8"/>
      <c r="H48" s="15">
        <v>2766</v>
      </c>
      <c r="I48" s="14"/>
      <c r="J48" s="15">
        <v>2766</v>
      </c>
      <c r="K48" s="1"/>
      <c r="L48" s="1"/>
    </row>
    <row r="49" spans="1:12" ht="15.75">
      <c r="A49" s="1"/>
      <c r="B49" s="8"/>
      <c r="C49" s="8"/>
      <c r="D49" s="8" t="s">
        <v>156</v>
      </c>
      <c r="E49" s="8"/>
      <c r="F49" s="8"/>
      <c r="G49" s="8"/>
      <c r="H49" s="16">
        <f>-28648</f>
        <v>-28648</v>
      </c>
      <c r="I49" s="14"/>
      <c r="J49" s="16">
        <v>-173860</v>
      </c>
      <c r="K49" s="1"/>
      <c r="L49" s="1"/>
    </row>
    <row r="50" spans="1:12" ht="15.75">
      <c r="A50" s="1"/>
      <c r="B50" s="8"/>
      <c r="C50" s="8"/>
      <c r="D50" s="8" t="s">
        <v>135</v>
      </c>
      <c r="E50" s="8"/>
      <c r="F50" s="8"/>
      <c r="G50" s="8"/>
      <c r="H50" s="23">
        <f>49159-1600</f>
        <v>47559</v>
      </c>
      <c r="I50" s="14"/>
      <c r="J50" s="23">
        <v>20190</v>
      </c>
      <c r="K50" s="1"/>
      <c r="L50" s="1"/>
    </row>
    <row r="51" spans="1:12" ht="15.75">
      <c r="A51" s="1"/>
      <c r="B51" s="8"/>
      <c r="C51" s="8"/>
      <c r="D51" s="8"/>
      <c r="E51" s="8"/>
      <c r="F51" s="8"/>
      <c r="G51" s="8"/>
      <c r="H51" s="15">
        <f>SUM(H44:H50)</f>
        <v>73667</v>
      </c>
      <c r="I51" s="14"/>
      <c r="J51" s="15">
        <f>SUM(J44:J50)</f>
        <v>-13893</v>
      </c>
      <c r="K51" s="1"/>
      <c r="L51" s="1"/>
    </row>
    <row r="52" spans="1:12" ht="9.75" customHeight="1">
      <c r="A52" s="1"/>
      <c r="B52" s="8"/>
      <c r="C52" s="8"/>
      <c r="D52" s="8"/>
      <c r="E52" s="8"/>
      <c r="F52" s="8"/>
      <c r="G52" s="8"/>
      <c r="H52" s="15"/>
      <c r="I52" s="14"/>
      <c r="J52" s="15"/>
      <c r="K52" s="1"/>
      <c r="L52" s="1"/>
    </row>
    <row r="53" spans="1:12" ht="15.75">
      <c r="A53" s="1"/>
      <c r="B53" s="8">
        <v>9</v>
      </c>
      <c r="C53" s="3" t="s">
        <v>94</v>
      </c>
      <c r="D53" s="8"/>
      <c r="E53" s="8"/>
      <c r="F53" s="8"/>
      <c r="G53" s="8"/>
      <c r="H53" s="15">
        <v>0</v>
      </c>
      <c r="I53" s="14"/>
      <c r="J53" s="15">
        <v>0</v>
      </c>
      <c r="K53" s="1"/>
      <c r="L53" s="1"/>
    </row>
    <row r="54" spans="1:12" ht="9.75" customHeight="1">
      <c r="A54" s="1"/>
      <c r="B54" s="8"/>
      <c r="C54" s="8"/>
      <c r="D54" s="8"/>
      <c r="E54" s="8"/>
      <c r="F54" s="8"/>
      <c r="G54" s="8"/>
      <c r="H54" s="15"/>
      <c r="I54" s="14"/>
      <c r="J54" s="15"/>
      <c r="K54" s="1"/>
      <c r="L54" s="1"/>
    </row>
    <row r="55" spans="1:12" ht="15.75">
      <c r="A55" s="1"/>
      <c r="B55" s="8">
        <v>10</v>
      </c>
      <c r="C55" s="3" t="s">
        <v>189</v>
      </c>
      <c r="D55" s="8"/>
      <c r="E55" s="8"/>
      <c r="F55" s="8"/>
      <c r="G55" s="8"/>
      <c r="H55" s="15">
        <v>17258</v>
      </c>
      <c r="I55" s="14"/>
      <c r="J55" s="15">
        <v>0</v>
      </c>
      <c r="K55" s="1"/>
      <c r="L55" s="1"/>
    </row>
    <row r="56" spans="1:12" ht="9.75" customHeight="1">
      <c r="A56" s="1"/>
      <c r="B56" s="8"/>
      <c r="C56" s="8"/>
      <c r="D56" s="8"/>
      <c r="E56" s="8"/>
      <c r="F56" s="8"/>
      <c r="G56" s="8"/>
      <c r="H56" s="15"/>
      <c r="I56" s="14"/>
      <c r="J56" s="15"/>
      <c r="K56" s="1"/>
      <c r="L56" s="1"/>
    </row>
    <row r="57" spans="1:12" ht="15.75">
      <c r="A57" s="1"/>
      <c r="B57" s="8">
        <v>11</v>
      </c>
      <c r="C57" s="3" t="s">
        <v>190</v>
      </c>
      <c r="D57" s="8"/>
      <c r="E57" s="8"/>
      <c r="F57" s="8"/>
      <c r="G57" s="8"/>
      <c r="H57" s="15">
        <v>15532</v>
      </c>
      <c r="I57" s="14"/>
      <c r="J57" s="15">
        <v>0</v>
      </c>
      <c r="K57" s="1"/>
      <c r="L57" s="1"/>
    </row>
    <row r="58" spans="1:12" ht="15.75">
      <c r="A58" s="1"/>
      <c r="B58" s="8"/>
      <c r="C58" s="8"/>
      <c r="D58" s="8"/>
      <c r="E58" s="8"/>
      <c r="F58" s="8"/>
      <c r="G58" s="8"/>
      <c r="H58" s="15"/>
      <c r="I58" s="14"/>
      <c r="J58" s="15"/>
      <c r="K58" s="1"/>
      <c r="L58" s="1"/>
    </row>
    <row r="59" spans="1:12" ht="15.75">
      <c r="A59" s="1"/>
      <c r="B59" s="8">
        <v>12</v>
      </c>
      <c r="C59" s="3" t="s">
        <v>95</v>
      </c>
      <c r="D59" s="8"/>
      <c r="E59" s="8"/>
      <c r="F59" s="8"/>
      <c r="G59" s="8"/>
      <c r="H59" s="15">
        <v>11937</v>
      </c>
      <c r="I59" s="14"/>
      <c r="J59" s="15">
        <v>11937</v>
      </c>
      <c r="K59" s="1"/>
      <c r="L59" s="1"/>
    </row>
    <row r="60" spans="1:12" ht="15.75">
      <c r="A60" s="1"/>
      <c r="B60" s="8"/>
      <c r="C60" s="8"/>
      <c r="D60" s="8"/>
      <c r="E60" s="8"/>
      <c r="F60" s="8"/>
      <c r="G60" s="8"/>
      <c r="H60" s="15"/>
      <c r="I60" s="14"/>
      <c r="J60" s="15"/>
      <c r="K60" s="1"/>
      <c r="L60" s="1"/>
    </row>
    <row r="61" spans="1:12" ht="16.5" thickBot="1">
      <c r="A61" s="1"/>
      <c r="B61" s="8"/>
      <c r="C61" s="8"/>
      <c r="D61" s="8"/>
      <c r="E61" s="8"/>
      <c r="F61" s="8"/>
      <c r="G61" s="8"/>
      <c r="H61" s="19">
        <f>SUM(H51:H59)</f>
        <v>118394</v>
      </c>
      <c r="I61" s="14"/>
      <c r="J61" s="19">
        <f>SUM(J51:J59)</f>
        <v>-1956</v>
      </c>
      <c r="K61" s="1"/>
      <c r="L61" s="1"/>
    </row>
    <row r="62" spans="1:12" ht="9.75" customHeight="1" thickTop="1">
      <c r="A62" s="1"/>
      <c r="B62" s="8"/>
      <c r="C62" s="8"/>
      <c r="D62" s="8"/>
      <c r="E62" s="8"/>
      <c r="F62" s="8"/>
      <c r="G62" s="8"/>
      <c r="H62" s="14"/>
      <c r="I62" s="14"/>
      <c r="J62" s="14"/>
      <c r="K62" s="1"/>
      <c r="L62" s="1"/>
    </row>
    <row r="63" spans="1:12" ht="16.5" thickBot="1">
      <c r="A63" s="1"/>
      <c r="B63" s="8">
        <v>13</v>
      </c>
      <c r="C63" s="3" t="s">
        <v>96</v>
      </c>
      <c r="D63" s="8"/>
      <c r="E63" s="8"/>
      <c r="F63" s="8"/>
      <c r="G63" s="8"/>
      <c r="H63" s="40">
        <f>+PL!H77</f>
        <v>25.372186959030586</v>
      </c>
      <c r="I63" s="14"/>
      <c r="J63" s="40">
        <f>+PL!N77</f>
        <v>-62</v>
      </c>
      <c r="K63" s="1"/>
      <c r="L63" s="1"/>
    </row>
    <row r="64" spans="1:12" ht="6" customHeight="1">
      <c r="A64" s="1"/>
      <c r="B64" s="1"/>
      <c r="C64" s="1"/>
      <c r="D64" s="1"/>
      <c r="E64" s="1"/>
      <c r="F64" s="1"/>
      <c r="G64" s="1"/>
      <c r="H64" s="11"/>
      <c r="I64" s="11"/>
      <c r="J64" s="11"/>
      <c r="K64" s="1"/>
      <c r="L64" s="1"/>
    </row>
    <row r="65" spans="1:12" ht="6" customHeight="1">
      <c r="A65" s="1"/>
      <c r="B65" s="1"/>
      <c r="C65" s="1"/>
      <c r="D65" s="1"/>
      <c r="E65" s="1"/>
      <c r="F65" s="1"/>
      <c r="G65" s="1"/>
      <c r="H65" s="11"/>
      <c r="I65" s="11"/>
      <c r="J65" s="11"/>
      <c r="K65" s="1"/>
      <c r="L65" s="1"/>
    </row>
    <row r="66" spans="1:12" ht="12.75">
      <c r="A66" s="1"/>
      <c r="B66" s="2"/>
      <c r="C66" s="2"/>
      <c r="J66" s="1"/>
      <c r="K66" s="1"/>
      <c r="L66" s="1"/>
    </row>
    <row r="67" spans="1:12" ht="12.75">
      <c r="A67" s="1"/>
      <c r="B67" s="1"/>
      <c r="C67" s="2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78" ht="12.75">
      <c r="H78" s="39"/>
    </row>
  </sheetData>
  <mergeCells count="1">
    <mergeCell ref="B3:J3"/>
  </mergeCells>
  <printOptions horizontalCentered="1" verticalCentered="1"/>
  <pageMargins left="0.63" right="0.75" top="1" bottom="1" header="0.5" footer="0.5"/>
  <pageSetup horizontalDpi="600" verticalDpi="600" orientation="portrait" paperSize="9" scale="74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51"/>
  <sheetViews>
    <sheetView tabSelected="1" view="pageBreakPreview" zoomScale="60" zoomScaleNormal="60" workbookViewId="0" topLeftCell="A133">
      <selection activeCell="G215" sqref="G215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2.7109375" style="0" customWidth="1"/>
    <col min="4" max="4" width="4.140625" style="0" customWidth="1"/>
    <col min="5" max="5" width="22.421875" style="0" customWidth="1"/>
    <col min="6" max="6" width="12.421875" style="0" customWidth="1"/>
    <col min="7" max="7" width="14.57421875" style="0" customWidth="1"/>
    <col min="8" max="8" width="15.57421875" style="0" customWidth="1"/>
    <col min="9" max="9" width="15.140625" style="0" customWidth="1"/>
    <col min="10" max="10" width="21.28125" style="0" customWidth="1"/>
    <col min="11" max="11" width="18.57421875" style="0" customWidth="1"/>
    <col min="12" max="12" width="0.5625" style="0" customWidth="1"/>
    <col min="13" max="13" width="14.421875" style="0" customWidth="1"/>
    <col min="14" max="14" width="9.140625" style="0" hidden="1" customWidth="1"/>
    <col min="15" max="15" width="3.00390625" style="0" customWidth="1"/>
  </cols>
  <sheetData>
    <row r="1" spans="1:11" ht="1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75">
      <c r="A2" s="66"/>
      <c r="B2" s="66"/>
      <c r="C2" s="29" t="s">
        <v>97</v>
      </c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8"/>
      <c r="C3" s="67"/>
      <c r="D3" s="66"/>
      <c r="E3" s="66"/>
      <c r="F3" s="66"/>
      <c r="G3" s="66"/>
      <c r="H3" s="66"/>
      <c r="I3" s="66"/>
      <c r="J3" s="66"/>
      <c r="K3" s="66"/>
    </row>
    <row r="4" spans="1:11" ht="15.75">
      <c r="A4" s="66"/>
      <c r="B4" s="8">
        <v>1</v>
      </c>
      <c r="C4" s="3" t="s">
        <v>98</v>
      </c>
      <c r="D4" s="66"/>
      <c r="E4" s="66"/>
      <c r="F4" s="66"/>
      <c r="G4" s="66"/>
      <c r="H4" s="66"/>
      <c r="I4" s="66"/>
      <c r="J4" s="66"/>
      <c r="K4" s="66"/>
    </row>
    <row r="5" spans="1:11" ht="15.75">
      <c r="A5" s="66"/>
      <c r="B5" s="8"/>
      <c r="C5" s="3"/>
      <c r="D5" s="66"/>
      <c r="E5" s="66"/>
      <c r="F5" s="66"/>
      <c r="G5" s="66"/>
      <c r="H5" s="66"/>
      <c r="I5" s="66"/>
      <c r="J5" s="66"/>
      <c r="K5" s="66"/>
    </row>
    <row r="6" spans="1:11" ht="15.75">
      <c r="A6" s="66"/>
      <c r="B6" s="8"/>
      <c r="C6" s="8"/>
      <c r="D6" s="8" t="s">
        <v>168</v>
      </c>
      <c r="E6" s="66"/>
      <c r="F6" s="66"/>
      <c r="G6" s="66"/>
      <c r="H6" s="66"/>
      <c r="I6" s="66"/>
      <c r="J6" s="66"/>
      <c r="K6" s="66"/>
    </row>
    <row r="7" spans="1:11" ht="15.75">
      <c r="A7" s="66"/>
      <c r="B7" s="8"/>
      <c r="C7" s="8"/>
      <c r="D7" s="8" t="s">
        <v>169</v>
      </c>
      <c r="E7" s="66"/>
      <c r="F7" s="66"/>
      <c r="G7" s="66"/>
      <c r="H7" s="66"/>
      <c r="I7" s="66"/>
      <c r="J7" s="66"/>
      <c r="K7" s="66"/>
    </row>
    <row r="8" spans="1:11" ht="15.75">
      <c r="A8" s="66"/>
      <c r="B8" s="8"/>
      <c r="C8" s="8"/>
      <c r="D8" s="66"/>
      <c r="E8" s="66"/>
      <c r="F8" s="66"/>
      <c r="G8" s="66"/>
      <c r="H8" s="66"/>
      <c r="I8" s="66"/>
      <c r="J8" s="66"/>
      <c r="K8" s="66"/>
    </row>
    <row r="9" spans="1:11" ht="15.75">
      <c r="A9" s="66"/>
      <c r="B9" s="8">
        <v>2</v>
      </c>
      <c r="C9" s="3" t="s">
        <v>99</v>
      </c>
      <c r="D9" s="66"/>
      <c r="E9" s="66"/>
      <c r="F9" s="66"/>
      <c r="G9" s="66"/>
      <c r="H9" s="66"/>
      <c r="I9" s="66"/>
      <c r="J9" s="66"/>
      <c r="K9" s="66"/>
    </row>
    <row r="10" spans="1:11" ht="15.75">
      <c r="A10" s="66"/>
      <c r="B10" s="8"/>
      <c r="C10" s="3"/>
      <c r="D10" s="66"/>
      <c r="E10" s="66"/>
      <c r="F10" s="66"/>
      <c r="G10" s="66"/>
      <c r="H10" s="66"/>
      <c r="I10" s="66"/>
      <c r="J10" s="66"/>
      <c r="K10" s="66"/>
    </row>
    <row r="11" spans="1:10" ht="15.75">
      <c r="A11" s="66"/>
      <c r="B11" s="8"/>
      <c r="C11" s="3"/>
      <c r="D11" s="8" t="s">
        <v>192</v>
      </c>
      <c r="E11" s="66"/>
      <c r="F11" s="66"/>
      <c r="G11" s="66"/>
      <c r="H11" s="66"/>
      <c r="I11" s="66"/>
      <c r="J11" s="65" t="s">
        <v>116</v>
      </c>
    </row>
    <row r="12" spans="1:11" ht="15.75">
      <c r="A12" s="66"/>
      <c r="B12" s="8"/>
      <c r="C12" s="3"/>
      <c r="D12" s="8" t="s">
        <v>191</v>
      </c>
      <c r="E12" s="8" t="s">
        <v>213</v>
      </c>
      <c r="F12" s="8"/>
      <c r="G12" s="8"/>
      <c r="H12" s="8"/>
      <c r="I12" s="8"/>
      <c r="J12" s="12">
        <v>7229</v>
      </c>
      <c r="K12" s="1"/>
    </row>
    <row r="13" spans="1:11" ht="15.75">
      <c r="A13" s="66"/>
      <c r="B13" s="8"/>
      <c r="C13" s="3"/>
      <c r="D13" s="8"/>
      <c r="E13" s="74" t="s">
        <v>214</v>
      </c>
      <c r="F13" s="8"/>
      <c r="G13" s="8"/>
      <c r="H13" s="8"/>
      <c r="I13" s="8"/>
      <c r="J13" s="12"/>
      <c r="K13" s="1"/>
    </row>
    <row r="14" spans="1:11" ht="15.75">
      <c r="A14" s="66"/>
      <c r="B14" s="8"/>
      <c r="C14" s="3"/>
      <c r="D14" s="8" t="s">
        <v>193</v>
      </c>
      <c r="E14" s="8" t="s">
        <v>216</v>
      </c>
      <c r="F14" s="8"/>
      <c r="G14" s="8"/>
      <c r="H14" s="8"/>
      <c r="I14" s="8"/>
      <c r="J14" s="12"/>
      <c r="K14" s="1"/>
    </row>
    <row r="15" spans="1:11" ht="15.75">
      <c r="A15" s="66"/>
      <c r="B15" s="8"/>
      <c r="C15" s="3"/>
      <c r="D15" s="8"/>
      <c r="E15" s="8" t="s">
        <v>215</v>
      </c>
      <c r="F15" s="8"/>
      <c r="G15" s="8"/>
      <c r="H15" s="8"/>
      <c r="I15" s="8"/>
      <c r="J15" s="12">
        <v>34517</v>
      </c>
      <c r="K15" s="1"/>
    </row>
    <row r="16" spans="1:11" ht="15.75">
      <c r="A16" s="66"/>
      <c r="B16" s="8"/>
      <c r="C16" s="3"/>
      <c r="D16" s="8"/>
      <c r="E16" s="8"/>
      <c r="F16" s="8"/>
      <c r="G16" s="8"/>
      <c r="H16" s="8"/>
      <c r="I16" s="8"/>
      <c r="J16" s="12"/>
      <c r="K16" s="1"/>
    </row>
    <row r="17" spans="1:11" ht="16.5" thickBot="1">
      <c r="A17" s="66"/>
      <c r="B17" s="8"/>
      <c r="C17" s="3"/>
      <c r="D17" s="8"/>
      <c r="E17" s="8" t="s">
        <v>194</v>
      </c>
      <c r="F17" s="8"/>
      <c r="G17" s="8"/>
      <c r="H17" s="8"/>
      <c r="I17" s="8"/>
      <c r="J17" s="75">
        <f>SUM(J12:J15)</f>
        <v>41746</v>
      </c>
      <c r="K17" s="1"/>
    </row>
    <row r="18" spans="1:10" ht="16.5" thickTop="1">
      <c r="A18" s="66"/>
      <c r="B18" s="8"/>
      <c r="C18" s="8"/>
      <c r="D18" s="66"/>
      <c r="E18" s="66"/>
      <c r="F18" s="66"/>
      <c r="G18" s="66"/>
      <c r="H18" s="66"/>
      <c r="I18" s="68"/>
      <c r="J18" s="66"/>
    </row>
    <row r="19" spans="1:11" ht="15.75">
      <c r="A19" s="66"/>
      <c r="B19" s="66">
        <v>3</v>
      </c>
      <c r="C19" s="3" t="s">
        <v>100</v>
      </c>
      <c r="D19" s="66"/>
      <c r="E19" s="66"/>
      <c r="F19" s="66"/>
      <c r="G19" s="66"/>
      <c r="H19" s="66"/>
      <c r="I19" s="66"/>
      <c r="J19" s="66"/>
      <c r="K19" s="66"/>
    </row>
    <row r="20" spans="1:11" ht="15.75">
      <c r="A20" s="66"/>
      <c r="B20" s="66"/>
      <c r="C20" s="3"/>
      <c r="D20" s="66"/>
      <c r="E20" s="66"/>
      <c r="F20" s="66"/>
      <c r="G20" s="66"/>
      <c r="H20" s="66"/>
      <c r="I20" s="66"/>
      <c r="J20" s="66"/>
      <c r="K20" s="66"/>
    </row>
    <row r="21" spans="1:11" ht="15.75">
      <c r="A21" s="8"/>
      <c r="B21" s="8"/>
      <c r="C21" s="8"/>
      <c r="D21" s="8" t="s">
        <v>101</v>
      </c>
      <c r="E21" s="8"/>
      <c r="F21" s="8"/>
      <c r="G21" s="8"/>
      <c r="H21" s="8"/>
      <c r="I21" s="8"/>
      <c r="J21" s="8"/>
      <c r="K21" s="8"/>
    </row>
    <row r="22" spans="1:11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.75">
      <c r="A23" s="8"/>
      <c r="B23" s="8">
        <v>4</v>
      </c>
      <c r="C23" s="3" t="s">
        <v>102</v>
      </c>
      <c r="D23" s="8"/>
      <c r="E23" s="8"/>
      <c r="F23" s="8"/>
      <c r="G23" s="8"/>
      <c r="H23" s="8"/>
      <c r="I23" s="8"/>
      <c r="J23" s="8"/>
      <c r="K23" s="8"/>
    </row>
    <row r="24" spans="1:11" ht="15.75">
      <c r="A24" s="8"/>
      <c r="B24" s="8"/>
      <c r="C24" s="3"/>
      <c r="D24" s="8"/>
      <c r="E24" s="8"/>
      <c r="F24" s="8"/>
      <c r="G24" s="8"/>
      <c r="H24" s="8"/>
      <c r="I24" s="8"/>
      <c r="J24" s="8"/>
      <c r="K24" s="8"/>
    </row>
    <row r="25" spans="1:11" ht="15.75">
      <c r="A25" s="8"/>
      <c r="B25" s="8"/>
      <c r="C25" s="8"/>
      <c r="D25" s="8" t="s">
        <v>233</v>
      </c>
      <c r="E25" s="8"/>
      <c r="F25" s="8"/>
      <c r="G25" s="8"/>
      <c r="H25" s="8"/>
      <c r="I25" s="8"/>
      <c r="J25" s="8"/>
      <c r="K25" s="8"/>
    </row>
    <row r="26" spans="1:11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.75">
      <c r="A27" s="8"/>
      <c r="B27" s="8"/>
      <c r="C27" s="8"/>
      <c r="D27" s="8"/>
      <c r="E27" s="8"/>
      <c r="F27" s="8"/>
      <c r="H27" s="69" t="s">
        <v>238</v>
      </c>
      <c r="I27" s="69" t="s">
        <v>248</v>
      </c>
      <c r="J27" s="8"/>
      <c r="K27" s="8"/>
    </row>
    <row r="28" spans="1:11" ht="15.75">
      <c r="A28" s="8"/>
      <c r="B28" s="8"/>
      <c r="C28" s="8"/>
      <c r="D28" s="8"/>
      <c r="E28" s="8"/>
      <c r="F28" s="8"/>
      <c r="H28" s="69" t="s">
        <v>250</v>
      </c>
      <c r="I28" s="69" t="s">
        <v>249</v>
      </c>
      <c r="J28" s="8"/>
      <c r="K28" s="8"/>
    </row>
    <row r="29" spans="1:11" ht="15.75">
      <c r="A29" s="8"/>
      <c r="B29" s="8"/>
      <c r="C29" s="8"/>
      <c r="D29" s="8"/>
      <c r="E29" s="8"/>
      <c r="F29" s="8"/>
      <c r="H29" s="69" t="s">
        <v>186</v>
      </c>
      <c r="I29" s="69" t="s">
        <v>186</v>
      </c>
      <c r="J29" s="8"/>
      <c r="K29" s="8"/>
    </row>
    <row r="30" spans="1:11" ht="15.75">
      <c r="A30" s="8"/>
      <c r="B30" s="8"/>
      <c r="C30" s="8"/>
      <c r="D30" s="8"/>
      <c r="E30" s="8"/>
      <c r="F30" s="8"/>
      <c r="H30" s="69" t="s">
        <v>116</v>
      </c>
      <c r="I30" s="69" t="s">
        <v>116</v>
      </c>
      <c r="J30" s="8"/>
      <c r="K30" s="8"/>
    </row>
    <row r="31" spans="1:11" ht="15.75">
      <c r="A31" s="8"/>
      <c r="B31" s="8"/>
      <c r="C31" s="8"/>
      <c r="D31" s="8"/>
      <c r="E31" s="8" t="s">
        <v>251</v>
      </c>
      <c r="F31" s="8"/>
      <c r="H31" s="70">
        <v>800</v>
      </c>
      <c r="I31" s="70">
        <v>1600</v>
      </c>
      <c r="J31" s="8"/>
      <c r="K31" s="8"/>
    </row>
    <row r="32" spans="1:11" ht="15.75">
      <c r="A32" s="8"/>
      <c r="B32" s="8"/>
      <c r="C32" s="8"/>
      <c r="D32" s="8"/>
      <c r="E32" s="8" t="s">
        <v>95</v>
      </c>
      <c r="F32" s="8"/>
      <c r="H32" s="70">
        <v>0</v>
      </c>
      <c r="I32" s="70">
        <v>0</v>
      </c>
      <c r="J32" s="8"/>
      <c r="K32" s="8"/>
    </row>
    <row r="33" spans="1:11" ht="15.75">
      <c r="A33" s="8"/>
      <c r="B33" s="8"/>
      <c r="C33" s="8"/>
      <c r="D33" s="8"/>
      <c r="E33" s="8" t="s">
        <v>234</v>
      </c>
      <c r="F33" s="8"/>
      <c r="H33" s="70">
        <v>0</v>
      </c>
      <c r="I33" s="70">
        <v>0</v>
      </c>
      <c r="J33" s="8"/>
      <c r="K33" s="8"/>
    </row>
    <row r="34" spans="1:11" ht="15.75">
      <c r="A34" s="8"/>
      <c r="B34" s="8"/>
      <c r="C34" s="8"/>
      <c r="D34" s="8"/>
      <c r="E34" s="8"/>
      <c r="F34" s="8"/>
      <c r="H34" s="70"/>
      <c r="I34" s="70"/>
      <c r="J34" s="8"/>
      <c r="K34" s="8"/>
    </row>
    <row r="35" spans="1:11" ht="16.5" thickBot="1">
      <c r="A35" s="8"/>
      <c r="B35" s="8"/>
      <c r="C35" s="8"/>
      <c r="D35" s="8"/>
      <c r="E35" s="8" t="s">
        <v>194</v>
      </c>
      <c r="F35" s="8"/>
      <c r="H35" s="76">
        <f>SUM(H31:H34)</f>
        <v>800</v>
      </c>
      <c r="I35" s="76">
        <f>SUM(I31:I34)</f>
        <v>1600</v>
      </c>
      <c r="J35" s="8"/>
      <c r="K35" s="8"/>
    </row>
    <row r="36" spans="1:11" ht="16.5" thickTop="1">
      <c r="A36" s="8"/>
      <c r="B36" s="8"/>
      <c r="C36" s="8"/>
      <c r="D36" s="8"/>
      <c r="E36" s="8"/>
      <c r="F36" s="8"/>
      <c r="H36" s="8"/>
      <c r="I36" s="8"/>
      <c r="J36" s="69"/>
      <c r="K36" s="8"/>
    </row>
    <row r="37" spans="1:11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.75">
      <c r="A38" s="8"/>
      <c r="B38" s="8">
        <v>5</v>
      </c>
      <c r="C38" s="3" t="s">
        <v>103</v>
      </c>
      <c r="D38" s="3"/>
      <c r="E38" s="8"/>
      <c r="F38" s="8"/>
      <c r="G38" s="8"/>
      <c r="H38" s="8"/>
      <c r="I38" s="8"/>
      <c r="J38" s="8"/>
      <c r="K38" s="8"/>
    </row>
    <row r="39" spans="1:11" ht="15.75">
      <c r="A39" s="8"/>
      <c r="B39" s="8"/>
      <c r="C39" s="3"/>
      <c r="D39" s="3"/>
      <c r="E39" s="8"/>
      <c r="F39" s="8"/>
      <c r="G39" s="8"/>
      <c r="H39" s="8"/>
      <c r="I39" s="8"/>
      <c r="J39" s="8"/>
      <c r="K39" s="8"/>
    </row>
    <row r="40" spans="1:11" ht="15.75">
      <c r="A40" s="8"/>
      <c r="B40" s="8"/>
      <c r="C40" s="8"/>
      <c r="D40" s="8" t="s">
        <v>104</v>
      </c>
      <c r="E40" s="8"/>
      <c r="F40" s="8"/>
      <c r="G40" s="8"/>
      <c r="H40" s="8"/>
      <c r="I40" s="8"/>
      <c r="J40" s="8"/>
      <c r="K40" s="8"/>
    </row>
    <row r="41" spans="1:11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.75">
      <c r="A42" s="8"/>
      <c r="B42" s="8">
        <v>6</v>
      </c>
      <c r="C42" s="3" t="s">
        <v>105</v>
      </c>
      <c r="D42" s="8"/>
      <c r="E42" s="8"/>
      <c r="F42" s="8"/>
      <c r="G42" s="8"/>
      <c r="H42" s="8"/>
      <c r="I42" s="8"/>
      <c r="J42" s="8"/>
      <c r="K42" s="8"/>
    </row>
    <row r="43" spans="1:11" ht="15.75">
      <c r="A43" s="8"/>
      <c r="B43" s="8"/>
      <c r="C43" s="3"/>
      <c r="D43" s="8"/>
      <c r="E43" s="8"/>
      <c r="F43" s="8"/>
      <c r="G43" s="8"/>
      <c r="H43" s="8"/>
      <c r="I43" s="8"/>
      <c r="J43" s="8"/>
      <c r="K43" s="8"/>
    </row>
    <row r="44" spans="1:11" ht="15.75">
      <c r="A44" s="8"/>
      <c r="B44" s="8"/>
      <c r="C44" s="8"/>
      <c r="D44" s="8" t="s">
        <v>106</v>
      </c>
      <c r="E44" s="8"/>
      <c r="F44" s="8"/>
      <c r="G44" s="8"/>
      <c r="H44" s="8"/>
      <c r="I44" s="8"/>
      <c r="J44" s="8"/>
      <c r="K44" s="8"/>
    </row>
    <row r="45" spans="1:11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.75">
      <c r="A46" s="8"/>
      <c r="B46" s="8">
        <v>7</v>
      </c>
      <c r="C46" s="3" t="s">
        <v>107</v>
      </c>
      <c r="D46" s="8"/>
      <c r="E46" s="8"/>
      <c r="F46" s="8"/>
      <c r="G46" s="8"/>
      <c r="H46" s="8"/>
      <c r="I46" s="8"/>
      <c r="J46" s="8"/>
      <c r="K46" s="8"/>
    </row>
    <row r="47" spans="1:11" ht="15.75">
      <c r="A47" s="8"/>
      <c r="B47" s="8"/>
      <c r="C47" s="3"/>
      <c r="D47" s="8"/>
      <c r="E47" s="8"/>
      <c r="F47" s="8"/>
      <c r="G47" s="8"/>
      <c r="H47" s="8"/>
      <c r="I47" s="8"/>
      <c r="J47" s="8"/>
      <c r="K47" s="8"/>
    </row>
    <row r="48" spans="1:11" ht="15.75">
      <c r="A48" s="8"/>
      <c r="B48" s="8"/>
      <c r="C48" s="8"/>
      <c r="D48" s="8" t="s">
        <v>108</v>
      </c>
      <c r="E48" s="8"/>
      <c r="F48" s="8"/>
      <c r="G48" s="8"/>
      <c r="H48" s="8"/>
      <c r="I48" s="8"/>
      <c r="J48" s="8"/>
      <c r="K48" s="8"/>
    </row>
    <row r="49" spans="1:11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.75">
      <c r="A50" s="8"/>
      <c r="B50" s="8">
        <v>8</v>
      </c>
      <c r="C50" s="3" t="s">
        <v>109</v>
      </c>
      <c r="D50" s="3"/>
      <c r="E50" s="8"/>
      <c r="F50" s="8"/>
      <c r="G50" s="8"/>
      <c r="H50" s="8"/>
      <c r="I50" s="8"/>
      <c r="J50" s="8"/>
      <c r="K50" s="8"/>
    </row>
    <row r="51" spans="1:11" ht="15.75">
      <c r="A51" s="8"/>
      <c r="B51" s="8"/>
      <c r="C51" s="3"/>
      <c r="D51" s="3"/>
      <c r="E51" s="8"/>
      <c r="F51" s="8"/>
      <c r="G51" s="8"/>
      <c r="H51" s="8"/>
      <c r="I51" s="8"/>
      <c r="J51" s="8"/>
      <c r="K51" s="8"/>
    </row>
    <row r="52" spans="1:11" ht="15.75">
      <c r="A52" s="8"/>
      <c r="B52" s="8"/>
      <c r="C52" s="8"/>
      <c r="D52" s="8" t="s">
        <v>231</v>
      </c>
      <c r="E52" s="8"/>
      <c r="F52" s="8"/>
      <c r="G52" s="8"/>
      <c r="H52" s="8"/>
      <c r="I52" s="8"/>
      <c r="J52" s="8"/>
      <c r="K52" s="8"/>
    </row>
    <row r="53" spans="1:11" ht="15.75">
      <c r="A53" s="8"/>
      <c r="B53" s="8"/>
      <c r="C53" s="8"/>
      <c r="D53" s="8" t="s">
        <v>219</v>
      </c>
      <c r="E53" s="8"/>
      <c r="F53" s="8"/>
      <c r="G53" s="8"/>
      <c r="H53" s="8"/>
      <c r="I53" s="8"/>
      <c r="J53" s="8"/>
      <c r="K53" s="8"/>
    </row>
    <row r="54" spans="1:11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.75">
      <c r="A55" s="8"/>
      <c r="B55" s="8">
        <v>9</v>
      </c>
      <c r="C55" s="3" t="s">
        <v>110</v>
      </c>
      <c r="D55" s="8"/>
      <c r="E55" s="8"/>
      <c r="F55" s="8"/>
      <c r="G55" s="8"/>
      <c r="H55" s="8"/>
      <c r="I55" s="8"/>
      <c r="J55" s="8"/>
      <c r="K55" s="8"/>
    </row>
    <row r="56" spans="1:11" ht="15.75">
      <c r="A56" s="8"/>
      <c r="B56" s="8"/>
      <c r="C56" s="3"/>
      <c r="D56" s="8"/>
      <c r="E56" s="8"/>
      <c r="F56" s="8"/>
      <c r="G56" s="8"/>
      <c r="H56" s="8"/>
      <c r="I56" s="8"/>
      <c r="J56" s="8"/>
      <c r="K56" s="8"/>
    </row>
    <row r="57" spans="1:11" ht="15.75">
      <c r="A57" s="8"/>
      <c r="B57" s="8"/>
      <c r="C57" s="8"/>
      <c r="D57" s="8" t="s">
        <v>170</v>
      </c>
      <c r="E57" s="8"/>
      <c r="F57" s="8"/>
      <c r="G57" s="8"/>
      <c r="H57" s="8"/>
      <c r="I57" s="8"/>
      <c r="J57" s="8"/>
      <c r="K57" s="8"/>
    </row>
    <row r="58" spans="1:11" ht="15.75">
      <c r="A58" s="8"/>
      <c r="B58" s="8"/>
      <c r="C58" s="8"/>
      <c r="D58" s="8" t="s">
        <v>181</v>
      </c>
      <c r="E58" s="8"/>
      <c r="F58" s="8"/>
      <c r="G58" s="8"/>
      <c r="H58" s="8"/>
      <c r="I58" s="8"/>
      <c r="J58" s="8"/>
      <c r="K58" s="8"/>
    </row>
    <row r="59" spans="1:11" ht="15.75">
      <c r="A59" s="8"/>
      <c r="B59" s="8"/>
      <c r="C59" s="8"/>
      <c r="D59" s="8" t="s">
        <v>262</v>
      </c>
      <c r="E59" s="8"/>
      <c r="F59" s="8"/>
      <c r="G59" s="8"/>
      <c r="H59" s="8"/>
      <c r="I59" s="8"/>
      <c r="J59" s="8"/>
      <c r="K59" s="8"/>
    </row>
    <row r="60" spans="1:11" ht="15.75">
      <c r="A60" s="8"/>
      <c r="B60" s="8"/>
      <c r="C60" s="8"/>
      <c r="D60" s="8" t="s">
        <v>197</v>
      </c>
      <c r="E60" s="8"/>
      <c r="F60" s="8"/>
      <c r="G60" s="8"/>
      <c r="H60" s="8"/>
      <c r="I60" s="8"/>
      <c r="J60" s="8"/>
      <c r="K60" s="8"/>
    </row>
    <row r="61" spans="1:11" ht="15.75">
      <c r="A61" s="8"/>
      <c r="B61" s="8"/>
      <c r="C61" s="8"/>
      <c r="D61" s="8" t="s">
        <v>195</v>
      </c>
      <c r="E61" s="8"/>
      <c r="F61" s="8"/>
      <c r="G61" s="8"/>
      <c r="H61" s="8"/>
      <c r="I61" s="8"/>
      <c r="J61" s="8"/>
      <c r="K61" s="8"/>
    </row>
    <row r="62" spans="1:11" ht="15.75">
      <c r="A62" s="8"/>
      <c r="B62" s="8"/>
      <c r="C62" s="8"/>
      <c r="D62" s="8" t="s">
        <v>196</v>
      </c>
      <c r="E62" s="8"/>
      <c r="F62" s="8"/>
      <c r="G62" s="8"/>
      <c r="H62" s="8"/>
      <c r="I62" s="8"/>
      <c r="J62" s="8"/>
      <c r="K62" s="8"/>
    </row>
    <row r="63" spans="1:11" ht="15.75">
      <c r="A63" s="8"/>
      <c r="B63" s="8"/>
      <c r="C63" s="8"/>
      <c r="D63" s="8" t="s">
        <v>218</v>
      </c>
      <c r="E63" s="8"/>
      <c r="F63" s="8"/>
      <c r="G63" s="8"/>
      <c r="H63" s="8"/>
      <c r="I63" s="8"/>
      <c r="J63" s="8"/>
      <c r="K63" s="8"/>
    </row>
    <row r="64" spans="1:11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.75">
      <c r="A66" s="8"/>
      <c r="B66" s="8">
        <v>10</v>
      </c>
      <c r="C66" s="3" t="s">
        <v>111</v>
      </c>
      <c r="D66" s="8"/>
      <c r="E66" s="8"/>
      <c r="F66" s="8"/>
      <c r="G66" s="8"/>
      <c r="H66" s="8"/>
      <c r="I66" s="8"/>
      <c r="J66" s="8"/>
      <c r="K66" s="8"/>
    </row>
    <row r="67" spans="1:11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.75">
      <c r="A68" s="8"/>
      <c r="B68" s="8"/>
      <c r="C68" s="8"/>
      <c r="D68" s="8" t="s">
        <v>112</v>
      </c>
      <c r="E68" s="8"/>
      <c r="F68" s="8"/>
      <c r="G68" s="8"/>
      <c r="H68" s="8"/>
      <c r="I68" s="8"/>
      <c r="J68" s="8"/>
      <c r="K68" s="8"/>
    </row>
    <row r="69" spans="1:11" ht="15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.75">
      <c r="A70" s="8"/>
      <c r="B70" s="8">
        <v>11</v>
      </c>
      <c r="C70" s="3" t="s">
        <v>113</v>
      </c>
      <c r="D70" s="8"/>
      <c r="E70" s="8"/>
      <c r="F70" s="8"/>
      <c r="G70" s="8"/>
      <c r="H70" s="8"/>
      <c r="I70" s="8"/>
      <c r="J70" s="8"/>
      <c r="K70" s="8"/>
    </row>
    <row r="71" spans="1:11" ht="15.75">
      <c r="A71" s="8"/>
      <c r="B71" s="8"/>
      <c r="C71" s="3"/>
      <c r="D71" s="8"/>
      <c r="E71" s="8"/>
      <c r="F71" s="8"/>
      <c r="G71" s="8"/>
      <c r="H71" s="8"/>
      <c r="I71" s="8"/>
      <c r="J71" s="8"/>
      <c r="K71" s="8"/>
    </row>
    <row r="72" spans="1:11" ht="15.75">
      <c r="A72" s="8"/>
      <c r="B72" s="8"/>
      <c r="C72" s="8"/>
      <c r="D72" s="8" t="s">
        <v>198</v>
      </c>
      <c r="E72" s="8"/>
      <c r="F72" s="8"/>
      <c r="G72" s="8"/>
      <c r="H72" s="8"/>
      <c r="I72" s="8"/>
      <c r="J72" s="8"/>
      <c r="K72" s="8"/>
    </row>
    <row r="73" spans="1:11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.75">
      <c r="A74" s="8"/>
      <c r="B74" s="8"/>
      <c r="C74" s="8"/>
      <c r="D74" s="8"/>
      <c r="E74" s="8" t="s">
        <v>199</v>
      </c>
      <c r="F74" s="8"/>
      <c r="G74" s="66"/>
      <c r="I74" s="70">
        <v>119896</v>
      </c>
      <c r="J74" s="8"/>
      <c r="K74" s="8"/>
    </row>
    <row r="75" spans="1:11" ht="15.75">
      <c r="A75" s="8"/>
      <c r="B75" s="8"/>
      <c r="C75" s="8"/>
      <c r="D75" s="8"/>
      <c r="E75" s="8"/>
      <c r="F75" s="8"/>
      <c r="G75" s="66"/>
      <c r="I75" s="70"/>
      <c r="J75" s="8"/>
      <c r="K75" s="8"/>
    </row>
    <row r="76" spans="1:11" ht="15.75">
      <c r="A76" s="8"/>
      <c r="B76" s="8"/>
      <c r="C76" s="8"/>
      <c r="D76" s="8"/>
      <c r="E76" s="8" t="s">
        <v>252</v>
      </c>
      <c r="F76" s="8"/>
      <c r="G76" s="66"/>
      <c r="I76" s="70">
        <f>-I74*0.9</f>
        <v>-107906.40000000001</v>
      </c>
      <c r="J76" s="8"/>
      <c r="K76" s="8"/>
    </row>
    <row r="77" spans="1:11" ht="15.75">
      <c r="A77" s="8"/>
      <c r="B77" s="8"/>
      <c r="C77" s="8"/>
      <c r="D77" s="8"/>
      <c r="E77" s="8"/>
      <c r="F77" s="8"/>
      <c r="G77" s="66"/>
      <c r="I77" s="70"/>
      <c r="J77" s="8"/>
      <c r="K77" s="8"/>
    </row>
    <row r="78" spans="1:11" ht="15.75">
      <c r="A78" s="8"/>
      <c r="B78" s="8"/>
      <c r="C78" s="8"/>
      <c r="D78" s="8"/>
      <c r="E78" s="8" t="s">
        <v>257</v>
      </c>
      <c r="F78" s="8"/>
      <c r="G78" s="70"/>
      <c r="I78" s="70">
        <v>40000</v>
      </c>
      <c r="J78" s="8"/>
      <c r="K78" s="8"/>
    </row>
    <row r="79" spans="1:11" ht="15.75">
      <c r="A79" s="8"/>
      <c r="B79" s="8"/>
      <c r="C79" s="8"/>
      <c r="D79" s="8"/>
      <c r="E79" s="8"/>
      <c r="F79" s="8"/>
      <c r="G79" s="70"/>
      <c r="I79" s="8"/>
      <c r="J79" s="8"/>
      <c r="K79" s="8"/>
    </row>
    <row r="80" spans="1:11" ht="16.5" thickBot="1">
      <c r="A80" s="8"/>
      <c r="B80" s="8"/>
      <c r="C80" s="8"/>
      <c r="D80" s="8"/>
      <c r="E80" s="8" t="s">
        <v>200</v>
      </c>
      <c r="F80" s="8"/>
      <c r="G80" s="70"/>
      <c r="I80" s="71">
        <f>SUM(I74:I78)</f>
        <v>51989.59999999999</v>
      </c>
      <c r="J80" s="8"/>
      <c r="K80" s="8"/>
    </row>
    <row r="81" spans="1:11" ht="16.5" thickTop="1">
      <c r="A81" s="8"/>
      <c r="B81" s="8"/>
      <c r="C81" s="8"/>
      <c r="D81" s="8"/>
      <c r="E81" s="8"/>
      <c r="F81" s="8"/>
      <c r="G81" s="70"/>
      <c r="I81" s="8"/>
      <c r="J81" s="8"/>
      <c r="K81" s="8"/>
    </row>
    <row r="82" spans="1:11" ht="15.75">
      <c r="A82" s="8"/>
      <c r="B82" s="8"/>
      <c r="C82" s="8"/>
      <c r="D82" s="8" t="s">
        <v>258</v>
      </c>
      <c r="E82" s="8"/>
      <c r="F82" s="8"/>
      <c r="G82" s="8"/>
      <c r="H82" s="8"/>
      <c r="I82" s="8"/>
      <c r="J82" s="8"/>
      <c r="K82" s="8"/>
    </row>
    <row r="83" spans="1:11" ht="15.75">
      <c r="A83" s="8"/>
      <c r="B83" s="8"/>
      <c r="C83" s="8"/>
      <c r="D83" s="8" t="s">
        <v>259</v>
      </c>
      <c r="E83" s="8"/>
      <c r="F83" s="8"/>
      <c r="G83" s="8"/>
      <c r="H83" s="8"/>
      <c r="I83" s="8"/>
      <c r="J83" s="8"/>
      <c r="K83" s="8"/>
    </row>
    <row r="84" spans="1:11" ht="15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.75">
      <c r="A85" s="8"/>
      <c r="B85" s="8">
        <v>12</v>
      </c>
      <c r="C85" s="3" t="s">
        <v>114</v>
      </c>
      <c r="D85" s="8"/>
      <c r="E85" s="8"/>
      <c r="F85" s="8"/>
      <c r="G85" s="8"/>
      <c r="H85" s="8"/>
      <c r="I85" s="8"/>
      <c r="J85" s="8"/>
      <c r="K85" s="8"/>
    </row>
    <row r="86" spans="1:11" ht="15.75">
      <c r="A86" s="8"/>
      <c r="B86" s="8"/>
      <c r="C86" s="3"/>
      <c r="D86" s="8"/>
      <c r="E86" s="8"/>
      <c r="F86" s="8"/>
      <c r="G86" s="8"/>
      <c r="H86" s="8"/>
      <c r="I86" s="8"/>
      <c r="J86" s="8"/>
      <c r="K86" s="8"/>
    </row>
    <row r="87" spans="1:11" ht="15.75">
      <c r="A87" s="8"/>
      <c r="B87" s="8"/>
      <c r="C87" s="8"/>
      <c r="D87" s="8" t="s">
        <v>115</v>
      </c>
      <c r="E87" s="8"/>
      <c r="F87" s="8"/>
      <c r="G87" s="8"/>
      <c r="H87" s="8"/>
      <c r="I87" s="8"/>
      <c r="J87" s="8"/>
      <c r="K87" s="8"/>
    </row>
    <row r="88" spans="1:11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.75">
      <c r="A89" s="8"/>
      <c r="B89" s="8"/>
      <c r="C89" s="8"/>
      <c r="D89" s="8"/>
      <c r="E89" s="8"/>
      <c r="F89" s="72" t="s">
        <v>116</v>
      </c>
      <c r="G89" s="67" t="s">
        <v>117</v>
      </c>
      <c r="H89" s="8"/>
      <c r="I89" s="8"/>
      <c r="J89" s="8"/>
      <c r="K89" s="8"/>
    </row>
    <row r="90" spans="1:11" ht="15.75">
      <c r="A90" s="8"/>
      <c r="B90" s="8"/>
      <c r="C90" s="8"/>
      <c r="D90" s="8"/>
      <c r="E90" s="8"/>
      <c r="F90" s="9"/>
      <c r="G90" s="3"/>
      <c r="H90" s="8"/>
      <c r="I90" s="8"/>
      <c r="J90" s="8"/>
      <c r="K90" s="8"/>
    </row>
    <row r="91" spans="1:11" ht="15.75">
      <c r="A91" s="8"/>
      <c r="B91" s="8"/>
      <c r="C91" s="8"/>
      <c r="D91" s="8"/>
      <c r="E91" s="8" t="s">
        <v>201</v>
      </c>
      <c r="F91" s="77">
        <f>36000+57912</f>
        <v>93912</v>
      </c>
      <c r="G91" s="8" t="s">
        <v>171</v>
      </c>
      <c r="H91" s="8"/>
      <c r="I91" s="8"/>
      <c r="J91" s="8"/>
      <c r="K91" s="8"/>
    </row>
    <row r="92" spans="1:11" ht="15.75">
      <c r="A92" s="8"/>
      <c r="B92" s="8"/>
      <c r="C92" s="8"/>
      <c r="D92" s="8"/>
      <c r="E92" s="8"/>
      <c r="F92" s="8"/>
      <c r="G92" s="8" t="s">
        <v>141</v>
      </c>
      <c r="H92" s="8"/>
      <c r="I92" s="8"/>
      <c r="J92" s="8"/>
      <c r="K92" s="8"/>
    </row>
    <row r="93" spans="1:11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.75">
      <c r="A94" s="8"/>
      <c r="B94" s="8"/>
      <c r="C94" s="8"/>
      <c r="D94" s="8"/>
      <c r="E94" s="8" t="s">
        <v>203</v>
      </c>
      <c r="F94" s="77">
        <v>81136</v>
      </c>
      <c r="G94" s="8" t="s">
        <v>136</v>
      </c>
      <c r="H94" s="8"/>
      <c r="I94" s="8"/>
      <c r="J94" s="8"/>
      <c r="K94" s="8"/>
    </row>
    <row r="95" spans="1:11" ht="15.75">
      <c r="A95" s="8"/>
      <c r="B95" s="8"/>
      <c r="C95" s="8"/>
      <c r="D95" s="8"/>
      <c r="E95" s="8" t="s">
        <v>235</v>
      </c>
      <c r="F95" s="70">
        <v>81136</v>
      </c>
      <c r="G95" s="8" t="s">
        <v>118</v>
      </c>
      <c r="H95" s="8"/>
      <c r="I95" s="8"/>
      <c r="J95" s="8"/>
      <c r="K95" s="8"/>
    </row>
    <row r="96" spans="1:11" ht="15.75">
      <c r="A96" s="8"/>
      <c r="B96" s="8"/>
      <c r="C96" s="8"/>
      <c r="D96" s="8"/>
      <c r="E96" s="8" t="s">
        <v>236</v>
      </c>
      <c r="F96" s="70">
        <v>0</v>
      </c>
      <c r="G96" s="8" t="s">
        <v>172</v>
      </c>
      <c r="H96" s="8"/>
      <c r="I96" s="8"/>
      <c r="J96" s="8"/>
      <c r="K96" s="8"/>
    </row>
    <row r="97" spans="1:11" ht="15.75">
      <c r="A97" s="8"/>
      <c r="B97" s="8"/>
      <c r="C97" s="8"/>
      <c r="D97" s="8"/>
      <c r="E97" s="8"/>
      <c r="F97" s="70"/>
      <c r="G97" s="8" t="s">
        <v>173</v>
      </c>
      <c r="H97" s="8"/>
      <c r="I97" s="8"/>
      <c r="J97" s="8"/>
      <c r="K97" s="8"/>
    </row>
    <row r="98" spans="1:11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.75">
      <c r="A99" s="8"/>
      <c r="B99" s="8"/>
      <c r="C99" s="8"/>
      <c r="D99" s="8"/>
      <c r="E99" s="8" t="s">
        <v>202</v>
      </c>
      <c r="F99" s="77">
        <v>17258</v>
      </c>
      <c r="G99" s="8" t="s">
        <v>171</v>
      </c>
      <c r="H99" s="8"/>
      <c r="I99" s="8"/>
      <c r="J99" s="8"/>
      <c r="K99" s="8"/>
    </row>
    <row r="100" spans="1:11" ht="15.75">
      <c r="A100" s="8"/>
      <c r="B100" s="8"/>
      <c r="C100" s="8"/>
      <c r="D100" s="8"/>
      <c r="E100" s="8" t="s">
        <v>235</v>
      </c>
      <c r="F100" s="70">
        <v>1726</v>
      </c>
      <c r="G100" s="8" t="s">
        <v>141</v>
      </c>
      <c r="H100" s="8"/>
      <c r="I100" s="8"/>
      <c r="J100" s="8"/>
      <c r="K100" s="8"/>
    </row>
    <row r="101" spans="1:11" ht="15.75">
      <c r="A101" s="8"/>
      <c r="B101" s="8"/>
      <c r="C101" s="8"/>
      <c r="D101" s="8"/>
      <c r="E101" s="8" t="s">
        <v>236</v>
      </c>
      <c r="F101" s="70">
        <v>15532</v>
      </c>
      <c r="G101" s="8"/>
      <c r="H101" s="8"/>
      <c r="I101" s="8"/>
      <c r="J101" s="8"/>
      <c r="K101" s="8"/>
    </row>
    <row r="102" spans="1:11" ht="15.75">
      <c r="A102" s="8"/>
      <c r="B102" s="8"/>
      <c r="C102" s="8"/>
      <c r="D102" s="8"/>
      <c r="E102" s="8"/>
      <c r="F102" s="70"/>
      <c r="G102" s="8"/>
      <c r="H102" s="8"/>
      <c r="I102" s="8"/>
      <c r="J102" s="8"/>
      <c r="K102" s="8"/>
    </row>
    <row r="103" spans="1:11" ht="15.75">
      <c r="A103" s="8"/>
      <c r="B103" s="8"/>
      <c r="C103" s="8"/>
      <c r="D103" s="8"/>
      <c r="E103" s="8" t="s">
        <v>204</v>
      </c>
      <c r="F103" s="8"/>
      <c r="G103" s="8"/>
      <c r="H103" s="8"/>
      <c r="I103" s="8"/>
      <c r="J103" s="8"/>
      <c r="K103" s="8"/>
    </row>
    <row r="104" spans="1:11" ht="15.75">
      <c r="A104" s="8"/>
      <c r="B104" s="8"/>
      <c r="C104" s="8"/>
      <c r="D104" s="8"/>
      <c r="E104" s="8" t="s">
        <v>211</v>
      </c>
      <c r="F104" s="8"/>
      <c r="G104" s="8"/>
      <c r="H104" s="8"/>
      <c r="I104" s="8"/>
      <c r="J104" s="8"/>
      <c r="K104" s="8"/>
    </row>
    <row r="105" spans="1:11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.75">
      <c r="A106" s="8"/>
      <c r="B106" s="8">
        <v>13</v>
      </c>
      <c r="C106" s="3" t="s">
        <v>119</v>
      </c>
      <c r="D106" s="8"/>
      <c r="E106" s="8"/>
      <c r="F106" s="8"/>
      <c r="G106" s="8"/>
      <c r="H106" s="8"/>
      <c r="I106" s="8"/>
      <c r="J106" s="8"/>
      <c r="K106" s="8"/>
    </row>
    <row r="107" spans="1:11" ht="15.75">
      <c r="A107" s="8"/>
      <c r="B107" s="8"/>
      <c r="C107" s="3"/>
      <c r="D107" s="8"/>
      <c r="E107" s="8"/>
      <c r="F107" s="8"/>
      <c r="G107" s="8"/>
      <c r="H107" s="8"/>
      <c r="I107" s="8"/>
      <c r="J107" s="8"/>
      <c r="K107" s="8"/>
    </row>
    <row r="108" spans="1:11" ht="15.75">
      <c r="A108" s="8"/>
      <c r="B108" s="8"/>
      <c r="C108" s="8"/>
      <c r="D108" s="8" t="s">
        <v>205</v>
      </c>
      <c r="E108" s="67"/>
      <c r="F108" s="72"/>
      <c r="G108" s="67"/>
      <c r="H108" s="8"/>
      <c r="I108" s="8"/>
      <c r="J108" s="8"/>
      <c r="K108" s="8"/>
    </row>
    <row r="109" spans="1:11" ht="15.75">
      <c r="A109" s="8"/>
      <c r="B109" s="8"/>
      <c r="C109" s="8"/>
      <c r="D109" s="8" t="s">
        <v>166</v>
      </c>
      <c r="E109" s="67"/>
      <c r="F109" s="72"/>
      <c r="G109" s="67"/>
      <c r="H109" s="8"/>
      <c r="I109" s="8"/>
      <c r="J109" s="8"/>
      <c r="K109" s="8"/>
    </row>
    <row r="110" spans="1:11" ht="15.75">
      <c r="A110" s="8"/>
      <c r="B110" s="8"/>
      <c r="C110" s="8"/>
      <c r="D110" s="8"/>
      <c r="E110" s="8"/>
      <c r="F110" s="73"/>
      <c r="G110" s="8"/>
      <c r="H110" s="8"/>
      <c r="I110" s="8"/>
      <c r="J110" s="8"/>
      <c r="K110" s="8"/>
    </row>
    <row r="111" spans="1:11" ht="15.75">
      <c r="A111" s="8"/>
      <c r="B111" s="8"/>
      <c r="C111" s="8"/>
      <c r="D111" s="8"/>
      <c r="E111" s="8"/>
      <c r="F111" s="73"/>
      <c r="G111" s="8"/>
      <c r="H111" s="8"/>
      <c r="I111" s="8"/>
      <c r="J111" s="8"/>
      <c r="K111" s="8"/>
    </row>
    <row r="112" spans="1:11" ht="15.75">
      <c r="A112" s="8"/>
      <c r="B112" s="8">
        <v>14</v>
      </c>
      <c r="C112" s="3" t="s">
        <v>121</v>
      </c>
      <c r="D112" s="8"/>
      <c r="E112" s="8"/>
      <c r="F112" s="73"/>
      <c r="G112" s="8"/>
      <c r="H112" s="8"/>
      <c r="I112" s="8"/>
      <c r="J112" s="8"/>
      <c r="K112" s="8"/>
    </row>
    <row r="113" spans="1:11" ht="15.75">
      <c r="A113" s="8"/>
      <c r="B113" s="8"/>
      <c r="C113" s="8"/>
      <c r="D113" s="8"/>
      <c r="E113" s="8"/>
      <c r="F113" s="73"/>
      <c r="G113" s="8"/>
      <c r="H113" s="8"/>
      <c r="I113" s="8"/>
      <c r="J113" s="8"/>
      <c r="K113" s="8"/>
    </row>
    <row r="114" spans="1:11" ht="15.75">
      <c r="A114" s="8"/>
      <c r="B114" s="8"/>
      <c r="C114" s="8"/>
      <c r="D114" s="8" t="s">
        <v>122</v>
      </c>
      <c r="E114" s="8"/>
      <c r="F114" s="73"/>
      <c r="G114" s="8"/>
      <c r="H114" s="8"/>
      <c r="I114" s="8"/>
      <c r="J114" s="8"/>
      <c r="K114" s="8"/>
    </row>
    <row r="115" spans="1:11" ht="15.75">
      <c r="A115" s="8"/>
      <c r="B115" s="8"/>
      <c r="C115" s="8"/>
      <c r="D115" s="8"/>
      <c r="E115" s="8"/>
      <c r="F115" s="73"/>
      <c r="G115" s="8"/>
      <c r="H115" s="8"/>
      <c r="I115" s="8"/>
      <c r="J115" s="8"/>
      <c r="K115" s="8"/>
    </row>
    <row r="116" spans="1:11" ht="15.75">
      <c r="A116" s="8"/>
      <c r="B116" s="8"/>
      <c r="C116" s="8"/>
      <c r="D116" s="8"/>
      <c r="E116" s="8"/>
      <c r="F116" s="73"/>
      <c r="G116" s="8"/>
      <c r="H116" s="8"/>
      <c r="I116" s="8"/>
      <c r="J116" s="8"/>
      <c r="K116" s="8"/>
    </row>
    <row r="117" spans="1:11" ht="15.75">
      <c r="A117" s="8"/>
      <c r="B117" s="8">
        <v>15</v>
      </c>
      <c r="C117" s="3" t="s">
        <v>123</v>
      </c>
      <c r="D117" s="8"/>
      <c r="E117" s="8"/>
      <c r="F117" s="8"/>
      <c r="G117" s="8"/>
      <c r="H117" s="8"/>
      <c r="I117" s="8"/>
      <c r="J117" s="8"/>
      <c r="K117" s="8"/>
    </row>
    <row r="118" spans="1:11" ht="15.75">
      <c r="A118" s="8"/>
      <c r="B118" s="8"/>
      <c r="C118" s="3"/>
      <c r="D118" s="8"/>
      <c r="E118" s="8"/>
      <c r="F118" s="8"/>
      <c r="G118" s="8"/>
      <c r="H118" s="8"/>
      <c r="I118" s="8"/>
      <c r="J118" s="8"/>
      <c r="K118" s="8"/>
    </row>
    <row r="119" spans="1:11" ht="15.75">
      <c r="A119" s="8"/>
      <c r="B119" s="8"/>
      <c r="C119" s="8"/>
      <c r="D119" s="8" t="s">
        <v>138</v>
      </c>
      <c r="E119" s="8" t="s">
        <v>151</v>
      </c>
      <c r="F119" s="8"/>
      <c r="G119" s="8"/>
      <c r="H119" s="8"/>
      <c r="I119" s="8"/>
      <c r="J119" s="8"/>
      <c r="K119" s="8"/>
    </row>
    <row r="120" spans="1:11" ht="15.75">
      <c r="A120" s="8"/>
      <c r="B120" s="8"/>
      <c r="C120" s="8"/>
      <c r="D120" s="8"/>
      <c r="E120" s="8" t="s">
        <v>142</v>
      </c>
      <c r="F120" s="8"/>
      <c r="G120" s="8"/>
      <c r="H120" s="8"/>
      <c r="I120" s="8"/>
      <c r="J120" s="8"/>
      <c r="K120" s="8"/>
    </row>
    <row r="121" spans="1:11" ht="15.75">
      <c r="A121" s="8"/>
      <c r="B121" s="8"/>
      <c r="C121" s="8"/>
      <c r="D121" s="8"/>
      <c r="E121" s="8" t="s">
        <v>152</v>
      </c>
      <c r="F121" s="8"/>
      <c r="G121" s="8"/>
      <c r="H121" s="8"/>
      <c r="I121" s="8"/>
      <c r="J121" s="8"/>
      <c r="K121" s="8"/>
    </row>
    <row r="122" spans="1:11" ht="15.75">
      <c r="A122" s="8"/>
      <c r="B122" s="8"/>
      <c r="C122" s="8"/>
      <c r="D122" s="8"/>
      <c r="E122" s="8" t="s">
        <v>161</v>
      </c>
      <c r="F122" s="8"/>
      <c r="G122" s="8"/>
      <c r="H122" s="8"/>
      <c r="I122" s="8"/>
      <c r="J122" s="8"/>
      <c r="K122" s="8"/>
    </row>
    <row r="123" spans="1:11" ht="15.75">
      <c r="A123" s="8"/>
      <c r="B123" s="8"/>
      <c r="C123" s="8"/>
      <c r="D123" s="8"/>
      <c r="E123" s="8" t="s">
        <v>221</v>
      </c>
      <c r="F123" s="8"/>
      <c r="G123" s="8"/>
      <c r="H123" s="8"/>
      <c r="I123" s="8"/>
      <c r="J123" s="8"/>
      <c r="K123" s="8"/>
    </row>
    <row r="124" spans="1:11" ht="15.75">
      <c r="A124" s="8"/>
      <c r="B124" s="8"/>
      <c r="C124" s="8"/>
      <c r="D124" s="8"/>
      <c r="E124" s="8" t="s">
        <v>222</v>
      </c>
      <c r="F124" s="8"/>
      <c r="G124" s="8"/>
      <c r="H124" s="8"/>
      <c r="I124" s="8"/>
      <c r="J124" s="8"/>
      <c r="K124" s="8"/>
    </row>
    <row r="125" spans="1:11" ht="15.75">
      <c r="A125" s="8"/>
      <c r="B125" s="8"/>
      <c r="C125" s="8"/>
      <c r="D125" s="8"/>
      <c r="E125" s="8" t="s">
        <v>223</v>
      </c>
      <c r="F125" s="8"/>
      <c r="G125" s="8"/>
      <c r="H125" s="8"/>
      <c r="I125" s="8"/>
      <c r="J125" s="8"/>
      <c r="K125" s="8"/>
    </row>
    <row r="126" spans="1:11" ht="15.75">
      <c r="A126" s="8"/>
      <c r="B126" s="8"/>
      <c r="C126" s="8"/>
      <c r="D126" s="8"/>
      <c r="E126" s="8" t="s">
        <v>224</v>
      </c>
      <c r="F126" s="8"/>
      <c r="G126" s="8"/>
      <c r="H126" s="8"/>
      <c r="I126" s="8"/>
      <c r="J126" s="8"/>
      <c r="K126" s="8"/>
    </row>
    <row r="127" spans="1:11" ht="15.75">
      <c r="A127" s="8"/>
      <c r="B127" s="8"/>
      <c r="C127" s="8"/>
      <c r="D127" s="8"/>
      <c r="E127" s="8" t="s">
        <v>220</v>
      </c>
      <c r="F127" s="8"/>
      <c r="G127" s="8"/>
      <c r="H127" s="8"/>
      <c r="I127" s="8"/>
      <c r="J127" s="8"/>
      <c r="K127" s="8"/>
    </row>
    <row r="128" spans="1:11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.75">
      <c r="A129" s="8"/>
      <c r="B129" s="8"/>
      <c r="C129" s="8"/>
      <c r="D129" s="8"/>
      <c r="E129" s="8" t="s">
        <v>178</v>
      </c>
      <c r="F129" s="8"/>
      <c r="G129" s="8"/>
      <c r="H129" s="8"/>
      <c r="I129" s="8"/>
      <c r="J129" s="8"/>
      <c r="K129" s="8"/>
    </row>
    <row r="130" spans="1:11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.75">
      <c r="A132" s="8"/>
      <c r="B132" s="8"/>
      <c r="C132" s="8"/>
      <c r="D132" s="8" t="s">
        <v>137</v>
      </c>
      <c r="E132" s="8" t="s">
        <v>153</v>
      </c>
      <c r="F132" s="8"/>
      <c r="G132" s="8"/>
      <c r="H132" s="8"/>
      <c r="I132" s="8"/>
      <c r="J132" s="8"/>
      <c r="K132" s="8"/>
    </row>
    <row r="133" spans="1:11" ht="15.75">
      <c r="A133" s="8"/>
      <c r="B133" s="8"/>
      <c r="C133" s="8"/>
      <c r="D133" s="8"/>
      <c r="E133" s="8" t="s">
        <v>179</v>
      </c>
      <c r="F133" s="8"/>
      <c r="G133" s="8"/>
      <c r="H133" s="8"/>
      <c r="I133" s="8"/>
      <c r="J133" s="8"/>
      <c r="K133" s="8"/>
    </row>
    <row r="134" spans="1:11" ht="15.75">
      <c r="A134" s="8"/>
      <c r="B134" s="8"/>
      <c r="C134" s="8"/>
      <c r="D134" s="8"/>
      <c r="E134" s="8" t="s">
        <v>139</v>
      </c>
      <c r="F134" s="8"/>
      <c r="G134" s="8"/>
      <c r="H134" s="8"/>
      <c r="I134" s="8"/>
      <c r="J134" s="8"/>
      <c r="K134" s="8"/>
    </row>
    <row r="135" spans="1:11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.75">
      <c r="A136" s="8"/>
      <c r="B136" s="8"/>
      <c r="C136" s="8"/>
      <c r="D136" s="8"/>
      <c r="E136" s="8" t="s">
        <v>162</v>
      </c>
      <c r="F136" s="8"/>
      <c r="G136" s="8"/>
      <c r="H136" s="8"/>
      <c r="I136" s="8"/>
      <c r="J136" s="8"/>
      <c r="K136" s="8"/>
    </row>
    <row r="137" spans="1:11" ht="15.75">
      <c r="A137" s="8"/>
      <c r="B137" s="8"/>
      <c r="C137" s="8"/>
      <c r="D137" s="8"/>
      <c r="E137" s="8" t="s">
        <v>226</v>
      </c>
      <c r="F137" s="8"/>
      <c r="G137" s="8"/>
      <c r="H137" s="8"/>
      <c r="I137" s="8"/>
      <c r="J137" s="8"/>
      <c r="K137" s="8"/>
    </row>
    <row r="138" spans="1:11" ht="15.75">
      <c r="A138" s="8"/>
      <c r="B138" s="8"/>
      <c r="C138" s="8"/>
      <c r="D138" s="8"/>
      <c r="E138" s="8" t="s">
        <v>225</v>
      </c>
      <c r="F138" s="8"/>
      <c r="G138" s="8"/>
      <c r="H138" s="8"/>
      <c r="I138" s="8"/>
      <c r="J138" s="8"/>
      <c r="K138" s="8"/>
    </row>
    <row r="139" spans="1:11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.75">
      <c r="A140" s="8"/>
      <c r="B140" s="8"/>
      <c r="C140" s="8"/>
      <c r="D140" s="8"/>
      <c r="E140" s="8" t="s">
        <v>163</v>
      </c>
      <c r="F140" s="8"/>
      <c r="G140" s="8"/>
      <c r="H140" s="8"/>
      <c r="I140" s="8"/>
      <c r="J140" s="8"/>
      <c r="K140" s="8"/>
    </row>
    <row r="141" spans="1:11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.75">
      <c r="A143" s="8"/>
      <c r="B143" s="8"/>
      <c r="C143" s="8"/>
      <c r="D143" s="8" t="s">
        <v>140</v>
      </c>
      <c r="E143" s="8" t="s">
        <v>143</v>
      </c>
      <c r="F143" s="8"/>
      <c r="G143" s="8"/>
      <c r="H143" s="8"/>
      <c r="I143" s="8"/>
      <c r="J143" s="8"/>
      <c r="K143" s="8"/>
    </row>
    <row r="144" spans="1:11" ht="15.75">
      <c r="A144" s="8"/>
      <c r="B144" s="8"/>
      <c r="C144" s="8"/>
      <c r="D144" s="8"/>
      <c r="E144" s="8" t="s">
        <v>144</v>
      </c>
      <c r="F144" s="8"/>
      <c r="G144" s="8"/>
      <c r="H144" s="8"/>
      <c r="I144" s="8"/>
      <c r="J144" s="8"/>
      <c r="K144" s="8"/>
    </row>
    <row r="145" spans="1:11" ht="15.75">
      <c r="A145" s="8"/>
      <c r="B145" s="8"/>
      <c r="C145" s="8"/>
      <c r="D145" s="8"/>
      <c r="E145" s="8" t="s">
        <v>145</v>
      </c>
      <c r="F145" s="8"/>
      <c r="G145" s="8"/>
      <c r="H145" s="8"/>
      <c r="I145" s="8"/>
      <c r="J145" s="8"/>
      <c r="K145" s="8"/>
    </row>
    <row r="146" spans="1:11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.75">
      <c r="A147" s="8"/>
      <c r="B147" s="8"/>
      <c r="C147" s="8"/>
      <c r="D147" s="8"/>
      <c r="E147" s="8" t="s">
        <v>183</v>
      </c>
      <c r="F147" s="8"/>
      <c r="G147" s="8"/>
      <c r="H147" s="8"/>
      <c r="I147" s="8"/>
      <c r="J147" s="8"/>
      <c r="K147" s="8"/>
    </row>
    <row r="148" spans="1:11" ht="15.75">
      <c r="A148" s="8"/>
      <c r="B148" s="8"/>
      <c r="C148" s="8"/>
      <c r="D148" s="8"/>
      <c r="E148" s="8" t="s">
        <v>228</v>
      </c>
      <c r="F148" s="8"/>
      <c r="G148" s="8"/>
      <c r="H148" s="8"/>
      <c r="I148" s="8"/>
      <c r="J148" s="8"/>
      <c r="K148" s="8"/>
    </row>
    <row r="149" spans="1:11" ht="15.75">
      <c r="A149" s="8"/>
      <c r="B149" s="8"/>
      <c r="C149" s="8"/>
      <c r="D149" s="8"/>
      <c r="E149" s="8" t="s">
        <v>227</v>
      </c>
      <c r="F149" s="8"/>
      <c r="G149" s="8"/>
      <c r="H149" s="8"/>
      <c r="I149" s="8"/>
      <c r="J149" s="8"/>
      <c r="K149" s="8"/>
    </row>
    <row r="150" spans="1:11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.75">
      <c r="A151" s="8"/>
      <c r="B151" s="8"/>
      <c r="C151" s="8"/>
      <c r="D151" s="8"/>
      <c r="E151" s="8" t="s">
        <v>217</v>
      </c>
      <c r="F151" s="8"/>
      <c r="G151" s="8"/>
      <c r="H151" s="8"/>
      <c r="I151" s="8"/>
      <c r="J151" s="8"/>
      <c r="K151" s="8"/>
    </row>
    <row r="152" spans="1:11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.75">
      <c r="A154" s="8"/>
      <c r="B154" s="8"/>
      <c r="C154" s="8"/>
      <c r="D154" s="8" t="s">
        <v>120</v>
      </c>
      <c r="E154" s="8" t="s">
        <v>146</v>
      </c>
      <c r="F154" s="8"/>
      <c r="G154" s="8"/>
      <c r="H154" s="8"/>
      <c r="I154" s="8"/>
      <c r="J154" s="8"/>
      <c r="K154" s="8"/>
    </row>
    <row r="155" spans="1:11" ht="15.75">
      <c r="A155" s="8"/>
      <c r="B155" s="8"/>
      <c r="C155" s="8"/>
      <c r="D155" s="8"/>
      <c r="E155" s="8" t="s">
        <v>164</v>
      </c>
      <c r="F155" s="8"/>
      <c r="G155" s="8"/>
      <c r="H155" s="8"/>
      <c r="I155" s="8"/>
      <c r="J155" s="8"/>
      <c r="K155" s="8"/>
    </row>
    <row r="156" spans="1:11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.75">
      <c r="A157" s="8"/>
      <c r="B157" s="8"/>
      <c r="C157" s="8"/>
      <c r="D157" s="8"/>
      <c r="E157" s="8" t="s">
        <v>261</v>
      </c>
      <c r="F157" s="8"/>
      <c r="G157" s="8"/>
      <c r="H157" s="8"/>
      <c r="I157" s="8"/>
      <c r="J157" s="8"/>
      <c r="K157" s="8"/>
    </row>
    <row r="158" spans="1:11" ht="15.75">
      <c r="A158" s="8"/>
      <c r="B158" s="8"/>
      <c r="C158" s="8"/>
      <c r="D158" s="8"/>
      <c r="E158" s="8" t="s">
        <v>174</v>
      </c>
      <c r="F158" s="8"/>
      <c r="G158" s="8"/>
      <c r="H158" s="8"/>
      <c r="I158" s="8"/>
      <c r="J158" s="8"/>
      <c r="K158" s="8"/>
    </row>
    <row r="159" spans="1:11" ht="15.75">
      <c r="A159" s="8"/>
      <c r="B159" s="8"/>
      <c r="C159" s="8"/>
      <c r="D159" s="8"/>
      <c r="E159" s="8" t="s">
        <v>175</v>
      </c>
      <c r="F159" s="8"/>
      <c r="G159" s="8"/>
      <c r="H159" s="8"/>
      <c r="I159" s="8"/>
      <c r="J159" s="8"/>
      <c r="K159" s="8"/>
    </row>
    <row r="160" spans="1:11" ht="15.75">
      <c r="A160" s="8"/>
      <c r="B160" s="8"/>
      <c r="C160" s="8"/>
      <c r="D160" s="8"/>
      <c r="E160" s="8" t="s">
        <v>229</v>
      </c>
      <c r="F160" s="8"/>
      <c r="G160" s="8"/>
      <c r="H160" s="8"/>
      <c r="I160" s="8"/>
      <c r="J160" s="8"/>
      <c r="K160" s="8"/>
    </row>
    <row r="161" spans="1:11" ht="15.75">
      <c r="A161" s="8"/>
      <c r="B161" s="8"/>
      <c r="C161" s="8"/>
      <c r="D161" s="8"/>
      <c r="E161" s="8" t="s">
        <v>232</v>
      </c>
      <c r="F161" s="8"/>
      <c r="G161" s="8"/>
      <c r="H161" s="8"/>
      <c r="I161" s="8"/>
      <c r="J161" s="8"/>
      <c r="K161" s="8"/>
    </row>
    <row r="162" spans="1:11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.75">
      <c r="A163" s="8"/>
      <c r="B163" s="8"/>
      <c r="C163" s="8"/>
      <c r="D163" s="8"/>
      <c r="E163" s="8" t="s">
        <v>147</v>
      </c>
      <c r="F163" s="8"/>
      <c r="G163" s="8"/>
      <c r="H163" s="8"/>
      <c r="I163" s="8"/>
      <c r="J163" s="8"/>
      <c r="K163" s="8"/>
    </row>
    <row r="164" spans="1:11" ht="15.75">
      <c r="A164" s="8"/>
      <c r="B164" s="8"/>
      <c r="C164" s="8"/>
      <c r="D164" s="8"/>
      <c r="E164" s="8" t="s">
        <v>155</v>
      </c>
      <c r="F164" s="8"/>
      <c r="G164" s="8"/>
      <c r="H164" s="8"/>
      <c r="I164" s="8"/>
      <c r="J164" s="8"/>
      <c r="K164" s="8"/>
    </row>
    <row r="165" spans="1:11" ht="15.75">
      <c r="A165" s="8"/>
      <c r="B165" s="8"/>
      <c r="C165" s="8"/>
      <c r="D165" s="8"/>
      <c r="E165" s="8" t="s">
        <v>154</v>
      </c>
      <c r="F165" s="8"/>
      <c r="G165" s="8"/>
      <c r="H165" s="8"/>
      <c r="I165" s="8"/>
      <c r="J165" s="8"/>
      <c r="K165" s="8"/>
    </row>
    <row r="166" spans="1:11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.75">
      <c r="A168" s="8"/>
      <c r="B168" s="8">
        <v>16</v>
      </c>
      <c r="C168" s="3" t="s">
        <v>124</v>
      </c>
      <c r="D168" s="8"/>
      <c r="E168" s="8"/>
      <c r="F168" s="8"/>
      <c r="G168" s="8"/>
      <c r="H168" s="8"/>
      <c r="I168" s="8"/>
      <c r="J168" s="8"/>
      <c r="K168" s="8"/>
    </row>
    <row r="169" spans="1:11" ht="15.75">
      <c r="A169" s="8"/>
      <c r="B169" s="8"/>
      <c r="C169" s="3"/>
      <c r="D169" s="8"/>
      <c r="E169" s="8"/>
      <c r="F169" s="8"/>
      <c r="G169" s="8"/>
      <c r="H169" s="8"/>
      <c r="I169" s="8"/>
      <c r="J169" s="8"/>
      <c r="K169" s="8"/>
    </row>
    <row r="170" spans="1:11" ht="15.75">
      <c r="A170" s="8"/>
      <c r="B170" s="8"/>
      <c r="C170" s="8" t="s">
        <v>165</v>
      </c>
      <c r="D170" s="8"/>
      <c r="E170" s="8"/>
      <c r="F170" s="8"/>
      <c r="G170" s="8"/>
      <c r="H170" s="8"/>
      <c r="I170" s="8"/>
      <c r="J170" s="8"/>
      <c r="K170" s="8"/>
    </row>
    <row r="171" spans="1:11" ht="15.75">
      <c r="A171" s="8"/>
      <c r="B171" s="8"/>
      <c r="C171" s="8" t="s">
        <v>180</v>
      </c>
      <c r="D171" s="8"/>
      <c r="E171" s="8"/>
      <c r="F171" s="8"/>
      <c r="G171" s="8"/>
      <c r="H171" s="8"/>
      <c r="I171" s="8"/>
      <c r="J171" s="8"/>
      <c r="K171" s="8"/>
    </row>
    <row r="172" spans="1:11" ht="15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.75">
      <c r="A173" s="8"/>
      <c r="B173" s="8">
        <v>17</v>
      </c>
      <c r="C173" s="3" t="s">
        <v>125</v>
      </c>
      <c r="D173" s="8"/>
      <c r="E173" s="8"/>
      <c r="F173" s="8"/>
      <c r="G173" s="8"/>
      <c r="H173" s="8"/>
      <c r="I173" s="8"/>
      <c r="J173" s="8"/>
      <c r="K173" s="8"/>
    </row>
    <row r="174" spans="1:11" ht="15.75">
      <c r="A174" s="8"/>
      <c r="B174" s="8"/>
      <c r="C174" s="3"/>
      <c r="D174" s="8"/>
      <c r="E174" s="8"/>
      <c r="F174" s="8"/>
      <c r="G174" s="8"/>
      <c r="H174" s="8"/>
      <c r="I174" s="8"/>
      <c r="J174" s="8"/>
      <c r="K174" s="8"/>
    </row>
    <row r="175" spans="1:11" ht="15.75">
      <c r="A175" s="8"/>
      <c r="B175" s="8"/>
      <c r="C175" s="8"/>
      <c r="D175" s="8" t="s">
        <v>207</v>
      </c>
      <c r="E175" s="8"/>
      <c r="F175" s="8"/>
      <c r="G175" s="8"/>
      <c r="H175" s="8"/>
      <c r="I175" s="8"/>
      <c r="J175" s="8"/>
      <c r="K175" s="8"/>
    </row>
    <row r="176" spans="1:11" ht="15.75">
      <c r="A176" s="8"/>
      <c r="B176" s="8"/>
      <c r="C176" s="8"/>
      <c r="D176" s="8" t="s">
        <v>206</v>
      </c>
      <c r="E176" s="8"/>
      <c r="F176" s="8"/>
      <c r="G176" s="8"/>
      <c r="H176" s="8"/>
      <c r="I176" s="8"/>
      <c r="J176" s="8"/>
      <c r="K176" s="8"/>
    </row>
    <row r="177" spans="1:11" ht="15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.75">
      <c r="A178" s="8"/>
      <c r="B178" s="8"/>
      <c r="C178" s="8"/>
      <c r="D178" s="8" t="s">
        <v>167</v>
      </c>
      <c r="E178" s="8"/>
      <c r="F178" s="8"/>
      <c r="G178" s="8"/>
      <c r="H178" s="8"/>
      <c r="I178" s="8"/>
      <c r="J178" s="8"/>
      <c r="K178" s="8"/>
    </row>
    <row r="179" spans="1:11" ht="15.75">
      <c r="A179" s="8"/>
      <c r="B179" s="8"/>
      <c r="C179" s="8"/>
      <c r="D179" s="8" t="s">
        <v>208</v>
      </c>
      <c r="E179" s="8"/>
      <c r="F179" s="8"/>
      <c r="G179" s="8"/>
      <c r="H179" s="8"/>
      <c r="I179" s="8"/>
      <c r="J179" s="8"/>
      <c r="K179" s="8"/>
    </row>
    <row r="180" spans="1:11" ht="15.75">
      <c r="A180" s="8"/>
      <c r="B180" s="8"/>
      <c r="C180" s="8"/>
      <c r="D180" s="8" t="s">
        <v>209</v>
      </c>
      <c r="E180" s="8"/>
      <c r="F180" s="8"/>
      <c r="G180" s="8"/>
      <c r="H180" s="8"/>
      <c r="I180" s="8"/>
      <c r="J180" s="8"/>
      <c r="K180" s="8"/>
    </row>
    <row r="181" spans="1:11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.75">
      <c r="A183" s="8"/>
      <c r="B183" s="8">
        <v>18</v>
      </c>
      <c r="C183" s="3" t="s">
        <v>126</v>
      </c>
      <c r="D183" s="8"/>
      <c r="E183" s="8"/>
      <c r="F183" s="8"/>
      <c r="G183" s="8"/>
      <c r="H183" s="8"/>
      <c r="I183" s="8"/>
      <c r="J183" s="8"/>
      <c r="K183" s="8"/>
    </row>
    <row r="184" spans="1:11" ht="15.75">
      <c r="A184" s="8"/>
      <c r="B184" s="8"/>
      <c r="C184" s="3"/>
      <c r="D184" s="8"/>
      <c r="E184" s="8"/>
      <c r="F184" s="8"/>
      <c r="G184" s="8"/>
      <c r="H184" s="8"/>
      <c r="I184" s="8"/>
      <c r="J184" s="8"/>
      <c r="K184" s="8"/>
    </row>
    <row r="185" spans="1:11" ht="15.75">
      <c r="A185" s="8"/>
      <c r="B185" s="8"/>
      <c r="C185" s="8"/>
      <c r="D185" s="8" t="s">
        <v>184</v>
      </c>
      <c r="E185" s="8"/>
      <c r="F185" s="8"/>
      <c r="G185" s="8"/>
      <c r="H185" s="8"/>
      <c r="I185" s="8"/>
      <c r="J185" s="8"/>
      <c r="K185" s="8"/>
    </row>
    <row r="186" spans="1:11" ht="15.75">
      <c r="A186" s="8"/>
      <c r="B186" s="8"/>
      <c r="C186" s="8"/>
      <c r="D186" s="8" t="s">
        <v>182</v>
      </c>
      <c r="E186" s="8"/>
      <c r="F186" s="8"/>
      <c r="G186" s="8"/>
      <c r="H186" s="8"/>
      <c r="I186" s="8"/>
      <c r="J186" s="8"/>
      <c r="K186" s="8"/>
    </row>
    <row r="187" spans="1:11" ht="15.75">
      <c r="A187" s="8"/>
      <c r="B187" s="8"/>
      <c r="C187" s="8"/>
      <c r="D187" s="8" t="s">
        <v>210</v>
      </c>
      <c r="E187" s="8"/>
      <c r="F187" s="8"/>
      <c r="G187" s="8"/>
      <c r="H187" s="8"/>
      <c r="I187" s="8"/>
      <c r="J187" s="8"/>
      <c r="K187" s="8"/>
    </row>
    <row r="188" spans="1:11" ht="9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.75">
      <c r="A189" s="8"/>
      <c r="B189" s="8"/>
      <c r="C189" s="8"/>
      <c r="D189" s="8" t="s">
        <v>148</v>
      </c>
      <c r="E189" s="8"/>
      <c r="F189" s="8"/>
      <c r="G189" s="8"/>
      <c r="H189" s="8"/>
      <c r="I189" s="8"/>
      <c r="J189" s="8"/>
      <c r="K189" s="8"/>
    </row>
    <row r="190" spans="1:11" ht="15.75">
      <c r="A190" s="8"/>
      <c r="B190" s="8"/>
      <c r="C190" s="8"/>
      <c r="D190" s="8" t="s">
        <v>176</v>
      </c>
      <c r="E190" s="8"/>
      <c r="F190" s="8"/>
      <c r="G190" s="8"/>
      <c r="H190" s="8"/>
      <c r="I190" s="8"/>
      <c r="J190" s="8"/>
      <c r="K190" s="8"/>
    </row>
    <row r="191" spans="1:11" ht="15.75">
      <c r="A191" s="8"/>
      <c r="B191" s="8"/>
      <c r="C191" s="8"/>
      <c r="D191" s="8" t="s">
        <v>177</v>
      </c>
      <c r="E191" s="8"/>
      <c r="F191" s="8"/>
      <c r="G191" s="8"/>
      <c r="H191" s="8"/>
      <c r="I191" s="8"/>
      <c r="J191" s="8"/>
      <c r="K191" s="8"/>
    </row>
    <row r="192" spans="1:11" ht="15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.75">
      <c r="A194" s="8"/>
      <c r="B194" s="8">
        <v>19</v>
      </c>
      <c r="C194" s="3" t="s">
        <v>127</v>
      </c>
      <c r="D194" s="8"/>
      <c r="E194" s="8"/>
      <c r="F194" s="8"/>
      <c r="G194" s="8"/>
      <c r="H194" s="8"/>
      <c r="I194" s="8"/>
      <c r="J194" s="8"/>
      <c r="K194" s="8"/>
    </row>
    <row r="195" spans="1:11" ht="15.75">
      <c r="A195" s="8"/>
      <c r="B195" s="8"/>
      <c r="C195" s="3"/>
      <c r="D195" s="8"/>
      <c r="E195" s="8"/>
      <c r="F195" s="8"/>
      <c r="G195" s="8"/>
      <c r="H195" s="8"/>
      <c r="I195" s="8"/>
      <c r="J195" s="8"/>
      <c r="K195" s="8"/>
    </row>
    <row r="196" spans="1:11" ht="15.75">
      <c r="A196" s="8"/>
      <c r="B196" s="8"/>
      <c r="C196" s="8"/>
      <c r="D196" s="8" t="s">
        <v>149</v>
      </c>
      <c r="E196" s="8"/>
      <c r="F196" s="8"/>
      <c r="G196" s="8"/>
      <c r="H196" s="8"/>
      <c r="I196" s="8"/>
      <c r="J196" s="8"/>
      <c r="K196" s="8"/>
    </row>
    <row r="197" spans="1:11" ht="15.75">
      <c r="A197" s="8"/>
      <c r="B197" s="8"/>
      <c r="C197" s="8"/>
      <c r="D197" s="8" t="s">
        <v>150</v>
      </c>
      <c r="E197" s="8"/>
      <c r="F197" s="8"/>
      <c r="G197" s="8"/>
      <c r="H197" s="8"/>
      <c r="I197" s="8"/>
      <c r="J197" s="8"/>
      <c r="K197" s="8"/>
    </row>
    <row r="198" spans="1:11" ht="15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.75">
      <c r="A199" s="8"/>
      <c r="B199" s="8">
        <v>20</v>
      </c>
      <c r="C199" s="3" t="s">
        <v>128</v>
      </c>
      <c r="D199" s="8"/>
      <c r="E199" s="8"/>
      <c r="F199" s="8"/>
      <c r="G199" s="8"/>
      <c r="H199" s="8"/>
      <c r="I199" s="8"/>
      <c r="J199" s="8"/>
      <c r="K199" s="8"/>
    </row>
    <row r="200" spans="1:11" ht="15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.75">
      <c r="A201" s="8"/>
      <c r="B201" s="8"/>
      <c r="C201" s="8"/>
      <c r="D201" s="8" t="s">
        <v>129</v>
      </c>
      <c r="E201" s="8"/>
      <c r="F201" s="8"/>
      <c r="G201" s="8"/>
      <c r="H201" s="8"/>
      <c r="I201" s="8"/>
      <c r="J201" s="8"/>
      <c r="K201" s="8"/>
    </row>
    <row r="202" spans="1:11" ht="15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.75">
      <c r="A203" s="8"/>
      <c r="B203" s="8">
        <v>21</v>
      </c>
      <c r="C203" s="3" t="s">
        <v>130</v>
      </c>
      <c r="D203" s="8"/>
      <c r="E203" s="8"/>
      <c r="F203" s="8"/>
      <c r="G203" s="8"/>
      <c r="H203" s="8"/>
      <c r="I203" s="8"/>
      <c r="J203" s="8"/>
      <c r="K203" s="8"/>
    </row>
    <row r="204" spans="1:11" ht="15.75">
      <c r="A204" s="8"/>
      <c r="B204" s="8"/>
      <c r="C204" s="3"/>
      <c r="D204" s="8"/>
      <c r="E204" s="8"/>
      <c r="F204" s="8"/>
      <c r="G204" s="8"/>
      <c r="H204" s="8"/>
      <c r="I204" s="8"/>
      <c r="J204" s="8"/>
      <c r="K204" s="8"/>
    </row>
    <row r="205" spans="1:11" ht="15.75">
      <c r="A205" s="8"/>
      <c r="B205" s="8"/>
      <c r="C205" s="8"/>
      <c r="D205" s="8" t="s">
        <v>212</v>
      </c>
      <c r="E205" s="8"/>
      <c r="F205" s="8"/>
      <c r="G205" s="8"/>
      <c r="H205" s="8"/>
      <c r="I205" s="8"/>
      <c r="J205" s="8"/>
      <c r="K205" s="8"/>
    </row>
    <row r="206" spans="1:11" ht="15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.75">
      <c r="A207" s="8"/>
      <c r="B207" s="8">
        <v>22</v>
      </c>
      <c r="C207" s="3" t="s">
        <v>237</v>
      </c>
      <c r="D207" s="8"/>
      <c r="E207" s="8"/>
      <c r="F207" s="8"/>
      <c r="G207" s="8"/>
      <c r="H207" s="8"/>
      <c r="I207" s="8"/>
      <c r="J207" s="8"/>
      <c r="K207" s="8"/>
    </row>
    <row r="208" spans="1:11" ht="15.75">
      <c r="A208" s="8"/>
      <c r="B208" s="8"/>
      <c r="C208" s="3"/>
      <c r="D208" s="8"/>
      <c r="E208" s="8"/>
      <c r="F208" s="8"/>
      <c r="G208" s="8"/>
      <c r="H208" s="8"/>
      <c r="I208" s="8"/>
      <c r="J208" s="8"/>
      <c r="K208" s="8"/>
    </row>
    <row r="209" spans="1:11" ht="15.75">
      <c r="A209" s="8"/>
      <c r="B209" s="8"/>
      <c r="C209" s="3"/>
      <c r="D209" s="8" t="s">
        <v>254</v>
      </c>
      <c r="E209" s="8"/>
      <c r="F209" s="8"/>
      <c r="G209" s="8"/>
      <c r="H209" s="8"/>
      <c r="I209" s="8"/>
      <c r="J209" s="8"/>
      <c r="K209" s="8"/>
    </row>
    <row r="210" spans="1:11" ht="15.75">
      <c r="A210" s="8"/>
      <c r="B210" s="8"/>
      <c r="C210" s="3"/>
      <c r="D210" s="8" t="s">
        <v>255</v>
      </c>
      <c r="E210" s="8"/>
      <c r="F210" s="8"/>
      <c r="G210" s="8"/>
      <c r="H210" s="8"/>
      <c r="I210" s="8"/>
      <c r="J210" s="8"/>
      <c r="K210" s="8"/>
    </row>
    <row r="211" spans="1:11" ht="15.75">
      <c r="A211" s="8"/>
      <c r="B211" s="8"/>
      <c r="C211" s="3"/>
      <c r="D211" s="8"/>
      <c r="E211" s="8"/>
      <c r="F211" s="8"/>
      <c r="G211" s="69" t="s">
        <v>238</v>
      </c>
      <c r="H211" s="69" t="s">
        <v>240</v>
      </c>
      <c r="I211" s="69" t="s">
        <v>241</v>
      </c>
      <c r="J211" s="69" t="s">
        <v>240</v>
      </c>
      <c r="K211" s="8"/>
    </row>
    <row r="212" spans="1:11" ht="15.75">
      <c r="A212" s="8"/>
      <c r="B212" s="8"/>
      <c r="C212" s="3"/>
      <c r="D212" s="8"/>
      <c r="E212" s="8"/>
      <c r="F212" s="8"/>
      <c r="G212" s="69" t="s">
        <v>239</v>
      </c>
      <c r="H212" s="69" t="s">
        <v>239</v>
      </c>
      <c r="I212" s="69" t="s">
        <v>243</v>
      </c>
      <c r="J212" s="69" t="s">
        <v>242</v>
      </c>
      <c r="K212" s="8"/>
    </row>
    <row r="213" spans="1:11" ht="15.75">
      <c r="A213" s="8"/>
      <c r="B213" s="8"/>
      <c r="C213" s="3"/>
      <c r="D213" s="8"/>
      <c r="E213" s="8"/>
      <c r="F213" s="8"/>
      <c r="G213" s="8"/>
      <c r="H213" s="8"/>
      <c r="I213" s="8"/>
      <c r="J213" s="8"/>
      <c r="K213" s="8"/>
    </row>
    <row r="214" spans="1:11" ht="15.75">
      <c r="A214" s="8"/>
      <c r="B214" s="8"/>
      <c r="C214" s="8"/>
      <c r="D214" s="8"/>
      <c r="E214" s="8" t="s">
        <v>244</v>
      </c>
      <c r="F214" s="8"/>
      <c r="G214" s="70">
        <f>11989612+51/92*40000000</f>
        <v>34163525.043478265</v>
      </c>
      <c r="H214" s="70">
        <v>119896125</v>
      </c>
      <c r="I214" s="70">
        <f>11989612+51/183*40000000</f>
        <v>23137152.983606555</v>
      </c>
      <c r="J214" s="70">
        <v>119896125</v>
      </c>
      <c r="K214" s="8"/>
    </row>
    <row r="215" spans="1:11" ht="15.75">
      <c r="A215" s="8"/>
      <c r="B215" s="8"/>
      <c r="C215" s="8"/>
      <c r="D215" s="8"/>
      <c r="E215" s="8"/>
      <c r="F215" s="8"/>
      <c r="G215" s="70"/>
      <c r="H215" s="70"/>
      <c r="I215" s="70"/>
      <c r="J215" s="70"/>
      <c r="K215" s="8"/>
    </row>
    <row r="216" spans="1:11" ht="15.75">
      <c r="A216" s="8"/>
      <c r="B216" s="8"/>
      <c r="C216" s="8"/>
      <c r="D216" s="8"/>
      <c r="E216" s="8" t="s">
        <v>256</v>
      </c>
      <c r="F216" s="8"/>
      <c r="G216" s="70">
        <f>+G214+(30+16)/92*17258400</f>
        <v>42792725.043478265</v>
      </c>
      <c r="H216" s="70">
        <v>0</v>
      </c>
      <c r="I216" s="70">
        <f>+I214+(16+30)/183*17258400</f>
        <v>27475330.032786883</v>
      </c>
      <c r="J216" s="70">
        <v>0</v>
      </c>
      <c r="K216" s="8"/>
    </row>
    <row r="217" spans="1:11" ht="15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.75">
      <c r="A218" s="8"/>
      <c r="B218" s="8"/>
      <c r="C218" s="3"/>
      <c r="D218" s="8"/>
      <c r="E218" s="8"/>
      <c r="F218" s="8"/>
      <c r="G218" s="8"/>
      <c r="H218" s="8"/>
      <c r="I218" s="8"/>
      <c r="J218" s="8"/>
      <c r="K218" s="8"/>
    </row>
    <row r="219" spans="1:11" ht="15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</sheetData>
  <printOptions horizontalCentered="1"/>
  <pageMargins left="0.25" right="0.25" top="0.6" bottom="0.25" header="0.43" footer="0.5"/>
  <pageSetup horizontalDpi="600" verticalDpi="600" orientation="portrait" paperSize="9" scale="73" r:id="rId1"/>
  <rowBreaks count="3" manualBreakCount="3">
    <brk id="64" max="11" man="1"/>
    <brk id="115" max="11" man="1"/>
    <brk id="1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&amp; C Services Sdn Bhd</cp:lastModifiedBy>
  <cp:lastPrinted>2000-11-20T23:59:42Z</cp:lastPrinted>
  <dcterms:created xsi:type="dcterms:W3CDTF">2009-11-25T06:10:47Z</dcterms:created>
  <dcterms:modified xsi:type="dcterms:W3CDTF">2000-11-21T00:28:43Z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