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4365" activeTab="0"/>
  </bookViews>
  <sheets>
    <sheet name="PL" sheetId="1" r:id="rId1"/>
    <sheet name="BS" sheetId="2" r:id="rId2"/>
    <sheet name="Note" sheetId="3" r:id="rId3"/>
  </sheets>
  <definedNames>
    <definedName name="_xlnm.Print_Area" localSheetId="1">'BS'!$A$2:$K$64</definedName>
    <definedName name="_xlnm.Print_Area" localSheetId="2">'Note'!$A$1:$L$190</definedName>
    <definedName name="_xlnm.Print_Area" localSheetId="0">'PL'!$A$1:$O$86</definedName>
  </definedNames>
  <calcPr fullCalcOnLoad="1"/>
</workbook>
</file>

<file path=xl/sharedStrings.xml><?xml version="1.0" encoding="utf-8"?>
<sst xmlns="http://schemas.openxmlformats.org/spreadsheetml/2006/main" count="286" uniqueCount="241">
  <si>
    <t xml:space="preserve">    PERUSAHAAN SADUR TIMAH MALAYSIA (PERSTIMA) BERHAD</t>
  </si>
  <si>
    <t xml:space="preserve">                         (SPECIAL ADMINISTRATORS APPOINTED)</t>
  </si>
  <si>
    <t xml:space="preserve">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</si>
  <si>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</si>
  <si>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</si>
  <si>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</si>
  <si>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</si>
  <si>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</si>
  <si>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</si>
  <si>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</si>
  <si>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</si>
  <si>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30/09/1998</t>
  </si>
  <si>
    <t>RM'000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</si>
  <si>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</si>
  <si>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</si>
  <si>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</si>
  <si>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</si>
  <si>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</si>
  <si>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</si>
  <si>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</si>
  <si>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</si>
  <si>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</si>
  <si>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</si>
  <si>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</si>
  <si>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</si>
  <si>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</si>
  <si>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</si>
  <si>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</si>
  <si>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</si>
  <si>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</si>
  <si>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</si>
  <si>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</si>
  <si>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</si>
  <si>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</si>
  <si>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</si>
  <si>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</si>
  <si>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</si>
  <si>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</si>
  <si>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</si>
  <si>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</si>
  <si>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 xml:space="preserve">(i)  Profit/(loss) after taxation </t>
  </si>
  <si>
    <t xml:space="preserve">      before deducting minority interests</t>
  </si>
  <si>
    <t>(ii)  Less minority interests</t>
  </si>
  <si>
    <t>(j)</t>
  </si>
  <si>
    <t xml:space="preserve">Profit/(loss) after taxation </t>
  </si>
  <si>
    <t>attributable to members of the company</t>
  </si>
  <si>
    <t>(k)</t>
  </si>
  <si>
    <t>(i)   Extraordinary items</t>
  </si>
  <si>
    <t>(iii) Extraordinary items attributable to</t>
  </si>
  <si>
    <t xml:space="preserve">       members of the company</t>
  </si>
  <si>
    <t>(l)</t>
  </si>
  <si>
    <t>Profit/(loss) after taxation and extraordinary</t>
  </si>
  <si>
    <t xml:space="preserve">items attributable to members of the </t>
  </si>
  <si>
    <t>company</t>
  </si>
  <si>
    <t>Earning per share based on 2(j) above after</t>
  </si>
  <si>
    <t>deducting any provision for preference</t>
  </si>
  <si>
    <t>dividends, if any:-</t>
  </si>
  <si>
    <t>(i)   Basic (based on 119,896,125</t>
  </si>
  <si>
    <t xml:space="preserve">        ordinary shares) (sen)</t>
  </si>
  <si>
    <t>(ii)  Fully diluted (based on…………….</t>
  </si>
  <si>
    <t xml:space="preserve">       ordinary shares) (sen)</t>
  </si>
  <si>
    <t>Dividend per share (sen)</t>
  </si>
  <si>
    <t>(b)</t>
  </si>
  <si>
    <t>Dividend Description</t>
  </si>
  <si>
    <t>Not Applicable</t>
  </si>
  <si>
    <t>AS AT CURRENT QUARTER</t>
  </si>
  <si>
    <t>AS AT PRECEDING</t>
  </si>
  <si>
    <t>FINANCIALY/E 31/3/99</t>
  </si>
  <si>
    <t>PERUSAHAAN SADUR TIMAH MALAYSIA (PERSTIMA) BERHAD</t>
  </si>
  <si>
    <t xml:space="preserve">                        CONSOLIDATED BALANCE SHEET</t>
  </si>
  <si>
    <t>AS AT</t>
  </si>
  <si>
    <t>END OF</t>
  </si>
  <si>
    <t>CURRENT</t>
  </si>
  <si>
    <t>PRECEDING</t>
  </si>
  <si>
    <t>FINANCIAL</t>
  </si>
  <si>
    <t>Y/E 31/3/99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</si>
  <si>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</si>
  <si>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</si>
  <si>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</si>
  <si>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</si>
  <si>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</si>
  <si>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</si>
  <si>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</si>
  <si>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Short-Term Investments</t>
  </si>
  <si>
    <t>Other Debtors, Deposits &amp; Prepayments</t>
  </si>
  <si>
    <t>Short Term Deposits</t>
  </si>
  <si>
    <t>Cash</t>
  </si>
  <si>
    <t>Current Liabilities</t>
  </si>
  <si>
    <t>Overdrafts</t>
  </si>
  <si>
    <t>Short Term Borrowings</t>
  </si>
  <si>
    <t>Trade Creditors</t>
  </si>
  <si>
    <t>Other Creditors</t>
  </si>
  <si>
    <t>Provision for Taxation</t>
  </si>
  <si>
    <t>Term Loans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</si>
  <si>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</si>
  <si>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</si>
  <si>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</si>
  <si>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</si>
  <si>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</si>
  <si>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</si>
  <si>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</si>
  <si>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</si>
  <si>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Minority Interests</t>
  </si>
  <si>
    <t>Long Term Borrowings</t>
  </si>
  <si>
    <t>Other Long Term Liabilities</t>
  </si>
  <si>
    <t>Deferred Taxation</t>
  </si>
  <si>
    <t>Net tangible assets per share (sen)</t>
  </si>
  <si>
    <t>Notes</t>
  </si>
  <si>
    <t>ACCOUNTING POLICIES</t>
  </si>
  <si>
    <t>EXCEPTIONAL ITEMS</t>
  </si>
  <si>
    <t>EXTRAORDINARY ITEMS</t>
  </si>
  <si>
    <t>There were no extraordinary items during the period under review.</t>
  </si>
  <si>
    <t>TAXATION</t>
  </si>
  <si>
    <t>PRE-ACQUISITION PROFITS</t>
  </si>
  <si>
    <t>There were no  pre-acquisition profits for the current financial year to date.</t>
  </si>
  <si>
    <t>PROFIT / LOSS ON SALE OF PROPERTIES</t>
  </si>
  <si>
    <t>There were no  profits on any sale of investments and/or properties for the current financial year to date.</t>
  </si>
  <si>
    <t>PURCHASE OR DISPOSAL OF QUOTED SHARES</t>
  </si>
  <si>
    <t xml:space="preserve">There were no purchases or disposals of quoted securities. </t>
  </si>
  <si>
    <t>CHANGES IN THE COMPOSITION OF THE COMPANY</t>
  </si>
  <si>
    <t>CORPORATE  PROPOSALS</t>
  </si>
  <si>
    <t>SEASONALITY FLUCTUATION</t>
  </si>
  <si>
    <t>The operation of the Company were not subject to any seasonal fluctuation .</t>
  </si>
  <si>
    <t>DEBT &amp; EQUITY SECURITIES</t>
  </si>
  <si>
    <t>COMPANY BORROWINGS</t>
  </si>
  <si>
    <t>Group borrowings and debt securities as at the end of the reporting period were :-</t>
  </si>
  <si>
    <t>RM 000</t>
  </si>
  <si>
    <t>Status of the borrowings</t>
  </si>
  <si>
    <t>Short term Borrowing</t>
  </si>
  <si>
    <t>Short term borrowing</t>
  </si>
  <si>
    <t>Unsecured</t>
  </si>
  <si>
    <t>i) Pledge of unquoted shares in an associated company</t>
  </si>
  <si>
    <t>iii) Letter of Undertaking and Corporate Guarantee by the Company.</t>
  </si>
  <si>
    <t>CONTINGENT LIABILITIES</t>
  </si>
  <si>
    <t>Description</t>
  </si>
  <si>
    <t>Status</t>
  </si>
  <si>
    <t>I)</t>
  </si>
  <si>
    <t>Provided to a Bank for term loan facilities granted to a subsidiary</t>
  </si>
  <si>
    <t>company. The loans are non-performing and in litigation.</t>
  </si>
  <si>
    <t>II)</t>
  </si>
  <si>
    <t>Purportedly provided to a stockbroking company for a margin facillity</t>
  </si>
  <si>
    <t>granted to a subsidiary company. A claim has been made against the</t>
  </si>
  <si>
    <t>Company for the recovery of the shortfall amount in the margin facillity.</t>
  </si>
  <si>
    <t>III)</t>
  </si>
  <si>
    <t>granted to a subsidiary company. A letter of demand for the repayment</t>
  </si>
  <si>
    <t>of the shortfall amount in the margin facillity has been received by the</t>
  </si>
  <si>
    <t>Company.</t>
  </si>
  <si>
    <t>IV)</t>
  </si>
  <si>
    <t>FINANCIAL INSTRUMENTS WITH OFF BALANCE SHEET RISK</t>
  </si>
  <si>
    <t>There were no any financial instruments issued during the period under review.</t>
  </si>
  <si>
    <t>MATERIAL LITIGATION</t>
  </si>
  <si>
    <t xml:space="preserve">SEGMENT REPORTING </t>
  </si>
  <si>
    <t xml:space="preserve">       Segment reporting is not disclosed as the group operates predominantly in Malaysia manufacturing and</t>
  </si>
  <si>
    <t xml:space="preserve">       selling tinplates</t>
  </si>
  <si>
    <t>REVIEW OF RESULTS</t>
  </si>
  <si>
    <t>CURRENT YEAR'S PROSPECTS</t>
  </si>
  <si>
    <t>ACTUAL VS FORECAST PROFIT</t>
  </si>
  <si>
    <t>Not applicable</t>
  </si>
  <si>
    <t>DIVIDENDS</t>
  </si>
  <si>
    <t>0</t>
  </si>
  <si>
    <t>year in which quarterly reports are prepared in revised  format as precribed by KLSE</t>
  </si>
  <si>
    <t xml:space="preserve">* There were no comparative firgures for the preceeding year corresponding quarter as this is the first </t>
  </si>
  <si>
    <t>31/03/2000</t>
  </si>
  <si>
    <t>Preceding Year</t>
  </si>
  <si>
    <t>Corresponding</t>
  </si>
  <si>
    <t>31/03/1999</t>
  </si>
  <si>
    <t>31/3/2000</t>
  </si>
  <si>
    <t>Retained Profit / (Loss) for the year</t>
  </si>
  <si>
    <t>Consolidated Results for the financial quarter ended 31/3/2000 as follows :-</t>
  </si>
  <si>
    <t xml:space="preserve">Current quarter's interest </t>
  </si>
  <si>
    <t xml:space="preserve">Less : over provision </t>
  </si>
  <si>
    <t>No dividend has been declared for the year ended 31st March  2000. [ 1999: Dividend was nil]</t>
  </si>
  <si>
    <t>accounted by the company</t>
  </si>
  <si>
    <t>Corporate guarantor liability settlement</t>
  </si>
  <si>
    <t>The taxation for the year  under review  consists of :-</t>
  </si>
  <si>
    <t>Current year taxation</t>
  </si>
  <si>
    <t>The loan is secured by :-</t>
  </si>
  <si>
    <t>Term Loans *</t>
  </si>
  <si>
    <t>Corporate Guarantee*</t>
  </si>
  <si>
    <t>* Please refer to the note 12 above</t>
  </si>
  <si>
    <t>Corporate Guarantee **</t>
  </si>
  <si>
    <t>Corporate Guarantee**</t>
  </si>
  <si>
    <t xml:space="preserve">II) </t>
  </si>
  <si>
    <t xml:space="preserve">I) </t>
  </si>
  <si>
    <t xml:space="preserve">of the amount owing on February 18,1999 amounted to RM58,254,651 plus interest and against the company </t>
  </si>
  <si>
    <t>in its capacity as a corporate guarantor.</t>
  </si>
  <si>
    <t xml:space="preserve">III) </t>
  </si>
  <si>
    <t>Item I),II),III) please refer to note 13.</t>
  </si>
  <si>
    <t>The exceptional items of RM27.3million arised from the  settlement of the contigent liabilities as stated in note 2 above</t>
  </si>
  <si>
    <t xml:space="preserve">The Board of Directors is pleased to announce the audited Quarterly Report on the Company's </t>
  </si>
  <si>
    <t>With effect from 9 September 1999, Special Administrators were appointed  to the Company under the Pengurusan</t>
  </si>
  <si>
    <t>Danaharta Nasional Berhad Act 1998.</t>
  </si>
  <si>
    <t>The proposed restructuring scheme has been submitted to the relevant authorities for their approval. The proposed</t>
  </si>
  <si>
    <t>restructuring scheme involves capital reduction and consolidation, debt restructuring, rights issue, restricted issue</t>
  </si>
  <si>
    <t>and exemption from undertaking a mandatory offer.</t>
  </si>
  <si>
    <t>The borrowing is secured by way of fixed and floating charged over all the</t>
  </si>
  <si>
    <t>company's present and future fixed and floating assets</t>
  </si>
  <si>
    <t>Defendant and Guarantor for a margin facillity granted to a subsidiary company, the First Defendant, on October</t>
  </si>
  <si>
    <t>totalling RM51,714,602.00. The Company has refuted the claim in its defence.</t>
  </si>
  <si>
    <t>On 3 February 1999, Perwira Affin Bank Bhd served a Writ of Summons on the Comapany as the Second Defend-</t>
  </si>
  <si>
    <t>ant and Corporate Guarantor of two term loans granted to a subsidiary company, the First Defendant, on 26 Jan-</t>
  </si>
  <si>
    <t>uary 1996. The Bank seeks to recover RM95,979,792.00 in arrears.</t>
  </si>
  <si>
    <t>On 16 April 1999, Sabah Development Bank Bhd served a Writ of Summons on the Company seeking the recovery</t>
  </si>
  <si>
    <t xml:space="preserve">of RM102,053,365.00 in respect of a revolving credit granted to the Company on 4 April 1996. The Bank had </t>
  </si>
  <si>
    <t>immediately withdrawn taking further legal proceedings in favour of a negotiated settlement.</t>
  </si>
  <si>
    <t>The Company has initiated legal claims against the principal directors of the previous management who had jointly</t>
  </si>
  <si>
    <t>The improvement in performance of the Group is mainly due to the better performance of the tinplate operation coupled</t>
  </si>
  <si>
    <t>with the lower financial expenses incurred during the year under reviewed.</t>
  </si>
  <si>
    <t>In the opinion of the Directors, no item, transaction or event of a material and unusual nature has arisen between the date</t>
  </si>
  <si>
    <t>up to which the report refers to and the date on which the report is issued which would substantially affect the results</t>
  </si>
  <si>
    <t>of the operation of the Group.</t>
  </si>
  <si>
    <t>Barring any unforeseen circumstances, the Directors are confident that the current year's performance will see further</t>
  </si>
  <si>
    <t>improvement.</t>
  </si>
  <si>
    <t xml:space="preserve">mains unchanged as compared with the 31 March 1999 Audited  Annual Financial Statement. </t>
  </si>
  <si>
    <t>Settlement of revolving credit claim not previously</t>
  </si>
  <si>
    <t xml:space="preserve">* Pursuant to a settlement agreement between the company and the banker on 12 January 2000, the company made </t>
  </si>
  <si>
    <t>the tinplate business.</t>
  </si>
  <si>
    <t xml:space="preserve">The operating profit (2(a)) was  lower compared to the previos quarter's result is mainly due to the lower turnover of </t>
  </si>
  <si>
    <t>The Interest borrowings  of (RM5.1) million comprise the following :</t>
  </si>
  <si>
    <t>The exceptional items of RM27.1million comprise the following  :-</t>
  </si>
  <si>
    <t>There were no issuances and repayments of debt and equity securities, share buy-backs, share cancellations, shares held</t>
  </si>
  <si>
    <t>as treasury shares and resale of treasury shares for the current financial year to date.</t>
  </si>
  <si>
    <t xml:space="preserve">     's present and future assets</t>
  </si>
  <si>
    <t>ii) Debenture creating fixed and floating charges over a subsidiary company-</t>
  </si>
  <si>
    <t>**  Pursuant to the settlement agreement between the company and the two stockbroking firms on 14 January 2000</t>
  </si>
  <si>
    <t>and 7 January 2000, the company made a payment of RM5,557,709 and RM5,829,465 respectively to the stock-</t>
  </si>
  <si>
    <t>broking firms as full and final settlement of the company's liability as a corporate guarantor.</t>
  </si>
  <si>
    <t>a payment of RM10 million to the banker as a full and final settlement of the company's liability as a corporate qua-</t>
  </si>
  <si>
    <t>rantor. In consideration of the full  and final settlement , the banker has agreed to waive its rights to enforce under</t>
  </si>
  <si>
    <t>late payment interests , and to release and discharge the company from any obligation and liabilities as a corpora-</t>
  </si>
  <si>
    <t>te guarantor.</t>
  </si>
  <si>
    <t xml:space="preserve">any relevant agreements entered into between the company and the banker in respect of  the  term  loan,  including </t>
  </si>
  <si>
    <t>On 5 October 1998, PB Securities Sdn Bhd served a Writ of Summons on the Company,  naming  it  the  Second</t>
  </si>
  <si>
    <t>1997. The Plaintiff has claimed that the First Defendant had from 31 October 1997  defaulted  in  its  repayments</t>
  </si>
  <si>
    <t xml:space="preserve">TA Securities Berhad commenced legal suit against the  subsidiary  company  to  demand  for the full repayment </t>
  </si>
  <si>
    <t>Sabah Development Bank loan.</t>
  </si>
  <si>
    <t xml:space="preserve">and / or severally caused the Company to loose or put at risk of loss of its money  and  assets  in   respect  of  the </t>
  </si>
  <si>
    <t>The same accounting policies and methods of computation are followed in the quarterly financial  statements and re-</t>
  </si>
  <si>
    <t>COMPARISION OF THE QUARTERLY RESULTS</t>
  </si>
  <si>
    <t>The net tangible assets backing per ordinary share is derived after taking into consideration goodwill of RM60.1m (1999:RM60.1m)</t>
  </si>
  <si>
    <t xml:space="preserve">There is an over-provision of Interest on Borrowings [Item 2(b)]. Please refer to Note 17 of the Notes to Accounts for details.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</si>
</sst>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</numFmts>
  <fonts count="1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15" applyNumberFormat="1" applyFont="1" applyAlignment="1">
      <alignment/>
    </xf>
    <xf numFmtId="177" fontId="2" fillId="0" borderId="0" xfId="15" applyNumberFormat="1" applyFont="1" applyBorder="1" applyAlignment="1">
      <alignment horizontal="center"/>
    </xf>
    <xf numFmtId="177" fontId="1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 horizontal="center"/>
    </xf>
    <xf numFmtId="177" fontId="2" fillId="0" borderId="2" xfId="15" applyNumberFormat="1" applyFont="1" applyBorder="1" applyAlignment="1">
      <alignment horizontal="center"/>
    </xf>
    <xf numFmtId="177" fontId="2" fillId="0" borderId="6" xfId="15" applyNumberFormat="1" applyFont="1" applyBorder="1" applyAlignment="1">
      <alignment horizontal="center"/>
    </xf>
    <xf numFmtId="176" fontId="2" fillId="0" borderId="2" xfId="15" applyNumberFormat="1" applyFont="1" applyBorder="1" applyAlignment="1">
      <alignment/>
    </xf>
    <xf numFmtId="177" fontId="2" fillId="0" borderId="6" xfId="15" applyNumberFormat="1" applyFont="1" applyBorder="1" applyAlignment="1">
      <alignment/>
    </xf>
    <xf numFmtId="177" fontId="2" fillId="0" borderId="0" xfId="15" applyNumberFormat="1" applyFont="1" applyAlignment="1">
      <alignment/>
    </xf>
    <xf numFmtId="177" fontId="2" fillId="0" borderId="5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7" fontId="2" fillId="0" borderId="8" xfId="15" applyNumberFormat="1" applyFont="1" applyBorder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" xfId="15" applyNumberFormat="1" applyFont="1" applyBorder="1" applyAlignment="1">
      <alignment horizontal="center"/>
    </xf>
    <xf numFmtId="177" fontId="2" fillId="0" borderId="6" xfId="15" applyNumberFormat="1" applyFont="1" applyBorder="1" applyAlignment="1" quotePrefix="1">
      <alignment horizontal="center"/>
    </xf>
    <xf numFmtId="177" fontId="2" fillId="0" borderId="1" xfId="15" applyNumberFormat="1" applyFont="1" applyBorder="1" applyAlignment="1" quotePrefix="1">
      <alignment horizontal="center"/>
    </xf>
    <xf numFmtId="177" fontId="2" fillId="0" borderId="2" xfId="15" applyNumberFormat="1" applyFont="1" applyBorder="1" applyAlignment="1">
      <alignment horizontal="right"/>
    </xf>
    <xf numFmtId="177" fontId="2" fillId="0" borderId="2" xfId="15" applyNumberFormat="1" applyFont="1" applyBorder="1" applyAlignment="1" quotePrefix="1">
      <alignment horizontal="right"/>
    </xf>
    <xf numFmtId="176" fontId="2" fillId="0" borderId="2" xfId="15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6" fontId="2" fillId="0" borderId="11" xfId="15" applyNumberFormat="1" applyFont="1" applyBorder="1" applyAlignment="1">
      <alignment/>
    </xf>
    <xf numFmtId="0" fontId="3" fillId="0" borderId="0" xfId="0" applyFont="1" applyAlignment="1" quotePrefix="1">
      <alignment/>
    </xf>
    <xf numFmtId="177" fontId="2" fillId="0" borderId="12" xfId="15" applyNumberFormat="1" applyFont="1" applyBorder="1" applyAlignment="1">
      <alignment/>
    </xf>
    <xf numFmtId="177" fontId="2" fillId="0" borderId="13" xfId="15" applyNumberFormat="1" applyFont="1" applyBorder="1" applyAlignment="1">
      <alignment/>
    </xf>
    <xf numFmtId="177" fontId="2" fillId="0" borderId="14" xfId="15" applyNumberFormat="1" applyFont="1" applyBorder="1" applyAlignment="1">
      <alignment/>
    </xf>
    <xf numFmtId="177" fontId="2" fillId="0" borderId="15" xfId="15" applyNumberFormat="1" applyFont="1" applyBorder="1" applyAlignment="1">
      <alignment/>
    </xf>
    <xf numFmtId="176" fontId="2" fillId="0" borderId="13" xfId="15" applyNumberFormat="1" applyFont="1" applyBorder="1" applyAlignment="1">
      <alignment/>
    </xf>
    <xf numFmtId="177" fontId="2" fillId="0" borderId="13" xfId="15" applyNumberFormat="1" applyFont="1" applyBorder="1" applyAlignment="1">
      <alignment horizontal="right"/>
    </xf>
    <xf numFmtId="177" fontId="2" fillId="0" borderId="16" xfId="15" applyNumberFormat="1" applyFont="1" applyBorder="1" applyAlignment="1">
      <alignment/>
    </xf>
    <xf numFmtId="177" fontId="2" fillId="0" borderId="17" xfId="15" applyNumberFormat="1" applyFont="1" applyBorder="1" applyAlignment="1">
      <alignment/>
    </xf>
    <xf numFmtId="177" fontId="2" fillId="0" borderId="18" xfId="15" applyNumberFormat="1" applyFont="1" applyBorder="1" applyAlignment="1">
      <alignment/>
    </xf>
    <xf numFmtId="177" fontId="2" fillId="0" borderId="19" xfId="15" applyNumberFormat="1" applyFont="1" applyBorder="1" applyAlignment="1">
      <alignment/>
    </xf>
    <xf numFmtId="177" fontId="2" fillId="0" borderId="20" xfId="15" applyNumberFormat="1" applyFont="1" applyBorder="1" applyAlignment="1">
      <alignment/>
    </xf>
    <xf numFmtId="176" fontId="2" fillId="0" borderId="18" xfId="15" applyNumberFormat="1" applyFont="1" applyBorder="1" applyAlignment="1">
      <alignment/>
    </xf>
    <xf numFmtId="177" fontId="2" fillId="0" borderId="18" xfId="15" applyNumberFormat="1" applyFont="1" applyBorder="1" applyAlignment="1" quotePrefix="1">
      <alignment horizontal="right"/>
    </xf>
    <xf numFmtId="177" fontId="2" fillId="0" borderId="18" xfId="15" applyNumberFormat="1" applyFont="1" applyBorder="1" applyAlignment="1">
      <alignment horizontal="right"/>
    </xf>
    <xf numFmtId="177" fontId="2" fillId="0" borderId="21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2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 horizontal="right"/>
    </xf>
    <xf numFmtId="177" fontId="1" fillId="0" borderId="4" xfId="15" applyNumberFormat="1" applyFont="1" applyBorder="1" applyAlignment="1">
      <alignment/>
    </xf>
    <xf numFmtId="177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2" fillId="0" borderId="2" xfId="15" applyNumberFormat="1" applyFont="1" applyBorder="1" applyAlignment="1">
      <alignment/>
    </xf>
    <xf numFmtId="2" fontId="2" fillId="0" borderId="2" xfId="15" applyNumberFormat="1" applyFont="1" applyBorder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0"/>
  <sheetViews>
    <sheetView tabSelected="1" view="pageBreakPreview" zoomScale="60" zoomScaleNormal="60" workbookViewId="0" topLeftCell="B1">
      <selection activeCell="N10" sqref="N10"/>
    </sheetView>
  </sheetViews>
  <sheetFormatPr defaultColWidth="9.140625" defaultRowHeight="12.75"/>
  <cols>
    <col min="1" max="1" width="9.140625" style="1" customWidth="1"/>
    <col min="2" max="2" width="2.57421875" style="1" customWidth="1"/>
    <col min="3" max="3" width="6.140625" style="1" customWidth="1"/>
    <col min="4" max="6" width="9.140625" style="1" customWidth="1"/>
    <col min="7" max="7" width="31.8515625" style="1" customWidth="1"/>
    <col min="8" max="8" width="24.28125" style="1" customWidth="1"/>
    <col min="9" max="9" width="21.57421875" style="1" hidden="1" customWidth="1"/>
    <col min="10" max="10" width="22.140625" style="1" customWidth="1"/>
    <col min="11" max="11" width="2.57421875" style="1" customWidth="1"/>
    <col min="12" max="12" width="22.8515625" style="1" customWidth="1"/>
    <col min="13" max="13" width="27.57421875" style="1" hidden="1" customWidth="1"/>
    <col min="14" max="14" width="23.57421875" style="1" customWidth="1"/>
    <col min="15" max="15" width="4.8515625" style="0" customWidth="1"/>
  </cols>
  <sheetData>
    <row r="1" spans="3:5" ht="22.5">
      <c r="C1" s="7"/>
      <c r="D1" s="6" t="s">
        <v>0</v>
      </c>
      <c r="E1" s="7"/>
    </row>
    <row r="2" spans="3:14" ht="22.5">
      <c r="C2" s="7"/>
      <c r="D2" s="30" t="s">
        <v>1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3:14" ht="22.5">
      <c r="C3" s="7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4" ht="18.75">
      <c r="B4" s="2"/>
      <c r="D4" s="4" t="s">
        <v>189</v>
      </c>
    </row>
    <row r="5" spans="3:6" ht="18.75">
      <c r="C5" s="2"/>
      <c r="D5" s="4" t="s">
        <v>168</v>
      </c>
      <c r="F5" s="4"/>
    </row>
    <row r="7" spans="4:14" ht="18.75"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8:14" ht="15.75">
      <c r="H8" s="73" t="s">
        <v>2</v>
      </c>
      <c r="I8" s="73"/>
      <c r="J8" s="73"/>
      <c r="K8" s="63"/>
      <c r="L8" s="73" t="s">
        <v>3</v>
      </c>
      <c r="M8" s="73"/>
      <c r="N8" s="73"/>
    </row>
    <row r="9" spans="8:14" ht="15.75">
      <c r="H9" s="9" t="s">
        <v>4</v>
      </c>
      <c r="I9" s="9" t="s">
        <v>5</v>
      </c>
      <c r="J9" s="9" t="s">
        <v>163</v>
      </c>
      <c r="K9" s="64"/>
      <c r="L9" s="9" t="s">
        <v>4</v>
      </c>
      <c r="M9" s="9" t="s">
        <v>5</v>
      </c>
      <c r="N9" s="9" t="s">
        <v>163</v>
      </c>
    </row>
    <row r="10" spans="8:14" ht="15.75">
      <c r="H10" s="9" t="s">
        <v>6</v>
      </c>
      <c r="I10" s="9" t="s">
        <v>7</v>
      </c>
      <c r="J10" s="9" t="s">
        <v>164</v>
      </c>
      <c r="K10" s="64"/>
      <c r="L10" s="9" t="s">
        <v>6</v>
      </c>
      <c r="M10" s="9" t="s">
        <v>7</v>
      </c>
      <c r="N10" s="9" t="s">
        <v>164</v>
      </c>
    </row>
    <row r="11" spans="8:14" ht="15.75">
      <c r="H11" s="9" t="s">
        <v>8</v>
      </c>
      <c r="I11" s="9" t="s">
        <v>8</v>
      </c>
      <c r="J11" s="9" t="s">
        <v>8</v>
      </c>
      <c r="K11" s="64"/>
      <c r="L11" s="9" t="s">
        <v>9</v>
      </c>
      <c r="M11" s="9" t="s">
        <v>10</v>
      </c>
      <c r="N11" s="9" t="s">
        <v>8</v>
      </c>
    </row>
    <row r="12" spans="8:14" ht="15.75">
      <c r="H12" s="9" t="s">
        <v>162</v>
      </c>
      <c r="I12" s="9" t="s">
        <v>11</v>
      </c>
      <c r="J12" s="9" t="s">
        <v>165</v>
      </c>
      <c r="K12" s="64"/>
      <c r="L12" s="9" t="s">
        <v>162</v>
      </c>
      <c r="M12" s="9" t="s">
        <v>11</v>
      </c>
      <c r="N12" s="9" t="s">
        <v>165</v>
      </c>
    </row>
    <row r="13" spans="8:14" ht="15.75">
      <c r="H13" s="9" t="s">
        <v>12</v>
      </c>
      <c r="I13" s="9" t="s">
        <v>12</v>
      </c>
      <c r="J13" s="9" t="s">
        <v>12</v>
      </c>
      <c r="K13" s="64"/>
      <c r="L13" s="9" t="s">
        <v>12</v>
      </c>
      <c r="M13" s="9" t="s">
        <v>12</v>
      </c>
      <c r="N13" s="9" t="s">
        <v>12</v>
      </c>
    </row>
    <row r="14" spans="8:14" ht="12.75">
      <c r="H14" s="5"/>
      <c r="I14" s="5"/>
      <c r="J14" s="5"/>
      <c r="K14" s="11"/>
      <c r="L14" s="5"/>
      <c r="M14" s="5"/>
      <c r="N14" s="5"/>
    </row>
    <row r="15" spans="2:14" ht="16.5" thickBot="1">
      <c r="B15" s="3">
        <v>1</v>
      </c>
      <c r="C15" s="3" t="s">
        <v>13</v>
      </c>
      <c r="D15" s="3" t="s">
        <v>14</v>
      </c>
      <c r="E15" s="3"/>
      <c r="F15" s="3"/>
      <c r="G15" s="3"/>
      <c r="H15" s="21">
        <f>L15-289768</f>
        <v>77726</v>
      </c>
      <c r="I15" s="48"/>
      <c r="J15" s="27"/>
      <c r="K15" s="16"/>
      <c r="L15" s="27">
        <v>367494</v>
      </c>
      <c r="M15" s="55">
        <v>130871</v>
      </c>
      <c r="N15" s="27">
        <v>296798</v>
      </c>
    </row>
    <row r="16" spans="2:14" ht="16.5" thickTop="1">
      <c r="B16" s="3"/>
      <c r="C16" s="3"/>
      <c r="D16" s="3"/>
      <c r="E16" s="3"/>
      <c r="F16" s="3"/>
      <c r="G16" s="3"/>
      <c r="H16" s="22"/>
      <c r="I16" s="49"/>
      <c r="J16" s="18"/>
      <c r="K16" s="16"/>
      <c r="L16" s="18"/>
      <c r="M16" s="56"/>
      <c r="N16" s="18"/>
    </row>
    <row r="17" spans="2:14" ht="15.75">
      <c r="B17" s="3"/>
      <c r="C17" s="3" t="s">
        <v>15</v>
      </c>
      <c r="D17" s="3" t="s">
        <v>16</v>
      </c>
      <c r="E17" s="3"/>
      <c r="F17" s="3"/>
      <c r="G17" s="3"/>
      <c r="H17" s="22">
        <v>0</v>
      </c>
      <c r="I17" s="49"/>
      <c r="J17" s="18"/>
      <c r="K17" s="16"/>
      <c r="L17" s="18">
        <v>0</v>
      </c>
      <c r="M17" s="56">
        <v>0</v>
      </c>
      <c r="N17" s="18">
        <v>0</v>
      </c>
    </row>
    <row r="18" spans="2:14" ht="15.75">
      <c r="B18" s="3"/>
      <c r="C18" s="3"/>
      <c r="D18" s="3"/>
      <c r="E18" s="3"/>
      <c r="F18" s="3"/>
      <c r="G18" s="3"/>
      <c r="H18" s="22"/>
      <c r="I18" s="49"/>
      <c r="J18" s="18"/>
      <c r="K18" s="16"/>
      <c r="L18" s="18"/>
      <c r="M18" s="56"/>
      <c r="N18" s="18"/>
    </row>
    <row r="19" spans="2:14" ht="15.75">
      <c r="B19" s="3"/>
      <c r="C19" s="47" t="s">
        <v>17</v>
      </c>
      <c r="D19" s="3" t="s">
        <v>18</v>
      </c>
      <c r="E19" s="3"/>
      <c r="F19" s="3"/>
      <c r="G19" s="3"/>
      <c r="H19" s="23">
        <v>0</v>
      </c>
      <c r="I19" s="49"/>
      <c r="J19" s="25"/>
      <c r="K19" s="16"/>
      <c r="L19" s="25">
        <v>0</v>
      </c>
      <c r="M19" s="57">
        <v>0</v>
      </c>
      <c r="N19" s="25">
        <v>0</v>
      </c>
    </row>
    <row r="20" spans="2:14" ht="15.75">
      <c r="B20" s="3"/>
      <c r="C20" s="3"/>
      <c r="D20" s="3"/>
      <c r="E20" s="3"/>
      <c r="F20" s="3"/>
      <c r="G20" s="3"/>
      <c r="H20" s="22"/>
      <c r="I20" s="49"/>
      <c r="J20" s="18"/>
      <c r="K20" s="16"/>
      <c r="L20" s="18"/>
      <c r="M20" s="56"/>
      <c r="N20" s="18"/>
    </row>
    <row r="21" spans="2:14" ht="15.75">
      <c r="B21" s="3">
        <v>2</v>
      </c>
      <c r="C21" s="3" t="s">
        <v>13</v>
      </c>
      <c r="D21" s="3" t="s">
        <v>19</v>
      </c>
      <c r="E21" s="3"/>
      <c r="F21" s="3"/>
      <c r="G21" s="3"/>
      <c r="H21" s="22">
        <f>+L21-32790</f>
        <v>9410</v>
      </c>
      <c r="I21" s="49"/>
      <c r="J21" s="18"/>
      <c r="K21" s="16"/>
      <c r="L21" s="18">
        <f>15093-27133+L26+L28+L30</f>
        <v>42200</v>
      </c>
      <c r="M21" s="56">
        <f>-23898+M26+M28+M30</f>
        <v>5268</v>
      </c>
      <c r="N21" s="18">
        <f>-35782+N26+N28</f>
        <v>18036</v>
      </c>
    </row>
    <row r="22" spans="2:14" ht="15.75">
      <c r="B22" s="3"/>
      <c r="C22" s="3"/>
      <c r="D22" s="3" t="s">
        <v>20</v>
      </c>
      <c r="E22" s="3"/>
      <c r="F22" s="3"/>
      <c r="G22" s="3"/>
      <c r="H22" s="18"/>
      <c r="I22" s="49"/>
      <c r="J22" s="18"/>
      <c r="K22" s="16"/>
      <c r="L22" s="18"/>
      <c r="M22" s="56"/>
      <c r="N22" s="18"/>
    </row>
    <row r="23" spans="2:14" ht="15.75">
      <c r="B23" s="3"/>
      <c r="C23" s="3"/>
      <c r="D23" s="3" t="s">
        <v>21</v>
      </c>
      <c r="E23" s="3"/>
      <c r="F23" s="3"/>
      <c r="G23" s="3"/>
      <c r="H23" s="18"/>
      <c r="I23" s="49"/>
      <c r="J23" s="18"/>
      <c r="K23" s="16"/>
      <c r="L23" s="18"/>
      <c r="M23" s="56"/>
      <c r="N23" s="18"/>
    </row>
    <row r="24" spans="2:14" ht="15.75">
      <c r="B24" s="3"/>
      <c r="C24" s="3"/>
      <c r="D24" s="3" t="s">
        <v>22</v>
      </c>
      <c r="E24" s="3"/>
      <c r="F24" s="3"/>
      <c r="G24" s="3"/>
      <c r="H24" s="18"/>
      <c r="I24" s="49"/>
      <c r="J24" s="18"/>
      <c r="K24" s="16"/>
      <c r="L24" s="18"/>
      <c r="M24" s="56"/>
      <c r="N24" s="18"/>
    </row>
    <row r="25" spans="2:14" ht="15.75">
      <c r="B25" s="3"/>
      <c r="C25" s="3"/>
      <c r="D25" s="3"/>
      <c r="E25" s="3"/>
      <c r="F25" s="3"/>
      <c r="G25" s="3"/>
      <c r="H25" s="18"/>
      <c r="I25" s="49"/>
      <c r="J25" s="18"/>
      <c r="K25" s="16"/>
      <c r="L25" s="18"/>
      <c r="M25" s="56"/>
      <c r="N25" s="18"/>
    </row>
    <row r="26" spans="2:14" ht="15.75">
      <c r="B26" s="3"/>
      <c r="C26" s="3" t="s">
        <v>15</v>
      </c>
      <c r="D26" s="3" t="s">
        <v>23</v>
      </c>
      <c r="E26" s="3"/>
      <c r="F26" s="3"/>
      <c r="G26" s="3"/>
      <c r="H26" s="18">
        <f>+L26-19370</f>
        <v>-5130</v>
      </c>
      <c r="I26" s="49"/>
      <c r="J26" s="18"/>
      <c r="K26" s="16"/>
      <c r="L26" s="18">
        <f>4487+4+9719+13+17</f>
        <v>14240</v>
      </c>
      <c r="M26" s="56">
        <v>22332</v>
      </c>
      <c r="N26" s="18">
        <v>39576</v>
      </c>
    </row>
    <row r="27" spans="2:14" ht="15.75">
      <c r="B27" s="3"/>
      <c r="C27" s="3"/>
      <c r="D27" s="3"/>
      <c r="E27" s="3"/>
      <c r="F27" s="3"/>
      <c r="G27" s="3"/>
      <c r="H27" s="18"/>
      <c r="I27" s="49"/>
      <c r="J27" s="18"/>
      <c r="K27" s="16"/>
      <c r="L27" s="18"/>
      <c r="M27" s="56"/>
      <c r="N27" s="18"/>
    </row>
    <row r="28" spans="2:14" ht="15.75">
      <c r="B28" s="3"/>
      <c r="C28" s="47" t="s">
        <v>17</v>
      </c>
      <c r="D28" s="3" t="s">
        <v>24</v>
      </c>
      <c r="E28" s="3"/>
      <c r="F28" s="3"/>
      <c r="G28" s="3"/>
      <c r="H28" s="18">
        <f>+L28-9878</f>
        <v>2989</v>
      </c>
      <c r="I28" s="49"/>
      <c r="J28" s="18"/>
      <c r="K28" s="16"/>
      <c r="L28" s="18">
        <v>12867</v>
      </c>
      <c r="M28" s="56">
        <v>6834</v>
      </c>
      <c r="N28" s="18">
        <v>14242</v>
      </c>
    </row>
    <row r="29" spans="2:14" ht="15.75">
      <c r="B29" s="3"/>
      <c r="C29" s="47"/>
      <c r="D29" s="3"/>
      <c r="E29" s="3"/>
      <c r="F29" s="3"/>
      <c r="G29" s="3"/>
      <c r="H29" s="18"/>
      <c r="I29" s="49"/>
      <c r="J29" s="18"/>
      <c r="K29" s="16"/>
      <c r="L29" s="18"/>
      <c r="M29" s="56"/>
      <c r="N29" s="18"/>
    </row>
    <row r="30" spans="2:14" ht="15.75">
      <c r="B30" s="3"/>
      <c r="C30" s="3" t="s">
        <v>25</v>
      </c>
      <c r="D30" s="3" t="s">
        <v>26</v>
      </c>
      <c r="E30" s="3"/>
      <c r="F30" s="3"/>
      <c r="G30" s="3"/>
      <c r="H30" s="18">
        <v>27133</v>
      </c>
      <c r="I30" s="49"/>
      <c r="J30" s="18"/>
      <c r="K30" s="16"/>
      <c r="L30" s="18">
        <v>27133</v>
      </c>
      <c r="M30" s="56">
        <v>0</v>
      </c>
      <c r="N30" s="18">
        <v>0</v>
      </c>
    </row>
    <row r="31" spans="2:14" ht="15.75">
      <c r="B31" s="3"/>
      <c r="C31" s="3"/>
      <c r="D31" s="3"/>
      <c r="E31" s="3"/>
      <c r="F31" s="3"/>
      <c r="G31" s="3"/>
      <c r="H31" s="25"/>
      <c r="I31" s="50"/>
      <c r="J31" s="25"/>
      <c r="K31" s="16"/>
      <c r="L31" s="25"/>
      <c r="M31" s="57"/>
      <c r="N31" s="25"/>
    </row>
    <row r="32" spans="2:14" ht="15.75">
      <c r="B32" s="3"/>
      <c r="C32" s="3" t="s">
        <v>27</v>
      </c>
      <c r="D32" s="3" t="s">
        <v>28</v>
      </c>
      <c r="E32" s="3"/>
      <c r="F32" s="3"/>
      <c r="G32" s="3"/>
      <c r="H32" s="18">
        <f>+L32-3542</f>
        <v>-15582</v>
      </c>
      <c r="I32" s="49"/>
      <c r="J32" s="18"/>
      <c r="K32" s="16"/>
      <c r="L32" s="18">
        <f>+L21-L26-L28-L30</f>
        <v>-12040</v>
      </c>
      <c r="M32" s="56">
        <f>+M21-M26-M28-M30</f>
        <v>-23898</v>
      </c>
      <c r="N32" s="18">
        <f>+N21-N26-N28-N30</f>
        <v>-35782</v>
      </c>
    </row>
    <row r="33" spans="2:14" ht="15.75">
      <c r="B33" s="3"/>
      <c r="C33" s="3"/>
      <c r="D33" s="3" t="s">
        <v>29</v>
      </c>
      <c r="E33" s="3"/>
      <c r="F33" s="3"/>
      <c r="G33" s="3"/>
      <c r="H33" s="18"/>
      <c r="I33" s="49"/>
      <c r="J33" s="18"/>
      <c r="K33" s="16"/>
      <c r="L33" s="18"/>
      <c r="M33" s="56"/>
      <c r="N33" s="18"/>
    </row>
    <row r="34" spans="2:14" ht="15.75">
      <c r="B34" s="3"/>
      <c r="C34" s="3"/>
      <c r="D34" s="3" t="s">
        <v>30</v>
      </c>
      <c r="E34" s="3"/>
      <c r="F34" s="3"/>
      <c r="G34" s="3"/>
      <c r="H34" s="18"/>
      <c r="I34" s="49"/>
      <c r="J34" s="18"/>
      <c r="K34" s="16"/>
      <c r="L34" s="18"/>
      <c r="M34" s="56"/>
      <c r="N34" s="18"/>
    </row>
    <row r="35" spans="2:14" ht="15.75">
      <c r="B35" s="3"/>
      <c r="C35" s="3"/>
      <c r="D35" s="3" t="s">
        <v>31</v>
      </c>
      <c r="E35" s="3"/>
      <c r="F35" s="3"/>
      <c r="G35" s="3"/>
      <c r="H35" s="18"/>
      <c r="I35" s="49"/>
      <c r="J35" s="18"/>
      <c r="K35" s="16"/>
      <c r="L35" s="18"/>
      <c r="M35" s="56"/>
      <c r="N35" s="18"/>
    </row>
    <row r="36" spans="2:14" ht="15.75">
      <c r="B36" s="3"/>
      <c r="C36" s="3"/>
      <c r="D36" s="3"/>
      <c r="E36" s="3"/>
      <c r="F36" s="3"/>
      <c r="G36" s="3"/>
      <c r="H36" s="18"/>
      <c r="I36" s="49"/>
      <c r="J36" s="18"/>
      <c r="K36" s="16"/>
      <c r="L36" s="18"/>
      <c r="M36" s="56"/>
      <c r="N36" s="18"/>
    </row>
    <row r="37" spans="2:14" ht="15.75">
      <c r="B37" s="3"/>
      <c r="C37" s="3" t="s">
        <v>32</v>
      </c>
      <c r="D37" s="3" t="s">
        <v>33</v>
      </c>
      <c r="E37" s="3"/>
      <c r="F37" s="3"/>
      <c r="G37" s="3"/>
      <c r="H37" s="18">
        <f>+L37-15770</f>
        <v>21654</v>
      </c>
      <c r="I37" s="49"/>
      <c r="J37" s="18"/>
      <c r="K37" s="16"/>
      <c r="L37" s="18">
        <v>37424</v>
      </c>
      <c r="M37" s="56">
        <v>2325</v>
      </c>
      <c r="N37" s="18">
        <v>10797</v>
      </c>
    </row>
    <row r="38" spans="2:14" ht="15.75">
      <c r="B38" s="3"/>
      <c r="C38" s="3"/>
      <c r="D38" s="3" t="s">
        <v>34</v>
      </c>
      <c r="E38" s="3"/>
      <c r="F38" s="3"/>
      <c r="G38" s="3"/>
      <c r="H38" s="18"/>
      <c r="I38" s="49"/>
      <c r="J38" s="18"/>
      <c r="K38" s="16"/>
      <c r="L38" s="18"/>
      <c r="M38" s="56"/>
      <c r="N38" s="18"/>
    </row>
    <row r="39" spans="2:14" ht="15.75">
      <c r="B39" s="3"/>
      <c r="C39" s="3"/>
      <c r="D39" s="3"/>
      <c r="E39" s="3"/>
      <c r="F39" s="3"/>
      <c r="G39" s="3"/>
      <c r="H39" s="25"/>
      <c r="I39" s="50"/>
      <c r="J39" s="25"/>
      <c r="K39" s="16"/>
      <c r="L39" s="25"/>
      <c r="M39" s="57"/>
      <c r="N39" s="25"/>
    </row>
    <row r="40" spans="2:14" ht="15.75">
      <c r="B40" s="3"/>
      <c r="C40" s="3" t="s">
        <v>35</v>
      </c>
      <c r="D40" s="3" t="s">
        <v>36</v>
      </c>
      <c r="E40" s="3"/>
      <c r="F40" s="3"/>
      <c r="G40" s="3"/>
      <c r="H40" s="18">
        <f>+H32+H37</f>
        <v>6072</v>
      </c>
      <c r="I40" s="49"/>
      <c r="J40" s="18"/>
      <c r="K40" s="16"/>
      <c r="L40" s="18">
        <f>+L32+L37</f>
        <v>25384</v>
      </c>
      <c r="M40" s="56">
        <f>+M32+M37</f>
        <v>-21573</v>
      </c>
      <c r="N40" s="18">
        <f>+N32+N37</f>
        <v>-24985</v>
      </c>
    </row>
    <row r="41" spans="2:14" ht="15.75">
      <c r="B41" s="3"/>
      <c r="C41" s="3"/>
      <c r="D41" s="3" t="s">
        <v>22</v>
      </c>
      <c r="E41" s="3"/>
      <c r="F41" s="3"/>
      <c r="G41" s="3"/>
      <c r="H41" s="18"/>
      <c r="I41" s="49"/>
      <c r="J41" s="18"/>
      <c r="K41" s="16"/>
      <c r="L41" s="18"/>
      <c r="M41" s="56"/>
      <c r="N41" s="18"/>
    </row>
    <row r="42" spans="2:14" ht="15.75">
      <c r="B42" s="3"/>
      <c r="C42" s="3"/>
      <c r="D42" s="3"/>
      <c r="E42" s="3"/>
      <c r="F42" s="3"/>
      <c r="G42" s="3"/>
      <c r="H42" s="18"/>
      <c r="I42" s="49"/>
      <c r="J42" s="18"/>
      <c r="K42" s="16"/>
      <c r="L42" s="18"/>
      <c r="M42" s="56"/>
      <c r="N42" s="18"/>
    </row>
    <row r="43" spans="2:14" ht="15.75">
      <c r="B43" s="3"/>
      <c r="C43" s="3" t="s">
        <v>37</v>
      </c>
      <c r="D43" s="3" t="s">
        <v>38</v>
      </c>
      <c r="E43" s="3"/>
      <c r="F43" s="3"/>
      <c r="G43" s="3"/>
      <c r="H43" s="18">
        <v>-66</v>
      </c>
      <c r="I43" s="49"/>
      <c r="J43" s="18"/>
      <c r="K43" s="16"/>
      <c r="L43" s="18">
        <v>-5194</v>
      </c>
      <c r="M43" s="56">
        <v>651</v>
      </c>
      <c r="N43" s="18">
        <v>-2421</v>
      </c>
    </row>
    <row r="44" spans="2:14" ht="15.75">
      <c r="B44" s="3"/>
      <c r="C44" s="3"/>
      <c r="D44" s="3"/>
      <c r="E44" s="3"/>
      <c r="F44" s="3"/>
      <c r="G44" s="3"/>
      <c r="H44" s="25"/>
      <c r="I44" s="50"/>
      <c r="J44" s="25"/>
      <c r="K44" s="16"/>
      <c r="L44" s="25"/>
      <c r="M44" s="57"/>
      <c r="N44" s="25"/>
    </row>
    <row r="45" spans="2:14" ht="15.75">
      <c r="B45" s="3"/>
      <c r="C45" s="3" t="s">
        <v>39</v>
      </c>
      <c r="D45" s="3" t="s">
        <v>40</v>
      </c>
      <c r="E45" s="3"/>
      <c r="F45" s="3"/>
      <c r="G45" s="3"/>
      <c r="H45" s="18">
        <v>6006</v>
      </c>
      <c r="I45" s="49"/>
      <c r="J45" s="18"/>
      <c r="K45" s="16"/>
      <c r="L45" s="18">
        <v>20190</v>
      </c>
      <c r="M45" s="56">
        <f>+M40-M43</f>
        <v>-22224</v>
      </c>
      <c r="N45" s="18">
        <v>-27406</v>
      </c>
    </row>
    <row r="46" spans="2:14" ht="13.5" customHeight="1">
      <c r="B46" s="3"/>
      <c r="C46" s="3"/>
      <c r="D46" s="3" t="s">
        <v>41</v>
      </c>
      <c r="E46" s="3"/>
      <c r="F46" s="3"/>
      <c r="G46" s="3"/>
      <c r="H46" s="18"/>
      <c r="I46" s="49"/>
      <c r="J46" s="18"/>
      <c r="K46" s="16"/>
      <c r="L46" s="18"/>
      <c r="M46" s="56"/>
      <c r="N46" s="18"/>
    </row>
    <row r="47" spans="2:14" ht="15.75">
      <c r="B47" s="3"/>
      <c r="C47" s="3"/>
      <c r="D47" s="3" t="s">
        <v>42</v>
      </c>
      <c r="E47" s="3"/>
      <c r="F47" s="3"/>
      <c r="G47" s="3"/>
      <c r="H47" s="18">
        <v>0</v>
      </c>
      <c r="I47" s="49"/>
      <c r="J47" s="18"/>
      <c r="K47" s="16"/>
      <c r="L47" s="18">
        <v>0</v>
      </c>
      <c r="M47" s="56">
        <v>0</v>
      </c>
      <c r="N47" s="18">
        <v>0</v>
      </c>
    </row>
    <row r="48" spans="2:14" ht="15.75">
      <c r="B48" s="3"/>
      <c r="C48" s="3"/>
      <c r="D48" s="3"/>
      <c r="E48" s="3"/>
      <c r="F48" s="3"/>
      <c r="G48" s="3"/>
      <c r="H48" s="18"/>
      <c r="I48" s="49"/>
      <c r="J48" s="18"/>
      <c r="K48" s="16"/>
      <c r="L48" s="18"/>
      <c r="M48" s="56"/>
      <c r="N48" s="18"/>
    </row>
    <row r="49" spans="2:14" ht="15.75">
      <c r="B49" s="3"/>
      <c r="C49" s="3" t="s">
        <v>43</v>
      </c>
      <c r="D49" s="3" t="s">
        <v>44</v>
      </c>
      <c r="E49" s="3"/>
      <c r="F49" s="3"/>
      <c r="G49" s="3"/>
      <c r="H49" s="25"/>
      <c r="I49" s="50"/>
      <c r="J49" s="25"/>
      <c r="K49" s="16"/>
      <c r="L49" s="25"/>
      <c r="M49" s="57"/>
      <c r="N49" s="25"/>
    </row>
    <row r="50" spans="2:14" ht="15.75">
      <c r="B50" s="3"/>
      <c r="C50" s="3"/>
      <c r="D50" s="3" t="s">
        <v>45</v>
      </c>
      <c r="E50" s="3"/>
      <c r="F50" s="3"/>
      <c r="G50" s="3"/>
      <c r="H50" s="18">
        <f>+H45-H47</f>
        <v>6006</v>
      </c>
      <c r="I50" s="49"/>
      <c r="J50" s="18"/>
      <c r="K50" s="16"/>
      <c r="L50" s="18">
        <f>+L45-L47</f>
        <v>20190</v>
      </c>
      <c r="M50" s="56">
        <f>+M45-M47</f>
        <v>-22224</v>
      </c>
      <c r="N50" s="18">
        <f>+N45-N47</f>
        <v>-27406</v>
      </c>
    </row>
    <row r="51" spans="2:14" ht="15.75">
      <c r="B51" s="3"/>
      <c r="C51" s="3"/>
      <c r="D51" s="3"/>
      <c r="E51" s="3"/>
      <c r="F51" s="3"/>
      <c r="G51" s="3"/>
      <c r="H51" s="18"/>
      <c r="I51" s="49"/>
      <c r="J51" s="18"/>
      <c r="K51" s="16"/>
      <c r="L51" s="18"/>
      <c r="M51" s="56"/>
      <c r="N51" s="18"/>
    </row>
    <row r="52" spans="2:14" ht="15.75">
      <c r="B52" s="3"/>
      <c r="C52" s="3" t="s">
        <v>46</v>
      </c>
      <c r="D52" s="3" t="s">
        <v>47</v>
      </c>
      <c r="E52" s="3"/>
      <c r="F52" s="3"/>
      <c r="G52" s="3"/>
      <c r="H52" s="18">
        <v>0</v>
      </c>
      <c r="I52" s="49"/>
      <c r="J52" s="18"/>
      <c r="K52" s="16"/>
      <c r="L52" s="18">
        <v>0</v>
      </c>
      <c r="M52" s="56">
        <v>0</v>
      </c>
      <c r="N52" s="18">
        <v>0</v>
      </c>
    </row>
    <row r="53" spans="2:14" ht="15.75">
      <c r="B53" s="3"/>
      <c r="C53" s="3"/>
      <c r="D53" s="3" t="s">
        <v>42</v>
      </c>
      <c r="E53" s="3"/>
      <c r="F53" s="3"/>
      <c r="G53" s="3"/>
      <c r="H53" s="18">
        <v>0</v>
      </c>
      <c r="I53" s="49"/>
      <c r="J53" s="18"/>
      <c r="K53" s="16"/>
      <c r="L53" s="18">
        <v>0</v>
      </c>
      <c r="M53" s="56">
        <v>0</v>
      </c>
      <c r="N53" s="18">
        <v>0</v>
      </c>
    </row>
    <row r="54" spans="2:14" ht="15.75">
      <c r="B54" s="3"/>
      <c r="C54" s="3"/>
      <c r="D54" s="3" t="s">
        <v>48</v>
      </c>
      <c r="E54" s="3"/>
      <c r="F54" s="3"/>
      <c r="G54" s="3"/>
      <c r="H54" s="18">
        <v>0</v>
      </c>
      <c r="I54" s="49"/>
      <c r="J54" s="18"/>
      <c r="K54" s="16"/>
      <c r="L54" s="18">
        <v>0</v>
      </c>
      <c r="M54" s="56">
        <v>0</v>
      </c>
      <c r="N54" s="18">
        <v>0</v>
      </c>
    </row>
    <row r="55" spans="2:14" ht="15.75">
      <c r="B55" s="3"/>
      <c r="C55" s="3"/>
      <c r="D55" s="3" t="s">
        <v>49</v>
      </c>
      <c r="E55" s="3"/>
      <c r="F55" s="3"/>
      <c r="G55" s="3"/>
      <c r="H55" s="18"/>
      <c r="I55" s="49"/>
      <c r="J55" s="18"/>
      <c r="K55" s="16"/>
      <c r="L55" s="18"/>
      <c r="M55" s="56"/>
      <c r="N55" s="18"/>
    </row>
    <row r="56" spans="2:14" ht="15.75">
      <c r="B56" s="3"/>
      <c r="C56" s="3"/>
      <c r="D56" s="3"/>
      <c r="E56" s="3"/>
      <c r="F56" s="3"/>
      <c r="G56" s="3"/>
      <c r="H56" s="25"/>
      <c r="I56" s="50"/>
      <c r="J56" s="25"/>
      <c r="K56" s="16"/>
      <c r="L56" s="25"/>
      <c r="M56" s="57"/>
      <c r="N56" s="25"/>
    </row>
    <row r="57" spans="2:14" ht="15.75">
      <c r="B57" s="3"/>
      <c r="C57" s="3" t="s">
        <v>50</v>
      </c>
      <c r="D57" s="3" t="s">
        <v>51</v>
      </c>
      <c r="E57" s="3"/>
      <c r="F57" s="3"/>
      <c r="G57" s="3"/>
      <c r="H57" s="18">
        <f>+H50-H52-H53-H54</f>
        <v>6006</v>
      </c>
      <c r="I57" s="49"/>
      <c r="J57" s="18"/>
      <c r="K57" s="16"/>
      <c r="L57" s="18">
        <f>+L50-L52-L53-L54</f>
        <v>20190</v>
      </c>
      <c r="M57" s="56">
        <f>+M50-M52-M53-M54</f>
        <v>-22224</v>
      </c>
      <c r="N57" s="18">
        <f>+N50-N52-N53-N54</f>
        <v>-27406</v>
      </c>
    </row>
    <row r="58" spans="2:14" ht="16.5" thickBot="1">
      <c r="B58" s="3"/>
      <c r="C58" s="3"/>
      <c r="D58" s="3" t="s">
        <v>52</v>
      </c>
      <c r="E58" s="3"/>
      <c r="F58" s="3"/>
      <c r="G58" s="3"/>
      <c r="H58" s="28"/>
      <c r="I58" s="51"/>
      <c r="J58" s="28"/>
      <c r="K58" s="16"/>
      <c r="L58" s="28"/>
      <c r="M58" s="58"/>
      <c r="N58" s="28"/>
    </row>
    <row r="59" spans="2:14" ht="16.5" thickTop="1">
      <c r="B59" s="3"/>
      <c r="C59" s="3"/>
      <c r="D59" s="3" t="s">
        <v>53</v>
      </c>
      <c r="E59" s="3"/>
      <c r="F59" s="3"/>
      <c r="G59" s="3"/>
      <c r="H59" s="18"/>
      <c r="I59" s="49"/>
      <c r="J59" s="18"/>
      <c r="K59" s="16"/>
      <c r="L59" s="18"/>
      <c r="M59" s="56"/>
      <c r="N59" s="18"/>
    </row>
    <row r="60" spans="2:14" ht="15.75">
      <c r="B60" s="3"/>
      <c r="C60" s="3"/>
      <c r="D60" s="3"/>
      <c r="E60" s="3"/>
      <c r="F60" s="3"/>
      <c r="G60" s="3"/>
      <c r="H60" s="18"/>
      <c r="I60" s="49"/>
      <c r="J60" s="18"/>
      <c r="K60" s="16"/>
      <c r="L60" s="18"/>
      <c r="M60" s="56"/>
      <c r="N60" s="18"/>
    </row>
    <row r="61" spans="2:14" ht="15.75">
      <c r="B61" s="3">
        <v>3</v>
      </c>
      <c r="C61" s="3" t="s">
        <v>13</v>
      </c>
      <c r="D61" s="3" t="s">
        <v>54</v>
      </c>
      <c r="E61" s="3"/>
      <c r="F61" s="3"/>
      <c r="G61" s="3"/>
      <c r="H61" s="18"/>
      <c r="I61" s="49"/>
      <c r="J61" s="18"/>
      <c r="K61" s="16"/>
      <c r="L61" s="18"/>
      <c r="M61" s="56"/>
      <c r="N61" s="18"/>
    </row>
    <row r="62" spans="2:14" ht="15.75">
      <c r="B62" s="3"/>
      <c r="C62" s="3"/>
      <c r="D62" s="3" t="s">
        <v>55</v>
      </c>
      <c r="E62" s="3"/>
      <c r="F62" s="3"/>
      <c r="G62" s="3"/>
      <c r="H62" s="18"/>
      <c r="I62" s="49"/>
      <c r="J62" s="18"/>
      <c r="K62" s="16"/>
      <c r="L62" s="18"/>
      <c r="M62" s="56"/>
      <c r="N62" s="18"/>
    </row>
    <row r="63" spans="2:14" ht="15.75">
      <c r="B63" s="3"/>
      <c r="C63" s="3"/>
      <c r="D63" s="3" t="s">
        <v>56</v>
      </c>
      <c r="E63" s="3"/>
      <c r="F63" s="3"/>
      <c r="G63" s="3"/>
      <c r="H63" s="18"/>
      <c r="I63" s="49"/>
      <c r="J63" s="18"/>
      <c r="K63" s="16"/>
      <c r="L63" s="18"/>
      <c r="M63" s="56"/>
      <c r="N63" s="18"/>
    </row>
    <row r="64" spans="2:14" ht="15.75">
      <c r="B64" s="3"/>
      <c r="C64" s="3"/>
      <c r="D64" s="3" t="s">
        <v>57</v>
      </c>
      <c r="E64" s="3"/>
      <c r="F64" s="3"/>
      <c r="G64" s="3"/>
      <c r="H64" s="71">
        <v>5.01</v>
      </c>
      <c r="I64" s="52"/>
      <c r="J64" s="24"/>
      <c r="K64" s="65"/>
      <c r="L64" s="72">
        <f>+L50/119896125*1000*100</f>
        <v>16.83957675863169</v>
      </c>
      <c r="M64" s="59">
        <f>+M50/119896125*1000*100</f>
        <v>-18.53604526418181</v>
      </c>
      <c r="N64" s="72">
        <f>+N50/119896125*1000*100</f>
        <v>-22.85811989336603</v>
      </c>
    </row>
    <row r="65" spans="2:14" ht="15.75">
      <c r="B65" s="3"/>
      <c r="C65" s="3"/>
      <c r="D65" s="3" t="s">
        <v>58</v>
      </c>
      <c r="E65" s="3"/>
      <c r="F65" s="3"/>
      <c r="G65" s="3"/>
      <c r="H65" s="18"/>
      <c r="I65" s="49"/>
      <c r="J65" s="18"/>
      <c r="K65" s="16"/>
      <c r="L65" s="18"/>
      <c r="M65" s="56"/>
      <c r="N65" s="18"/>
    </row>
    <row r="66" spans="2:14" ht="15.75">
      <c r="B66" s="3"/>
      <c r="C66" s="3"/>
      <c r="D66" s="3" t="s">
        <v>59</v>
      </c>
      <c r="E66" s="3"/>
      <c r="F66" s="3"/>
      <c r="G66" s="3"/>
      <c r="H66" s="18">
        <v>0</v>
      </c>
      <c r="I66" s="49"/>
      <c r="J66" s="18"/>
      <c r="K66" s="16"/>
      <c r="L66" s="18"/>
      <c r="M66" s="56"/>
      <c r="N66" s="18"/>
    </row>
    <row r="67" spans="2:14" ht="15.75">
      <c r="B67" s="3"/>
      <c r="C67" s="3"/>
      <c r="D67" s="3" t="s">
        <v>60</v>
      </c>
      <c r="E67" s="3"/>
      <c r="F67" s="3"/>
      <c r="G67" s="3"/>
      <c r="H67" s="18"/>
      <c r="I67" s="49"/>
      <c r="J67" s="18"/>
      <c r="K67" s="16"/>
      <c r="L67" s="18"/>
      <c r="M67" s="56"/>
      <c r="N67" s="18"/>
    </row>
    <row r="68" spans="2:14" ht="15.75">
      <c r="B68" s="3"/>
      <c r="C68" s="3"/>
      <c r="D68" s="3"/>
      <c r="E68" s="3"/>
      <c r="F68" s="3"/>
      <c r="G68" s="3"/>
      <c r="H68" s="18"/>
      <c r="I68" s="49"/>
      <c r="J68" s="18"/>
      <c r="K68" s="16"/>
      <c r="L68" s="18"/>
      <c r="M68" s="56"/>
      <c r="N68" s="18"/>
    </row>
    <row r="69" spans="2:14" ht="15.75">
      <c r="B69" s="3">
        <v>4</v>
      </c>
      <c r="C69" s="3" t="s">
        <v>13</v>
      </c>
      <c r="D69" s="3" t="s">
        <v>61</v>
      </c>
      <c r="E69" s="3"/>
      <c r="F69" s="3"/>
      <c r="G69" s="3"/>
      <c r="H69" s="43" t="s">
        <v>159</v>
      </c>
      <c r="I69" s="53"/>
      <c r="J69" s="42"/>
      <c r="K69" s="66"/>
      <c r="L69" s="43" t="s">
        <v>159</v>
      </c>
      <c r="M69" s="60" t="s">
        <v>159</v>
      </c>
      <c r="N69" s="43" t="s">
        <v>159</v>
      </c>
    </row>
    <row r="70" spans="2:14" ht="15.75">
      <c r="B70" s="3"/>
      <c r="C70" s="3"/>
      <c r="D70" s="3"/>
      <c r="E70" s="3"/>
      <c r="F70" s="3"/>
      <c r="G70" s="3"/>
      <c r="H70" s="18"/>
      <c r="I70" s="49"/>
      <c r="J70" s="18"/>
      <c r="K70" s="16"/>
      <c r="L70" s="18"/>
      <c r="M70" s="56"/>
      <c r="N70" s="18"/>
    </row>
    <row r="71" spans="2:14" ht="15.75">
      <c r="B71" s="3"/>
      <c r="C71" s="3" t="s">
        <v>62</v>
      </c>
      <c r="D71" s="3" t="s">
        <v>63</v>
      </c>
      <c r="E71" s="3"/>
      <c r="F71" s="3"/>
      <c r="G71" s="3"/>
      <c r="H71" s="42" t="s">
        <v>64</v>
      </c>
      <c r="I71" s="53"/>
      <c r="J71" s="42"/>
      <c r="K71" s="66"/>
      <c r="L71" s="42" t="s">
        <v>64</v>
      </c>
      <c r="M71" s="61" t="s">
        <v>64</v>
      </c>
      <c r="N71" s="42" t="s">
        <v>64</v>
      </c>
    </row>
    <row r="72" spans="2:14" ht="15.75">
      <c r="B72" s="3"/>
      <c r="C72" s="3"/>
      <c r="D72" s="3"/>
      <c r="E72" s="3"/>
      <c r="F72" s="3"/>
      <c r="G72" s="3"/>
      <c r="H72" s="18"/>
      <c r="I72" s="49"/>
      <c r="J72" s="18"/>
      <c r="K72" s="16"/>
      <c r="L72" s="18"/>
      <c r="M72" s="56"/>
      <c r="N72" s="18"/>
    </row>
    <row r="73" spans="2:14" ht="15.75">
      <c r="B73" s="3"/>
      <c r="C73" s="3"/>
      <c r="D73" s="3"/>
      <c r="E73" s="3"/>
      <c r="F73" s="3"/>
      <c r="G73" s="3"/>
      <c r="H73" s="31"/>
      <c r="I73" s="54"/>
      <c r="J73" s="31"/>
      <c r="K73" s="16"/>
      <c r="L73" s="31"/>
      <c r="M73" s="62"/>
      <c r="N73" s="31"/>
    </row>
    <row r="74" spans="2:14" ht="15.75">
      <c r="B74" s="3"/>
      <c r="C74" s="3"/>
      <c r="D74" s="3"/>
      <c r="E74" s="3"/>
      <c r="F74" s="3"/>
      <c r="G74" s="3"/>
      <c r="H74" s="16"/>
      <c r="I74" s="16"/>
      <c r="J74" s="18"/>
      <c r="K74" s="16"/>
      <c r="L74" s="18"/>
      <c r="M74" s="16"/>
      <c r="N74" s="18"/>
    </row>
    <row r="75" spans="2:14" ht="15.75">
      <c r="B75" s="3"/>
      <c r="C75" s="3"/>
      <c r="D75" s="3"/>
      <c r="E75" s="3"/>
      <c r="F75" s="3"/>
      <c r="G75" s="3"/>
      <c r="H75" s="39" t="s">
        <v>65</v>
      </c>
      <c r="I75" s="37"/>
      <c r="J75" s="17"/>
      <c r="K75" s="16"/>
      <c r="L75" s="39"/>
      <c r="M75" s="16"/>
      <c r="N75" s="39" t="s">
        <v>66</v>
      </c>
    </row>
    <row r="76" spans="2:14" ht="15.75">
      <c r="B76" s="3"/>
      <c r="C76" s="3"/>
      <c r="D76" s="3"/>
      <c r="E76" s="3"/>
      <c r="F76" s="3"/>
      <c r="G76" s="3"/>
      <c r="H76" s="40" t="s">
        <v>166</v>
      </c>
      <c r="I76" s="38"/>
      <c r="J76" s="25"/>
      <c r="K76" s="16"/>
      <c r="L76" s="23"/>
      <c r="M76" s="16"/>
      <c r="N76" s="23" t="s">
        <v>67</v>
      </c>
    </row>
    <row r="77" spans="2:14" ht="15.75">
      <c r="B77" s="3"/>
      <c r="C77" s="3"/>
      <c r="D77" s="3"/>
      <c r="E77" s="3"/>
      <c r="F77" s="3"/>
      <c r="G77" s="3"/>
      <c r="H77" s="41"/>
      <c r="I77" s="16"/>
      <c r="J77" s="18"/>
      <c r="K77" s="16"/>
      <c r="L77" s="39"/>
      <c r="M77" s="16"/>
      <c r="N77" s="39"/>
    </row>
    <row r="78" spans="2:14" ht="15.75">
      <c r="B78" s="3">
        <v>5</v>
      </c>
      <c r="C78" s="3"/>
      <c r="D78" s="3" t="s">
        <v>106</v>
      </c>
      <c r="E78" s="3"/>
      <c r="F78" s="3"/>
      <c r="G78" s="3"/>
      <c r="H78" s="44">
        <f>(+'BS'!H51-'BS'!H19-60402)/'BS'!H44*100</f>
        <v>-62.0320944818843</v>
      </c>
      <c r="I78" s="14"/>
      <c r="J78" s="22"/>
      <c r="K78" s="14"/>
      <c r="L78" s="44"/>
      <c r="M78" s="16"/>
      <c r="N78" s="44">
        <v>-78.8</v>
      </c>
    </row>
    <row r="79" spans="2:14" ht="15.75">
      <c r="B79" s="8"/>
      <c r="C79" s="8"/>
      <c r="D79" s="8"/>
      <c r="E79" s="8"/>
      <c r="F79" s="8"/>
      <c r="G79" s="8"/>
      <c r="H79" s="31"/>
      <c r="I79" s="16"/>
      <c r="J79" s="25"/>
      <c r="K79" s="16"/>
      <c r="L79" s="31"/>
      <c r="M79" s="16"/>
      <c r="N79" s="31"/>
    </row>
    <row r="80" spans="2:14" ht="15.75">
      <c r="B80" s="8"/>
      <c r="C80" s="8"/>
      <c r="D80" s="8"/>
      <c r="E80" s="8"/>
      <c r="F80" s="8"/>
      <c r="G80" s="8"/>
      <c r="H80" s="16"/>
      <c r="I80" s="16"/>
      <c r="J80" s="16"/>
      <c r="K80" s="16"/>
      <c r="L80" s="16"/>
      <c r="M80" s="16"/>
      <c r="N80" s="16"/>
    </row>
    <row r="81" spans="4:14" ht="12.75">
      <c r="D81" s="1" t="s">
        <v>240</v>
      </c>
      <c r="H81" s="16"/>
      <c r="I81" s="16"/>
      <c r="J81" s="16"/>
      <c r="K81" s="16"/>
      <c r="L81" s="16"/>
      <c r="M81" s="16"/>
      <c r="N81" s="16"/>
    </row>
    <row r="82" spans="4:14" ht="12.75">
      <c r="D82" s="1" t="s">
        <v>239</v>
      </c>
      <c r="H82" s="26"/>
      <c r="I82" s="26"/>
      <c r="J82" s="26"/>
      <c r="K82" s="26"/>
      <c r="L82" s="26"/>
      <c r="M82" s="26"/>
      <c r="N82" s="26"/>
    </row>
    <row r="83" spans="8:14" ht="12.75">
      <c r="H83" s="13"/>
      <c r="I83" s="13"/>
      <c r="J83" s="13"/>
      <c r="K83" s="13"/>
      <c r="L83" s="13"/>
      <c r="M83" s="13"/>
      <c r="N83" s="13"/>
    </row>
    <row r="84" spans="8:14" ht="12.75">
      <c r="H84" s="13"/>
      <c r="I84" s="13"/>
      <c r="J84" s="13"/>
      <c r="K84" s="13"/>
      <c r="L84" s="13"/>
      <c r="M84" s="13"/>
      <c r="N84" s="13"/>
    </row>
    <row r="85" spans="4:14" ht="12.75">
      <c r="D85" s="2" t="s">
        <v>161</v>
      </c>
      <c r="H85" s="13"/>
      <c r="I85" s="13"/>
      <c r="J85" s="13"/>
      <c r="K85" s="13"/>
      <c r="L85" s="13"/>
      <c r="M85" s="13"/>
      <c r="N85" s="13"/>
    </row>
    <row r="86" spans="4:14" ht="12.75">
      <c r="D86" s="2" t="s">
        <v>160</v>
      </c>
      <c r="H86" s="13"/>
      <c r="I86" s="13"/>
      <c r="J86" s="13"/>
      <c r="K86" s="13"/>
      <c r="L86" s="13"/>
      <c r="M86" s="13"/>
      <c r="N86" s="13"/>
    </row>
    <row r="87" spans="8:14" ht="12.75">
      <c r="H87" s="13"/>
      <c r="I87" s="13"/>
      <c r="J87" s="13"/>
      <c r="K87" s="13"/>
      <c r="L87" s="13"/>
      <c r="M87" s="13"/>
      <c r="N87" s="13"/>
    </row>
    <row r="88" spans="8:14" ht="12.75">
      <c r="H88" s="13"/>
      <c r="I88" s="13"/>
      <c r="J88" s="13"/>
      <c r="K88" s="13"/>
      <c r="L88" s="13"/>
      <c r="M88" s="13"/>
      <c r="N88" s="13"/>
    </row>
    <row r="89" spans="8:14" ht="12.75">
      <c r="H89" s="13"/>
      <c r="I89" s="13"/>
      <c r="J89" s="13"/>
      <c r="K89" s="13"/>
      <c r="L89" s="13"/>
      <c r="M89" s="13"/>
      <c r="N89" s="13"/>
    </row>
    <row r="90" spans="8:14" ht="12.75">
      <c r="H90" s="13"/>
      <c r="I90" s="13"/>
      <c r="J90" s="13"/>
      <c r="K90" s="13"/>
      <c r="L90" s="13"/>
      <c r="M90" s="13"/>
      <c r="N90" s="13"/>
    </row>
  </sheetData>
  <mergeCells count="2">
    <mergeCell ref="H8:J8"/>
    <mergeCell ref="L8:N8"/>
  </mergeCells>
  <printOptions horizontalCentered="1" verticalCentered="1"/>
  <pageMargins left="0.75" right="0.75" top="1" bottom="1" header="0.5" footer="0.5"/>
  <pageSetup horizontalDpi="600" verticalDpi="600" orientation="portrait" paperSize="9" scale="4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60" workbookViewId="0" topLeftCell="A41">
      <selection activeCell="J63" sqref="J63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5.7109375" style="0" customWidth="1"/>
    <col min="7" max="7" width="19.57421875" style="0" customWidth="1"/>
    <col min="8" max="8" width="18.140625" style="0" customWidth="1"/>
    <col min="9" max="9" width="2.421875" style="0" customWidth="1"/>
    <col min="10" max="10" width="18.00390625" style="0" customWidth="1"/>
    <col min="11" max="11" width="11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/>
      <c r="B2" s="6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4"/>
      <c r="C4" s="4" t="s">
        <v>69</v>
      </c>
      <c r="D4" s="4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3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9" t="s">
        <v>70</v>
      </c>
      <c r="I6" s="9"/>
      <c r="J6" s="9" t="s">
        <v>70</v>
      </c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9" t="s">
        <v>71</v>
      </c>
      <c r="I7" s="9"/>
      <c r="J7" s="9" t="s">
        <v>71</v>
      </c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9" t="s">
        <v>72</v>
      </c>
      <c r="I8" s="9"/>
      <c r="J8" s="9" t="s">
        <v>73</v>
      </c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9" t="s">
        <v>8</v>
      </c>
      <c r="I9" s="9"/>
      <c r="J9" s="9" t="s">
        <v>74</v>
      </c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9" t="s">
        <v>166</v>
      </c>
      <c r="I10" s="9"/>
      <c r="J10" s="9" t="s">
        <v>75</v>
      </c>
      <c r="K10" s="1"/>
      <c r="L10" s="1"/>
    </row>
    <row r="11" spans="1:12" ht="15.75">
      <c r="A11" s="1"/>
      <c r="B11" s="1"/>
      <c r="C11" s="1"/>
      <c r="D11" s="1"/>
      <c r="E11" s="1"/>
      <c r="F11" s="1"/>
      <c r="G11" s="1"/>
      <c r="H11" s="9" t="s">
        <v>12</v>
      </c>
      <c r="I11" s="9"/>
      <c r="J11" s="9" t="s">
        <v>12</v>
      </c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1"/>
      <c r="I12" s="11"/>
      <c r="J12" s="11"/>
      <c r="K12" s="1"/>
      <c r="L12" s="1"/>
    </row>
    <row r="13" spans="1:12" ht="15.75">
      <c r="A13" s="1"/>
      <c r="B13" s="8">
        <v>1</v>
      </c>
      <c r="C13" s="3" t="s">
        <v>76</v>
      </c>
      <c r="D13" s="8"/>
      <c r="E13" s="8"/>
      <c r="F13" s="8"/>
      <c r="G13" s="8"/>
      <c r="H13" s="14">
        <v>82735</v>
      </c>
      <c r="I13" s="14"/>
      <c r="J13" s="14">
        <v>92646</v>
      </c>
      <c r="K13" s="1"/>
      <c r="L13" s="1"/>
    </row>
    <row r="14" spans="1:12" ht="9.75" customHeight="1">
      <c r="A14" s="1"/>
      <c r="B14" s="8"/>
      <c r="C14" s="8"/>
      <c r="D14" s="8"/>
      <c r="E14" s="8"/>
      <c r="F14" s="8"/>
      <c r="G14" s="8"/>
      <c r="H14" s="14"/>
      <c r="I14" s="14"/>
      <c r="J14" s="14"/>
      <c r="K14" s="1"/>
      <c r="L14" s="1"/>
    </row>
    <row r="15" spans="1:12" ht="15.75">
      <c r="A15" s="1"/>
      <c r="B15" s="8">
        <v>2</v>
      </c>
      <c r="C15" s="3" t="s">
        <v>77</v>
      </c>
      <c r="D15" s="8"/>
      <c r="E15" s="8"/>
      <c r="F15" s="8"/>
      <c r="G15" s="8"/>
      <c r="H15" s="14">
        <v>144614</v>
      </c>
      <c r="I15" s="14"/>
      <c r="J15" s="14">
        <v>107190</v>
      </c>
      <c r="K15" s="1"/>
      <c r="L15" s="1"/>
    </row>
    <row r="16" spans="1:12" ht="9.75" customHeight="1">
      <c r="A16" s="1"/>
      <c r="B16" s="8"/>
      <c r="C16" s="8"/>
      <c r="D16" s="8"/>
      <c r="E16" s="8"/>
      <c r="F16" s="8"/>
      <c r="G16" s="8"/>
      <c r="H16" s="14"/>
      <c r="I16" s="14"/>
      <c r="J16" s="14"/>
      <c r="K16" s="1"/>
      <c r="L16" s="1"/>
    </row>
    <row r="17" spans="1:12" ht="15.75">
      <c r="A17" s="1"/>
      <c r="B17" s="8">
        <v>3</v>
      </c>
      <c r="C17" s="3" t="s">
        <v>78</v>
      </c>
      <c r="D17" s="8"/>
      <c r="E17" s="8"/>
      <c r="F17" s="8"/>
      <c r="G17" s="8"/>
      <c r="H17" s="14">
        <v>65</v>
      </c>
      <c r="I17" s="14"/>
      <c r="J17" s="14">
        <v>65</v>
      </c>
      <c r="K17" s="1"/>
      <c r="L17" s="1"/>
    </row>
    <row r="18" spans="1:12" ht="9.75" customHeight="1">
      <c r="A18" s="1"/>
      <c r="B18" s="8"/>
      <c r="C18" s="3"/>
      <c r="D18" s="8"/>
      <c r="E18" s="8"/>
      <c r="F18" s="8"/>
      <c r="G18" s="8"/>
      <c r="H18" s="16"/>
      <c r="I18" s="15"/>
      <c r="J18" s="15"/>
      <c r="K18" s="1"/>
      <c r="L18" s="1"/>
    </row>
    <row r="19" spans="1:12" ht="15.75">
      <c r="A19" s="1"/>
      <c r="B19" s="8">
        <v>4</v>
      </c>
      <c r="C19" s="3" t="s">
        <v>79</v>
      </c>
      <c r="D19" s="8"/>
      <c r="E19" s="8"/>
      <c r="F19" s="8"/>
      <c r="G19" s="8"/>
      <c r="H19" s="16">
        <v>79</v>
      </c>
      <c r="I19" s="15"/>
      <c r="J19" s="16">
        <v>75</v>
      </c>
      <c r="K19" s="1"/>
      <c r="L19" s="1"/>
    </row>
    <row r="20" spans="1:12" ht="9.75" customHeight="1">
      <c r="A20" s="1"/>
      <c r="B20" s="8"/>
      <c r="C20" s="8"/>
      <c r="D20" s="8"/>
      <c r="E20" s="8"/>
      <c r="F20" s="8"/>
      <c r="G20" s="8"/>
      <c r="H20" s="16"/>
      <c r="I20" s="15"/>
      <c r="J20" s="15"/>
      <c r="K20" s="1"/>
      <c r="L20" s="1"/>
    </row>
    <row r="21" spans="1:12" ht="15.75">
      <c r="A21" s="1"/>
      <c r="B21" s="8">
        <v>5</v>
      </c>
      <c r="C21" s="3" t="s">
        <v>80</v>
      </c>
      <c r="D21" s="8"/>
      <c r="E21" s="8"/>
      <c r="F21" s="8"/>
      <c r="G21" s="8"/>
      <c r="H21" s="16"/>
      <c r="I21" s="15"/>
      <c r="J21" s="15"/>
      <c r="K21" s="1"/>
      <c r="L21" s="1"/>
    </row>
    <row r="22" spans="1:12" ht="15.75">
      <c r="A22" s="1"/>
      <c r="B22" s="8"/>
      <c r="C22" s="8"/>
      <c r="D22" s="8" t="s">
        <v>81</v>
      </c>
      <c r="E22" s="8"/>
      <c r="F22" s="8"/>
      <c r="G22" s="8"/>
      <c r="H22" s="17">
        <v>40694</v>
      </c>
      <c r="I22" s="15"/>
      <c r="J22" s="17">
        <v>48531</v>
      </c>
      <c r="K22" s="1"/>
      <c r="L22" s="1"/>
    </row>
    <row r="23" spans="1:12" ht="15.75">
      <c r="A23" s="1"/>
      <c r="B23" s="8"/>
      <c r="C23" s="8"/>
      <c r="D23" s="8" t="s">
        <v>82</v>
      </c>
      <c r="E23" s="8"/>
      <c r="F23" s="8"/>
      <c r="G23" s="8"/>
      <c r="H23" s="18">
        <v>33883</v>
      </c>
      <c r="I23" s="15"/>
      <c r="J23" s="18">
        <v>45885</v>
      </c>
      <c r="K23" s="1"/>
      <c r="L23" s="1"/>
    </row>
    <row r="24" spans="1:12" ht="15.75">
      <c r="A24" s="1"/>
      <c r="B24" s="8"/>
      <c r="C24" s="8"/>
      <c r="D24" s="8" t="s">
        <v>83</v>
      </c>
      <c r="E24" s="8"/>
      <c r="F24" s="8"/>
      <c r="G24" s="8"/>
      <c r="H24" s="18">
        <v>0</v>
      </c>
      <c r="I24" s="15"/>
      <c r="J24" s="18">
        <v>0</v>
      </c>
      <c r="K24" s="1"/>
      <c r="L24" s="1"/>
    </row>
    <row r="25" spans="1:12" ht="15.75">
      <c r="A25" s="1"/>
      <c r="B25" s="8"/>
      <c r="C25" s="8"/>
      <c r="D25" s="8" t="s">
        <v>84</v>
      </c>
      <c r="E25" s="8"/>
      <c r="F25" s="8"/>
      <c r="G25" s="8"/>
      <c r="H25" s="18">
        <v>33765</v>
      </c>
      <c r="I25" s="15"/>
      <c r="J25" s="18">
        <v>34287</v>
      </c>
      <c r="K25" s="1"/>
      <c r="L25" s="1"/>
    </row>
    <row r="26" spans="1:12" ht="15.75">
      <c r="A26" s="1"/>
      <c r="B26" s="8"/>
      <c r="C26" s="8"/>
      <c r="D26" s="8" t="s">
        <v>85</v>
      </c>
      <c r="E26" s="8"/>
      <c r="F26" s="8"/>
      <c r="G26" s="8"/>
      <c r="H26" s="18">
        <v>15184</v>
      </c>
      <c r="I26" s="15"/>
      <c r="J26" s="18">
        <v>1000</v>
      </c>
      <c r="K26" s="1"/>
      <c r="L26" s="1"/>
    </row>
    <row r="27" spans="1:12" ht="15.75">
      <c r="A27" s="1"/>
      <c r="B27" s="8"/>
      <c r="C27" s="8"/>
      <c r="D27" s="8" t="s">
        <v>86</v>
      </c>
      <c r="E27" s="8"/>
      <c r="F27" s="8"/>
      <c r="G27" s="8"/>
      <c r="H27" s="18">
        <v>1966</v>
      </c>
      <c r="I27" s="15"/>
      <c r="J27" s="25">
        <v>1996</v>
      </c>
      <c r="K27" s="1"/>
      <c r="L27" s="1"/>
    </row>
    <row r="28" spans="1:12" ht="16.5" thickBot="1">
      <c r="A28" s="1"/>
      <c r="B28" s="8"/>
      <c r="C28" s="8"/>
      <c r="D28" s="8"/>
      <c r="E28" s="8"/>
      <c r="F28" s="8"/>
      <c r="G28" s="8"/>
      <c r="H28" s="19">
        <f>SUM(H22:H27)</f>
        <v>125492</v>
      </c>
      <c r="I28" s="15"/>
      <c r="J28" s="19">
        <f>SUM(J22:J27)</f>
        <v>131699</v>
      </c>
      <c r="K28" s="1"/>
      <c r="L28" s="1"/>
    </row>
    <row r="29" spans="1:12" ht="9.75" customHeight="1">
      <c r="A29" s="1"/>
      <c r="B29" s="8"/>
      <c r="C29" s="8"/>
      <c r="D29" s="8"/>
      <c r="E29" s="8"/>
      <c r="F29" s="8"/>
      <c r="G29" s="8"/>
      <c r="H29" s="18"/>
      <c r="I29" s="15"/>
      <c r="J29" s="18"/>
      <c r="K29" s="1"/>
      <c r="L29" s="1"/>
    </row>
    <row r="30" spans="1:12" ht="15.75">
      <c r="A30" s="1"/>
      <c r="B30" s="8">
        <v>6</v>
      </c>
      <c r="C30" s="3" t="s">
        <v>87</v>
      </c>
      <c r="D30" s="8"/>
      <c r="E30" s="8"/>
      <c r="F30" s="8"/>
      <c r="G30" s="8"/>
      <c r="H30" s="18"/>
      <c r="I30" s="15"/>
      <c r="J30" s="18"/>
      <c r="K30" s="1"/>
      <c r="L30" s="1"/>
    </row>
    <row r="31" spans="1:12" ht="15.75">
      <c r="A31" s="1"/>
      <c r="B31" s="8"/>
      <c r="C31" s="8"/>
      <c r="D31" s="8" t="s">
        <v>88</v>
      </c>
      <c r="E31" s="8"/>
      <c r="F31" s="8"/>
      <c r="G31" s="8"/>
      <c r="H31" s="18">
        <v>28</v>
      </c>
      <c r="I31" s="15"/>
      <c r="J31" s="18">
        <v>45</v>
      </c>
      <c r="K31" s="1"/>
      <c r="L31" s="1"/>
    </row>
    <row r="32" spans="1:12" ht="15.75">
      <c r="A32" s="1"/>
      <c r="B32" s="8"/>
      <c r="C32" s="8"/>
      <c r="D32" s="8" t="s">
        <v>89</v>
      </c>
      <c r="E32" s="8"/>
      <c r="F32" s="8"/>
      <c r="G32" s="8"/>
      <c r="H32" s="18">
        <v>161846</v>
      </c>
      <c r="I32" s="15"/>
      <c r="J32" s="18">
        <v>184025</v>
      </c>
      <c r="K32" s="1"/>
      <c r="L32" s="1"/>
    </row>
    <row r="33" spans="1:12" ht="15.75">
      <c r="A33" s="1"/>
      <c r="B33" s="8"/>
      <c r="C33" s="8"/>
      <c r="D33" s="8" t="s">
        <v>90</v>
      </c>
      <c r="E33" s="8"/>
      <c r="F33" s="8"/>
      <c r="G33" s="8"/>
      <c r="H33" s="18">
        <v>2974</v>
      </c>
      <c r="I33" s="15"/>
      <c r="J33" s="18">
        <v>2402</v>
      </c>
      <c r="K33" s="1"/>
      <c r="L33" s="1"/>
    </row>
    <row r="34" spans="1:12" ht="15.75">
      <c r="A34" s="1"/>
      <c r="B34" s="8"/>
      <c r="C34" s="8"/>
      <c r="D34" s="8" t="s">
        <v>91</v>
      </c>
      <c r="E34" s="8"/>
      <c r="F34" s="8"/>
      <c r="G34" s="8"/>
      <c r="H34" s="18">
        <f>99470+27+650</f>
        <v>100147</v>
      </c>
      <c r="I34" s="15"/>
      <c r="J34" s="18">
        <f>82567+16+14</f>
        <v>82597</v>
      </c>
      <c r="K34" s="1"/>
      <c r="L34" s="1"/>
    </row>
    <row r="35" spans="1:12" ht="15.75">
      <c r="A35" s="1"/>
      <c r="B35" s="8"/>
      <c r="C35" s="8"/>
      <c r="D35" s="8" t="s">
        <v>92</v>
      </c>
      <c r="E35" s="8"/>
      <c r="F35" s="8"/>
      <c r="G35" s="8"/>
      <c r="H35" s="18">
        <v>8810</v>
      </c>
      <c r="I35" s="15"/>
      <c r="J35" s="18">
        <v>1823</v>
      </c>
      <c r="K35" s="1"/>
      <c r="L35" s="1"/>
    </row>
    <row r="36" spans="1:12" ht="15.75">
      <c r="A36" s="1"/>
      <c r="B36" s="8"/>
      <c r="C36" s="8"/>
      <c r="D36" s="8" t="s">
        <v>93</v>
      </c>
      <c r="E36" s="8"/>
      <c r="F36" s="8"/>
      <c r="G36" s="8"/>
      <c r="H36" s="18">
        <v>81136</v>
      </c>
      <c r="I36" s="15"/>
      <c r="J36" s="18">
        <v>81136</v>
      </c>
      <c r="K36" s="1"/>
      <c r="L36" s="1"/>
    </row>
    <row r="37" spans="1:12" ht="16.5" thickBot="1">
      <c r="A37" s="1"/>
      <c r="B37" s="8"/>
      <c r="C37" s="8"/>
      <c r="D37" s="8"/>
      <c r="E37" s="8"/>
      <c r="F37" s="8"/>
      <c r="G37" s="8"/>
      <c r="H37" s="19">
        <f>SUM(H31:H36)</f>
        <v>354941</v>
      </c>
      <c r="I37" s="15"/>
      <c r="J37" s="19">
        <f>SUM(J31:J36)</f>
        <v>352028</v>
      </c>
      <c r="K37" s="1"/>
      <c r="L37" s="1"/>
    </row>
    <row r="38" spans="1:12" ht="9.75" customHeight="1">
      <c r="A38" s="1"/>
      <c r="B38" s="8"/>
      <c r="C38" s="8"/>
      <c r="D38" s="8"/>
      <c r="E38" s="8"/>
      <c r="F38" s="8"/>
      <c r="G38" s="8"/>
      <c r="H38" s="16"/>
      <c r="I38" s="15"/>
      <c r="J38" s="16"/>
      <c r="K38" s="1"/>
      <c r="L38" s="1"/>
    </row>
    <row r="39" spans="1:12" ht="15.75">
      <c r="A39" s="1"/>
      <c r="B39" s="8">
        <v>7</v>
      </c>
      <c r="C39" s="3" t="s">
        <v>94</v>
      </c>
      <c r="D39" s="8"/>
      <c r="E39" s="8"/>
      <c r="F39" s="8"/>
      <c r="G39" s="8"/>
      <c r="H39" s="16">
        <f>+H28-H37</f>
        <v>-229449</v>
      </c>
      <c r="I39" s="15"/>
      <c r="J39" s="16">
        <f>+J28-J37</f>
        <v>-220329</v>
      </c>
      <c r="K39" s="1"/>
      <c r="L39" s="1"/>
    </row>
    <row r="40" spans="1:12" ht="9.75" customHeight="1">
      <c r="A40" s="1"/>
      <c r="B40" s="8"/>
      <c r="C40" s="8"/>
      <c r="D40" s="8"/>
      <c r="E40" s="8"/>
      <c r="F40" s="8"/>
      <c r="G40" s="8"/>
      <c r="H40" s="16"/>
      <c r="I40" s="15"/>
      <c r="J40" s="16"/>
      <c r="K40" s="1"/>
      <c r="L40" s="1"/>
    </row>
    <row r="41" spans="1:12" ht="14.25" customHeight="1">
      <c r="A41" s="1"/>
      <c r="B41" s="8"/>
      <c r="C41" s="8"/>
      <c r="D41" s="8"/>
      <c r="E41" s="8"/>
      <c r="F41" s="8"/>
      <c r="G41" s="8"/>
      <c r="H41" s="16"/>
      <c r="I41" s="15"/>
      <c r="J41" s="16"/>
      <c r="K41" s="1"/>
      <c r="L41" s="1"/>
    </row>
    <row r="42" spans="1:12" ht="14.25" customHeight="1" thickBot="1">
      <c r="A42" s="1"/>
      <c r="B42" s="8"/>
      <c r="C42" s="8"/>
      <c r="D42" s="8"/>
      <c r="E42" s="8"/>
      <c r="F42" s="8"/>
      <c r="G42" s="8"/>
      <c r="H42" s="20">
        <f>SUM(H13:H19)+H39</f>
        <v>-1956</v>
      </c>
      <c r="I42" s="15"/>
      <c r="J42" s="20">
        <f>SUM(J13:J19)+J39</f>
        <v>-20353</v>
      </c>
      <c r="K42" s="1"/>
      <c r="L42" s="1"/>
    </row>
    <row r="43" spans="1:12" ht="16.5" thickTop="1">
      <c r="A43" s="1"/>
      <c r="B43" s="8">
        <v>8</v>
      </c>
      <c r="C43" s="3" t="s">
        <v>95</v>
      </c>
      <c r="D43" s="8"/>
      <c r="E43" s="8"/>
      <c r="F43" s="8"/>
      <c r="G43" s="8"/>
      <c r="H43" s="16"/>
      <c r="I43" s="15"/>
      <c r="J43" s="16"/>
      <c r="K43" s="1"/>
      <c r="L43" s="1"/>
    </row>
    <row r="44" spans="1:12" ht="15.75">
      <c r="A44" s="1"/>
      <c r="B44" s="8"/>
      <c r="C44" s="8" t="s">
        <v>96</v>
      </c>
      <c r="D44" s="8"/>
      <c r="E44" s="8"/>
      <c r="F44" s="8"/>
      <c r="G44" s="8"/>
      <c r="H44" s="16">
        <v>119896</v>
      </c>
      <c r="I44" s="15"/>
      <c r="J44" s="16">
        <v>119896</v>
      </c>
      <c r="K44" s="1"/>
      <c r="L44" s="1"/>
    </row>
    <row r="45" spans="1:12" ht="15.75">
      <c r="A45" s="1"/>
      <c r="B45" s="8"/>
      <c r="C45" s="8" t="s">
        <v>97</v>
      </c>
      <c r="D45" s="8"/>
      <c r="E45" s="8"/>
      <c r="F45" s="8"/>
      <c r="G45" s="8"/>
      <c r="H45" s="16"/>
      <c r="I45" s="15"/>
      <c r="J45" s="16"/>
      <c r="K45" s="1"/>
      <c r="L45" s="1"/>
    </row>
    <row r="46" spans="1:12" ht="15.75">
      <c r="A46" s="1"/>
      <c r="B46" s="8"/>
      <c r="C46" s="8"/>
      <c r="D46" s="8" t="s">
        <v>98</v>
      </c>
      <c r="E46" s="8"/>
      <c r="F46" s="8"/>
      <c r="G46" s="8"/>
      <c r="H46" s="16">
        <v>17115</v>
      </c>
      <c r="I46" s="15"/>
      <c r="J46" s="16">
        <v>17115</v>
      </c>
      <c r="K46" s="1"/>
      <c r="L46" s="1"/>
    </row>
    <row r="47" spans="1:12" ht="15.75">
      <c r="A47" s="1"/>
      <c r="B47" s="8"/>
      <c r="C47" s="8"/>
      <c r="D47" s="8" t="s">
        <v>99</v>
      </c>
      <c r="E47" s="8"/>
      <c r="F47" s="8"/>
      <c r="G47" s="8"/>
      <c r="H47" s="16">
        <v>0</v>
      </c>
      <c r="I47" s="15"/>
      <c r="J47" s="16">
        <v>0</v>
      </c>
      <c r="K47" s="1"/>
      <c r="L47" s="1"/>
    </row>
    <row r="48" spans="1:12" ht="15.75">
      <c r="A48" s="1"/>
      <c r="B48" s="8"/>
      <c r="C48" s="8"/>
      <c r="D48" s="8" t="s">
        <v>100</v>
      </c>
      <c r="E48" s="8"/>
      <c r="F48" s="8"/>
      <c r="G48" s="8"/>
      <c r="H48" s="16">
        <v>2766</v>
      </c>
      <c r="I48" s="15"/>
      <c r="J48" s="16">
        <v>2766</v>
      </c>
      <c r="K48" s="1"/>
      <c r="L48" s="1"/>
    </row>
    <row r="49" spans="1:12" ht="15.75">
      <c r="A49" s="1"/>
      <c r="B49" s="8"/>
      <c r="C49" s="8"/>
      <c r="D49" s="8" t="s">
        <v>101</v>
      </c>
      <c r="E49" s="8"/>
      <c r="F49" s="8"/>
      <c r="G49" s="8"/>
      <c r="H49" s="17">
        <f>-173859-1</f>
        <v>-173860</v>
      </c>
      <c r="I49" s="15"/>
      <c r="J49" s="17">
        <v>-146454</v>
      </c>
      <c r="K49" s="1"/>
      <c r="L49" s="1"/>
    </row>
    <row r="50" spans="1:12" ht="15.75">
      <c r="A50" s="1"/>
      <c r="B50" s="8"/>
      <c r="C50" s="8"/>
      <c r="D50" s="8" t="s">
        <v>167</v>
      </c>
      <c r="E50" s="8"/>
      <c r="F50" s="8"/>
      <c r="G50" s="8"/>
      <c r="H50" s="25">
        <f>20657-650+183</f>
        <v>20190</v>
      </c>
      <c r="I50" s="15"/>
      <c r="J50" s="25">
        <f>-173860+146454</f>
        <v>-27406</v>
      </c>
      <c r="K50" s="1"/>
      <c r="L50" s="1"/>
    </row>
    <row r="51" spans="1:12" ht="15.75">
      <c r="A51" s="1"/>
      <c r="B51" s="8"/>
      <c r="C51" s="8"/>
      <c r="D51" s="8"/>
      <c r="E51" s="8"/>
      <c r="F51" s="8"/>
      <c r="G51" s="8"/>
      <c r="H51" s="16">
        <f>SUM(H44:H50)</f>
        <v>-13893</v>
      </c>
      <c r="I51" s="15"/>
      <c r="J51" s="16">
        <f>SUM(J44:J50)</f>
        <v>-34083</v>
      </c>
      <c r="K51" s="1"/>
      <c r="L51" s="1"/>
    </row>
    <row r="52" spans="1:12" ht="9.75" customHeight="1">
      <c r="A52" s="1"/>
      <c r="B52" s="8"/>
      <c r="C52" s="8"/>
      <c r="D52" s="8"/>
      <c r="E52" s="8"/>
      <c r="F52" s="8"/>
      <c r="G52" s="8"/>
      <c r="H52" s="16"/>
      <c r="I52" s="15"/>
      <c r="J52" s="16"/>
      <c r="K52" s="1"/>
      <c r="L52" s="1"/>
    </row>
    <row r="53" spans="1:12" ht="15.75">
      <c r="A53" s="1"/>
      <c r="B53" s="8">
        <v>9</v>
      </c>
      <c r="C53" s="3" t="s">
        <v>102</v>
      </c>
      <c r="D53" s="8"/>
      <c r="E53" s="8"/>
      <c r="F53" s="8"/>
      <c r="G53" s="8"/>
      <c r="H53" s="16">
        <v>0</v>
      </c>
      <c r="I53" s="15"/>
      <c r="J53" s="16">
        <v>0</v>
      </c>
      <c r="K53" s="1"/>
      <c r="L53" s="1"/>
    </row>
    <row r="54" spans="1:12" ht="9.75" customHeight="1">
      <c r="A54" s="1"/>
      <c r="B54" s="8"/>
      <c r="C54" s="8"/>
      <c r="D54" s="8"/>
      <c r="E54" s="8"/>
      <c r="F54" s="8"/>
      <c r="G54" s="8"/>
      <c r="H54" s="16"/>
      <c r="I54" s="15"/>
      <c r="J54" s="16"/>
      <c r="K54" s="1"/>
      <c r="L54" s="1"/>
    </row>
    <row r="55" spans="1:12" ht="15.75">
      <c r="A55" s="1"/>
      <c r="B55" s="8">
        <v>10</v>
      </c>
      <c r="C55" s="3" t="s">
        <v>103</v>
      </c>
      <c r="D55" s="8"/>
      <c r="E55" s="8"/>
      <c r="F55" s="8"/>
      <c r="G55" s="8"/>
      <c r="H55" s="16">
        <v>0</v>
      </c>
      <c r="I55" s="15"/>
      <c r="J55" s="16">
        <v>0</v>
      </c>
      <c r="K55" s="1"/>
      <c r="L55" s="1"/>
    </row>
    <row r="56" spans="1:12" ht="9.75" customHeight="1">
      <c r="A56" s="1"/>
      <c r="B56" s="8"/>
      <c r="C56" s="8"/>
      <c r="D56" s="8"/>
      <c r="E56" s="8"/>
      <c r="F56" s="8"/>
      <c r="G56" s="8"/>
      <c r="H56" s="16"/>
      <c r="I56" s="15"/>
      <c r="J56" s="16"/>
      <c r="K56" s="1"/>
      <c r="L56" s="1"/>
    </row>
    <row r="57" spans="1:12" ht="15.75">
      <c r="A57" s="1"/>
      <c r="B57" s="8">
        <v>11</v>
      </c>
      <c r="C57" s="3" t="s">
        <v>104</v>
      </c>
      <c r="D57" s="8"/>
      <c r="E57" s="8"/>
      <c r="F57" s="8"/>
      <c r="G57" s="8"/>
      <c r="H57" s="16">
        <v>0</v>
      </c>
      <c r="I57" s="15"/>
      <c r="J57" s="16">
        <v>0</v>
      </c>
      <c r="K57" s="1"/>
      <c r="L57" s="1"/>
    </row>
    <row r="58" spans="1:12" ht="15.75">
      <c r="A58" s="1"/>
      <c r="B58" s="8"/>
      <c r="C58" s="8"/>
      <c r="D58" s="8"/>
      <c r="E58" s="8"/>
      <c r="F58" s="8"/>
      <c r="G58" s="8"/>
      <c r="H58" s="16"/>
      <c r="I58" s="15"/>
      <c r="J58" s="16"/>
      <c r="K58" s="1"/>
      <c r="L58" s="1"/>
    </row>
    <row r="59" spans="1:12" ht="15.75">
      <c r="A59" s="1"/>
      <c r="B59" s="8">
        <v>12</v>
      </c>
      <c r="C59" s="3" t="s">
        <v>105</v>
      </c>
      <c r="D59" s="8"/>
      <c r="E59" s="8"/>
      <c r="F59" s="8"/>
      <c r="G59" s="8"/>
      <c r="H59" s="16">
        <f>13730-1793</f>
        <v>11937</v>
      </c>
      <c r="I59" s="15"/>
      <c r="J59" s="16">
        <v>13730</v>
      </c>
      <c r="K59" s="1"/>
      <c r="L59" s="1"/>
    </row>
    <row r="60" spans="1:12" ht="15.75">
      <c r="A60" s="1"/>
      <c r="B60" s="8"/>
      <c r="C60" s="8"/>
      <c r="D60" s="8"/>
      <c r="E60" s="8"/>
      <c r="F60" s="8"/>
      <c r="G60" s="8"/>
      <c r="H60" s="16"/>
      <c r="I60" s="15"/>
      <c r="J60" s="16"/>
      <c r="K60" s="1"/>
      <c r="L60" s="1"/>
    </row>
    <row r="61" spans="1:12" ht="16.5" thickBot="1">
      <c r="A61" s="1"/>
      <c r="B61" s="8"/>
      <c r="C61" s="8"/>
      <c r="D61" s="8"/>
      <c r="E61" s="8"/>
      <c r="F61" s="8"/>
      <c r="G61" s="8"/>
      <c r="H61" s="20">
        <f>SUM(H51:H59)</f>
        <v>-1956</v>
      </c>
      <c r="I61" s="15"/>
      <c r="J61" s="20">
        <f>SUM(J51:J59)</f>
        <v>-20353</v>
      </c>
      <c r="K61" s="1"/>
      <c r="L61" s="1"/>
    </row>
    <row r="62" spans="1:12" ht="9.75" customHeight="1" thickTop="1">
      <c r="A62" s="1"/>
      <c r="B62" s="8"/>
      <c r="C62" s="8"/>
      <c r="D62" s="8"/>
      <c r="E62" s="8"/>
      <c r="F62" s="8"/>
      <c r="G62" s="8"/>
      <c r="H62" s="15"/>
      <c r="I62" s="15"/>
      <c r="J62" s="15"/>
      <c r="K62" s="1"/>
      <c r="L62" s="1"/>
    </row>
    <row r="63" spans="1:12" ht="16.5" thickBot="1">
      <c r="A63" s="1"/>
      <c r="B63" s="8">
        <v>13</v>
      </c>
      <c r="C63" s="3" t="s">
        <v>106</v>
      </c>
      <c r="D63" s="8"/>
      <c r="E63" s="8"/>
      <c r="F63" s="8"/>
      <c r="G63" s="8"/>
      <c r="H63" s="46">
        <f>+PL!H78</f>
        <v>-62.0320944818843</v>
      </c>
      <c r="I63" s="15"/>
      <c r="J63" s="46">
        <f>+PL!N78</f>
        <v>-78.8</v>
      </c>
      <c r="K63" s="1"/>
      <c r="L63" s="1"/>
    </row>
    <row r="64" spans="1:12" ht="6" customHeight="1">
      <c r="A64" s="1"/>
      <c r="B64" s="1"/>
      <c r="C64" s="1"/>
      <c r="D64" s="1"/>
      <c r="E64" s="1"/>
      <c r="F64" s="1"/>
      <c r="G64" s="1"/>
      <c r="H64" s="12"/>
      <c r="I64" s="12"/>
      <c r="J64" s="12"/>
      <c r="K64" s="1"/>
      <c r="L64" s="1"/>
    </row>
    <row r="65" spans="1:12" ht="6" customHeight="1">
      <c r="A65" s="1"/>
      <c r="B65" s="1"/>
      <c r="C65" s="1"/>
      <c r="D65" s="1"/>
      <c r="E65" s="1"/>
      <c r="F65" s="1"/>
      <c r="G65" s="1"/>
      <c r="H65" s="12"/>
      <c r="I65" s="12"/>
      <c r="J65" s="12"/>
      <c r="K65" s="1"/>
      <c r="L65" s="1"/>
    </row>
    <row r="66" spans="1:12" ht="12.7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78" ht="12.75">
      <c r="H78" s="45">
        <f>+'BS'!H51/'BS'!H44*100-60402/'BS'!H44*100</f>
        <v>-61.966204043504376</v>
      </c>
    </row>
    <row r="81" ht="12.75">
      <c r="D81" t="s">
        <v>161</v>
      </c>
    </row>
    <row r="82" ht="12.75">
      <c r="D82" t="s">
        <v>160</v>
      </c>
    </row>
  </sheetData>
  <printOptions horizontalCentered="1" verticalCentered="1"/>
  <pageMargins left="0.63" right="0.75" top="1" bottom="1" header="0.5" footer="0.5"/>
  <pageSetup horizontalDpi="600" verticalDpi="600" orientation="portrait" paperSize="9" scale="7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217"/>
  <sheetViews>
    <sheetView view="pageBreakPreview" zoomScale="60" zoomScaleNormal="60" workbookViewId="0" topLeftCell="A139">
      <selection activeCell="C144" sqref="C144"/>
    </sheetView>
  </sheetViews>
  <sheetFormatPr defaultColWidth="9.140625" defaultRowHeight="12.75"/>
  <cols>
    <col min="2" max="2" width="4.140625" style="0" customWidth="1"/>
    <col min="3" max="3" width="2.7109375" style="0" customWidth="1"/>
    <col min="4" max="4" width="4.140625" style="0" customWidth="1"/>
    <col min="5" max="5" width="22.421875" style="0" customWidth="1"/>
    <col min="6" max="6" width="10.57421875" style="0" bestFit="1" customWidth="1"/>
    <col min="7" max="7" width="11.8515625" style="0" bestFit="1" customWidth="1"/>
    <col min="9" max="9" width="12.28125" style="0" bestFit="1" customWidth="1"/>
    <col min="12" max="12" width="13.00390625" style="0" customWidth="1"/>
    <col min="13" max="13" width="14.421875" style="0" customWidth="1"/>
    <col min="14" max="14" width="9.140625" style="0" hidden="1" customWidth="1"/>
    <col min="15" max="15" width="3.00390625" style="0" customWidth="1"/>
  </cols>
  <sheetData>
    <row r="2" ht="15.75">
      <c r="C2" s="32" t="s">
        <v>107</v>
      </c>
    </row>
    <row r="3" spans="2:3" ht="12.75">
      <c r="B3" s="1"/>
      <c r="C3" s="29"/>
    </row>
    <row r="4" spans="2:3" ht="12.75">
      <c r="B4" s="1">
        <v>1</v>
      </c>
      <c r="C4" s="2" t="s">
        <v>108</v>
      </c>
    </row>
    <row r="5" spans="2:3" ht="12.75">
      <c r="B5" s="1"/>
      <c r="C5" s="2"/>
    </row>
    <row r="6" spans="2:4" ht="12.75">
      <c r="B6" s="1"/>
      <c r="C6" s="1"/>
      <c r="D6" s="1" t="s">
        <v>237</v>
      </c>
    </row>
    <row r="7" spans="2:4" ht="12.75">
      <c r="B7" s="1"/>
      <c r="C7" s="1"/>
      <c r="D7" s="1" t="s">
        <v>213</v>
      </c>
    </row>
    <row r="8" spans="2:3" ht="12.75">
      <c r="B8" s="1"/>
      <c r="C8" s="1"/>
    </row>
    <row r="9" spans="2:3" ht="12.75">
      <c r="B9" s="1">
        <v>2</v>
      </c>
      <c r="C9" s="2" t="s">
        <v>109</v>
      </c>
    </row>
    <row r="10" spans="2:3" ht="12.75">
      <c r="B10" s="1"/>
      <c r="C10" s="2"/>
    </row>
    <row r="11" spans="2:4" ht="12.75">
      <c r="B11" s="1"/>
      <c r="C11" s="1"/>
      <c r="D11" s="1" t="s">
        <v>219</v>
      </c>
    </row>
    <row r="12" spans="2:9" ht="12.75">
      <c r="B12" s="1"/>
      <c r="C12" s="1"/>
      <c r="D12" s="1"/>
      <c r="I12" s="69" t="s">
        <v>126</v>
      </c>
    </row>
    <row r="13" spans="2:9" ht="12.75">
      <c r="B13" s="1"/>
      <c r="C13" s="1"/>
      <c r="D13" s="1"/>
      <c r="E13" s="1" t="s">
        <v>214</v>
      </c>
      <c r="F13" s="1"/>
      <c r="G13" s="1"/>
      <c r="H13" s="1"/>
      <c r="I13" s="1"/>
    </row>
    <row r="14" spans="2:9" ht="12.75">
      <c r="B14" s="1"/>
      <c r="C14" s="1"/>
      <c r="D14" s="1"/>
      <c r="E14" s="1" t="s">
        <v>172</v>
      </c>
      <c r="F14" s="1"/>
      <c r="G14" s="1"/>
      <c r="H14" s="1"/>
      <c r="I14" s="13">
        <v>5746</v>
      </c>
    </row>
    <row r="15" spans="2:9" ht="12.75">
      <c r="B15" s="1"/>
      <c r="C15" s="1"/>
      <c r="D15" s="1"/>
      <c r="E15" s="1" t="s">
        <v>173</v>
      </c>
      <c r="F15" s="1"/>
      <c r="G15" s="1"/>
      <c r="H15" s="1"/>
      <c r="I15" s="13">
        <v>21387</v>
      </c>
    </row>
    <row r="16" spans="2:9" ht="13.5" thickBot="1">
      <c r="B16" s="1"/>
      <c r="C16" s="1"/>
      <c r="E16" s="1"/>
      <c r="F16" s="1"/>
      <c r="G16" s="1"/>
      <c r="H16" s="1"/>
      <c r="I16" s="67">
        <f>SUM(I14:I15)</f>
        <v>27133</v>
      </c>
    </row>
    <row r="17" spans="2:9" ht="13.5" thickTop="1">
      <c r="B17" s="1"/>
      <c r="C17" s="1"/>
      <c r="I17" s="68"/>
    </row>
    <row r="18" spans="2:3" ht="12.75">
      <c r="B18">
        <v>3</v>
      </c>
      <c r="C18" s="2" t="s">
        <v>110</v>
      </c>
    </row>
    <row r="19" ht="12.75">
      <c r="C19" s="2"/>
    </row>
    <row r="20" spans="1:11" ht="12.75">
      <c r="A20" s="1"/>
      <c r="B20" s="1"/>
      <c r="C20" s="1"/>
      <c r="D20" s="1" t="s">
        <v>111</v>
      </c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>
        <v>4</v>
      </c>
      <c r="C22" s="2" t="s">
        <v>112</v>
      </c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 t="s">
        <v>174</v>
      </c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70" t="s">
        <v>126</v>
      </c>
      <c r="J25" s="1"/>
      <c r="K25" s="1"/>
    </row>
    <row r="26" spans="1:11" ht="12.75">
      <c r="A26" s="1"/>
      <c r="B26" s="1"/>
      <c r="C26" s="1"/>
      <c r="D26" s="1"/>
      <c r="E26" s="1" t="s">
        <v>105</v>
      </c>
      <c r="F26" s="1"/>
      <c r="G26" s="1"/>
      <c r="H26" s="1"/>
      <c r="I26" s="13">
        <v>1793</v>
      </c>
      <c r="J26" s="1"/>
      <c r="K26" s="1"/>
    </row>
    <row r="27" spans="1:11" ht="12.75">
      <c r="A27" s="1"/>
      <c r="B27" s="1"/>
      <c r="C27" s="1"/>
      <c r="D27" s="1"/>
      <c r="E27" s="1" t="s">
        <v>175</v>
      </c>
      <c r="F27" s="1"/>
      <c r="G27" s="1"/>
      <c r="H27" s="1"/>
      <c r="I27" s="13">
        <v>-6987</v>
      </c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67">
        <f>SUM(I26:I27)</f>
        <v>-5194</v>
      </c>
      <c r="J28" s="1"/>
      <c r="K28" s="1"/>
    </row>
    <row r="29" spans="1:11" ht="13.5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>
        <v>5</v>
      </c>
      <c r="C30" s="2" t="s">
        <v>113</v>
      </c>
      <c r="D30" s="2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 t="s">
        <v>114</v>
      </c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>
        <v>6</v>
      </c>
      <c r="C34" s="2" t="s">
        <v>115</v>
      </c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 t="s">
        <v>116</v>
      </c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>
        <v>7</v>
      </c>
      <c r="C38" s="2" t="s">
        <v>117</v>
      </c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 t="s">
        <v>118</v>
      </c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>
        <v>8</v>
      </c>
      <c r="C42" s="2" t="s">
        <v>119</v>
      </c>
      <c r="D42" s="2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2"/>
      <c r="D43" s="2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 t="s">
        <v>190</v>
      </c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 t="s">
        <v>191</v>
      </c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>
        <v>9</v>
      </c>
      <c r="C47" s="2" t="s">
        <v>120</v>
      </c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 t="s">
        <v>192</v>
      </c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 t="s">
        <v>193</v>
      </c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 t="s">
        <v>194</v>
      </c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>
        <v>10</v>
      </c>
      <c r="C53" s="2" t="s">
        <v>121</v>
      </c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 t="s">
        <v>122</v>
      </c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>
        <v>11</v>
      </c>
      <c r="C57" s="2" t="s">
        <v>123</v>
      </c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 t="s">
        <v>220</v>
      </c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 t="s">
        <v>221</v>
      </c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>
        <v>12</v>
      </c>
      <c r="C62" s="2" t="s">
        <v>124</v>
      </c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 t="s">
        <v>125</v>
      </c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35" t="s">
        <v>126</v>
      </c>
      <c r="G66" s="29" t="s">
        <v>127</v>
      </c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5"/>
      <c r="G67" s="2"/>
      <c r="H67" s="1"/>
      <c r="I67" s="1"/>
      <c r="J67" s="1"/>
      <c r="K67" s="1"/>
    </row>
    <row r="68" spans="1:11" ht="12.75">
      <c r="A68" s="1"/>
      <c r="B68" s="1"/>
      <c r="C68" s="1"/>
      <c r="D68" s="1"/>
      <c r="E68" s="1" t="s">
        <v>128</v>
      </c>
      <c r="F68" s="13">
        <v>79900</v>
      </c>
      <c r="G68" s="1" t="s">
        <v>195</v>
      </c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 t="s">
        <v>196</v>
      </c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 t="s">
        <v>129</v>
      </c>
      <c r="F71" s="13">
        <v>81974</v>
      </c>
      <c r="G71" s="1" t="s">
        <v>130</v>
      </c>
      <c r="H71" s="1"/>
      <c r="I71" s="1"/>
      <c r="J71" s="1"/>
      <c r="K71" s="1"/>
    </row>
    <row r="72" spans="1:11" ht="12.75">
      <c r="A72" s="1"/>
      <c r="B72" s="1"/>
      <c r="C72" s="10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 t="s">
        <v>177</v>
      </c>
      <c r="F73" s="13">
        <v>81136</v>
      </c>
      <c r="G73" s="1" t="s">
        <v>176</v>
      </c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3"/>
      <c r="G74" s="1" t="s">
        <v>131</v>
      </c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3"/>
      <c r="G75" s="1" t="s">
        <v>223</v>
      </c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3"/>
      <c r="G76" s="1" t="s">
        <v>222</v>
      </c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 t="s">
        <v>132</v>
      </c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 t="s">
        <v>215</v>
      </c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 t="s">
        <v>227</v>
      </c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 t="s">
        <v>228</v>
      </c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 t="s">
        <v>231</v>
      </c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 t="s">
        <v>229</v>
      </c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 t="s">
        <v>230</v>
      </c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>
        <v>13</v>
      </c>
      <c r="C86" s="2" t="s">
        <v>133</v>
      </c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29" t="s">
        <v>134</v>
      </c>
      <c r="F88" s="35" t="s">
        <v>126</v>
      </c>
      <c r="G88" s="29" t="s">
        <v>135</v>
      </c>
      <c r="H88" s="1"/>
      <c r="I88" s="1"/>
      <c r="J88" s="1"/>
      <c r="K88" s="1"/>
    </row>
    <row r="89" spans="1:11" ht="12.75">
      <c r="A89" s="1"/>
      <c r="B89" s="1"/>
      <c r="C89" s="1"/>
      <c r="D89" s="1"/>
      <c r="E89" s="29"/>
      <c r="F89" s="35"/>
      <c r="G89" s="29"/>
      <c r="H89" s="1"/>
      <c r="I89" s="1"/>
      <c r="J89" s="1"/>
      <c r="K89" s="1"/>
    </row>
    <row r="90" spans="1:11" ht="12.75">
      <c r="A90" s="1"/>
      <c r="B90" s="1"/>
      <c r="C90" s="1"/>
      <c r="D90" s="1" t="s">
        <v>136</v>
      </c>
      <c r="E90" s="1" t="s">
        <v>178</v>
      </c>
      <c r="F90" s="34">
        <v>100467</v>
      </c>
      <c r="G90" s="1" t="s">
        <v>137</v>
      </c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34"/>
      <c r="G91" s="1" t="s">
        <v>138</v>
      </c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34"/>
      <c r="G92" s="1"/>
      <c r="H92" s="1"/>
      <c r="I92" s="1"/>
      <c r="J92" s="1"/>
      <c r="K92" s="1"/>
    </row>
    <row r="93" spans="1:11" ht="12.75">
      <c r="A93" s="1"/>
      <c r="B93" s="1"/>
      <c r="C93" s="1"/>
      <c r="D93" s="1" t="s">
        <v>139</v>
      </c>
      <c r="E93" s="1" t="s">
        <v>180</v>
      </c>
      <c r="F93" s="33">
        <v>51715</v>
      </c>
      <c r="G93" s="1" t="s">
        <v>140</v>
      </c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33"/>
      <c r="G94" s="1" t="s">
        <v>141</v>
      </c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33"/>
      <c r="G95" s="1" t="s">
        <v>142</v>
      </c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33"/>
      <c r="G96" s="1"/>
      <c r="H96" s="1"/>
      <c r="I96" s="1"/>
      <c r="J96" s="1"/>
      <c r="K96" s="1"/>
    </row>
    <row r="97" spans="1:11" ht="12.75">
      <c r="A97" s="1"/>
      <c r="B97" s="1"/>
      <c r="C97" s="1"/>
      <c r="D97" s="1" t="s">
        <v>143</v>
      </c>
      <c r="E97" s="1" t="s">
        <v>181</v>
      </c>
      <c r="F97" s="34">
        <v>58479</v>
      </c>
      <c r="G97" s="1" t="s">
        <v>140</v>
      </c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34"/>
      <c r="G98" s="1" t="s">
        <v>144</v>
      </c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34"/>
      <c r="G99" s="1" t="s">
        <v>145</v>
      </c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34"/>
      <c r="G100" s="1" t="s">
        <v>146</v>
      </c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34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 t="s">
        <v>179</v>
      </c>
      <c r="F102" s="34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 t="s">
        <v>224</v>
      </c>
      <c r="F103" s="34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 t="s">
        <v>225</v>
      </c>
      <c r="F104" s="34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 t="s">
        <v>226</v>
      </c>
      <c r="F105" s="34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34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34"/>
      <c r="G107" s="1"/>
      <c r="H107" s="1"/>
      <c r="I107" s="1"/>
      <c r="J107" s="1"/>
      <c r="K107" s="1"/>
    </row>
    <row r="108" spans="1:11" ht="12.75">
      <c r="A108" s="1"/>
      <c r="B108" s="1">
        <v>14</v>
      </c>
      <c r="C108" s="2" t="s">
        <v>148</v>
      </c>
      <c r="D108" s="1"/>
      <c r="E108" s="1"/>
      <c r="F108" s="34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34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 t="s">
        <v>149</v>
      </c>
      <c r="E110" s="1"/>
      <c r="F110" s="34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34"/>
      <c r="G111" s="1"/>
      <c r="H111" s="1"/>
      <c r="I111" s="1"/>
      <c r="J111" s="1"/>
      <c r="K111" s="1"/>
    </row>
    <row r="112" spans="1:11" ht="12.75">
      <c r="A112" s="1"/>
      <c r="B112" s="1">
        <v>15</v>
      </c>
      <c r="C112" s="2" t="s">
        <v>150</v>
      </c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 t="s">
        <v>183</v>
      </c>
      <c r="E115" s="1" t="s">
        <v>232</v>
      </c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 t="s">
        <v>197</v>
      </c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 t="s">
        <v>233</v>
      </c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 t="s">
        <v>198</v>
      </c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 t="s">
        <v>182</v>
      </c>
      <c r="E120" s="1" t="s">
        <v>234</v>
      </c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 t="s">
        <v>184</v>
      </c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 t="s">
        <v>185</v>
      </c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 t="s">
        <v>186</v>
      </c>
      <c r="E124" s="1" t="s">
        <v>199</v>
      </c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 t="s">
        <v>200</v>
      </c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 t="s">
        <v>201</v>
      </c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 t="s">
        <v>147</v>
      </c>
      <c r="E129" s="1" t="s">
        <v>202</v>
      </c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 t="s">
        <v>203</v>
      </c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 t="s">
        <v>204</v>
      </c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 t="s">
        <v>205</v>
      </c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 t="s">
        <v>236</v>
      </c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 t="s">
        <v>235</v>
      </c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 t="s">
        <v>187</v>
      </c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>
        <v>16</v>
      </c>
      <c r="C139" s="2" t="s">
        <v>151</v>
      </c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 t="s">
        <v>152</v>
      </c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 t="s">
        <v>153</v>
      </c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>
        <v>17</v>
      </c>
      <c r="C144" s="2" t="s">
        <v>238</v>
      </c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 t="s">
        <v>217</v>
      </c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 t="s">
        <v>216</v>
      </c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 t="s">
        <v>188</v>
      </c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 t="s">
        <v>218</v>
      </c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 t="s">
        <v>126</v>
      </c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 t="s">
        <v>169</v>
      </c>
      <c r="F153" s="1"/>
      <c r="G153" s="13">
        <v>964</v>
      </c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 t="s">
        <v>170</v>
      </c>
      <c r="F154" s="1"/>
      <c r="G154" s="13">
        <v>-6094</v>
      </c>
      <c r="H154" s="1"/>
      <c r="I154" s="1"/>
      <c r="J154" s="1"/>
      <c r="K154" s="1"/>
    </row>
    <row r="155" spans="1:11" ht="13.5" thickBot="1">
      <c r="A155" s="1"/>
      <c r="B155" s="1"/>
      <c r="C155" s="1"/>
      <c r="D155" s="1"/>
      <c r="E155" s="1"/>
      <c r="F155" s="1"/>
      <c r="G155" s="67">
        <f>SUM(G153:G154)</f>
        <v>-5130</v>
      </c>
      <c r="H155" s="1"/>
      <c r="I155" s="1"/>
      <c r="J155" s="1"/>
      <c r="K155" s="1"/>
    </row>
    <row r="156" spans="1:11" ht="13.5" thickTop="1">
      <c r="A156" s="1"/>
      <c r="B156" s="1"/>
      <c r="C156" s="1"/>
      <c r="D156" s="1"/>
      <c r="E156" s="1"/>
      <c r="F156" s="1"/>
      <c r="G156" s="15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>
        <v>18</v>
      </c>
      <c r="C158" s="2" t="s">
        <v>154</v>
      </c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 t="s">
        <v>206</v>
      </c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 t="s">
        <v>207</v>
      </c>
      <c r="E161" s="1"/>
      <c r="F161" s="1"/>
      <c r="G161" s="1"/>
      <c r="H161" s="1"/>
      <c r="I161" s="1"/>
      <c r="J161" s="1"/>
      <c r="K161" s="1"/>
    </row>
    <row r="162" spans="1:11" ht="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 t="s">
        <v>208</v>
      </c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 t="s">
        <v>209</v>
      </c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 t="s">
        <v>210</v>
      </c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>
        <v>19</v>
      </c>
      <c r="C169" s="2" t="s">
        <v>155</v>
      </c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 t="s">
        <v>211</v>
      </c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 t="s">
        <v>212</v>
      </c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>
        <v>20</v>
      </c>
      <c r="C174" s="2" t="s">
        <v>156</v>
      </c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 t="s">
        <v>157</v>
      </c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>
        <v>21</v>
      </c>
      <c r="C178" s="2" t="s">
        <v>158</v>
      </c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 t="s">
        <v>171</v>
      </c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</sheetData>
  <printOptions horizontalCentered="1"/>
  <pageMargins left="0.25" right="0.25" top="0.6" bottom="0.25" header="0.43" footer="0.5"/>
  <pageSetup horizontalDpi="600" verticalDpi="600" orientation="portrait" paperSize="9" scale="85" r:id="rId1"/>
  <rowBreaks count="2" manualBreakCount="2">
    <brk id="61" max="11" man="1"/>
    <brk id="1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M&amp;C Services Sdn Bhd</cp:lastModifiedBy>
  <cp:lastPrinted>2000-04-28T08:04:33Z</cp:lastPrinted>
  <dcterms:created xsi:type="dcterms:W3CDTF">2009-11-25T06:10:47Z</dcterms:created>
  <dcterms:modified xsi:type="dcterms:W3CDTF">2000-04-24T21:25:45Z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