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9720" windowHeight="6540" activeTab="0"/>
  </bookViews>
  <sheets>
    <sheet name="P&amp;L" sheetId="1" r:id="rId1"/>
    <sheet name="Balance Sheet" sheetId="2" r:id="rId2"/>
  </sheets>
  <definedNames>
    <definedName name="_xlnm.Print_Area" localSheetId="0">'P&amp;L'!$A$83:$L$147</definedName>
  </definedNames>
  <calcPr fullCalcOnLoad="1"/>
</workbook>
</file>

<file path=xl/sharedStrings.xml><?xml version="1.0" encoding="utf-8"?>
<sst xmlns="http://schemas.openxmlformats.org/spreadsheetml/2006/main" count="263" uniqueCount="209">
  <si>
    <t xml:space="preserve">   MENTIGA </t>
  </si>
  <si>
    <t xml:space="preserve">      CORPORATION  BERHAD</t>
  </si>
  <si>
    <t xml:space="preserve">              (Company No: 10289-K)</t>
  </si>
  <si>
    <t>INDIVIDUAL QUARTER</t>
  </si>
  <si>
    <t>CUMULATIVE QUARTER</t>
  </si>
  <si>
    <t xml:space="preserve">Current </t>
  </si>
  <si>
    <t>Preceding Year</t>
  </si>
  <si>
    <t>Current</t>
  </si>
  <si>
    <t>Year</t>
  </si>
  <si>
    <t>Corresponding</t>
  </si>
  <si>
    <t>Quarter</t>
  </si>
  <si>
    <t>Period</t>
  </si>
  <si>
    <t>SELAT BERSATU SDN. BHD.</t>
  </si>
  <si>
    <t>3rd Quarter of 1999</t>
  </si>
  <si>
    <t>RM'000</t>
  </si>
  <si>
    <t>MCB</t>
  </si>
  <si>
    <t>LFP</t>
  </si>
  <si>
    <t>MPSB</t>
  </si>
  <si>
    <t>MPMSB</t>
  </si>
  <si>
    <t>SBSB</t>
  </si>
  <si>
    <t>Minority Interest</t>
  </si>
  <si>
    <t>RM '000</t>
  </si>
  <si>
    <t>(a)</t>
  </si>
  <si>
    <t>Minority</t>
  </si>
  <si>
    <t>Total</t>
  </si>
  <si>
    <t>(b)</t>
  </si>
  <si>
    <t>Investment income</t>
  </si>
  <si>
    <t>Percentage of interest</t>
  </si>
  <si>
    <t>56.00 %</t>
  </si>
  <si>
    <t xml:space="preserve">(c) </t>
  </si>
  <si>
    <t>Share Capital</t>
  </si>
  <si>
    <t>depreciation and amortisation, exceptonal items,</t>
  </si>
  <si>
    <t>income tax, minority interests and extraordinary items</t>
  </si>
  <si>
    <t xml:space="preserve">Exchange gain(loss) - </t>
  </si>
  <si>
    <t>B + C</t>
  </si>
  <si>
    <t>Depreciation and amortisation</t>
  </si>
  <si>
    <t>A + D</t>
  </si>
  <si>
    <t>(d)</t>
  </si>
  <si>
    <t>Exceptional items</t>
  </si>
  <si>
    <t>Minority Interest in PTRJ</t>
  </si>
  <si>
    <t>(e)</t>
  </si>
  <si>
    <t>E + F</t>
  </si>
  <si>
    <t xml:space="preserve">  --&gt; Group Balance Sheet</t>
  </si>
  <si>
    <t>(f)</t>
  </si>
  <si>
    <t>(g)</t>
  </si>
  <si>
    <t>SBSB P &amp; L</t>
  </si>
  <si>
    <t>(h)</t>
  </si>
  <si>
    <t>Taxation</t>
  </si>
  <si>
    <t xml:space="preserve">  --&gt; Group P&amp;L</t>
  </si>
  <si>
    <t>(I)</t>
  </si>
  <si>
    <t>Less:</t>
  </si>
  <si>
    <t>1st Half 1999</t>
  </si>
  <si>
    <t>(j)</t>
  </si>
  <si>
    <t>3rd Q 1999</t>
  </si>
  <si>
    <t>attributable to members of the company</t>
  </si>
  <si>
    <t>(k)</t>
  </si>
  <si>
    <t>(iii) Extraordinary items attributable to</t>
  </si>
  <si>
    <t xml:space="preserve">      members of the company</t>
  </si>
  <si>
    <t>(l)</t>
  </si>
  <si>
    <t>deducting any provision for preference dividends, if any:-</t>
  </si>
  <si>
    <t xml:space="preserve">As At </t>
  </si>
  <si>
    <t>Long Term Investments</t>
  </si>
  <si>
    <t>Current Assets</t>
  </si>
  <si>
    <t>Trade Debtors</t>
  </si>
  <si>
    <t>Cash</t>
  </si>
  <si>
    <t>Net Current Assets or Current Liabilities</t>
  </si>
  <si>
    <t>Shareholders Funds</t>
  </si>
  <si>
    <t>`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</si>
  <si>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</si>
  <si>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</si>
  <si>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</si>
  <si>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</si>
  <si>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</si>
  <si>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</si>
  <si>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</si>
  <si>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</si>
  <si>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 xml:space="preserve">                   1)   Deposits &amp; prepayments</t>
  </si>
  <si>
    <t>V</t>
  </si>
  <si>
    <t>Group</t>
  </si>
  <si>
    <t>Goodwill arising from consolidation</t>
  </si>
  <si>
    <t>Stock and stores</t>
  </si>
  <si>
    <t>Contract WIP</t>
  </si>
  <si>
    <t>Acquired Lesong Forest Products Sdn. Bhd. in 1994</t>
  </si>
  <si>
    <t>Approved by Shareholder on 28th Feb 1994</t>
  </si>
  <si>
    <t>Other Debtors, Deposits</t>
  </si>
  <si>
    <t>For purpose of ascertaining pre-acquired profit and loss</t>
  </si>
  <si>
    <t xml:space="preserve">Fixed Deposits </t>
  </si>
  <si>
    <t>Assume acquisition effexcted on 1st Jan 1994</t>
  </si>
  <si>
    <t>Cash &amp; Bank balancs</t>
  </si>
  <si>
    <t>Owing by holding company</t>
  </si>
  <si>
    <t>Goodwill arrived as follow:</t>
  </si>
  <si>
    <t>Owing by inter com</t>
  </si>
  <si>
    <t>RM</t>
  </si>
  <si>
    <t>8481-8000</t>
  </si>
  <si>
    <t>Purchase consideration</t>
  </si>
  <si>
    <t>Professional fees</t>
  </si>
  <si>
    <t>Current liabilities</t>
  </si>
  <si>
    <t>Trade creditors</t>
  </si>
  <si>
    <t>Other creditors &amp; Accruals</t>
  </si>
  <si>
    <t>HP creditors</t>
  </si>
  <si>
    <t>Amount owing to directors</t>
  </si>
  <si>
    <t>Accumulated loss</t>
  </si>
  <si>
    <t>Bank Overdrafts</t>
  </si>
  <si>
    <t>Short term borrowings</t>
  </si>
  <si>
    <t>Divident payable</t>
  </si>
  <si>
    <t>A</t>
  </si>
  <si>
    <t>Owing to related companies</t>
  </si>
  <si>
    <t>Owing to holding company</t>
  </si>
  <si>
    <t>(A/25)</t>
  </si>
  <si>
    <t>Goodwill on consolidation of LFP's a/c</t>
  </si>
  <si>
    <t>B</t>
  </si>
  <si>
    <t>Loss after taxation -</t>
  </si>
  <si>
    <t>C</t>
  </si>
  <si>
    <t>D</t>
  </si>
  <si>
    <t>E</t>
  </si>
  <si>
    <t>F</t>
  </si>
  <si>
    <t>G</t>
  </si>
  <si>
    <t xml:space="preserve">  --&gt; Balance Sheet</t>
  </si>
  <si>
    <t>1H 1999</t>
  </si>
  <si>
    <t>3Q 1999</t>
  </si>
  <si>
    <t>4Q 1999</t>
  </si>
  <si>
    <t>MENTIGA CORPORATION BERHAD</t>
  </si>
  <si>
    <t>Total Loss for the year 1999</t>
  </si>
  <si>
    <t>Manufacturing</t>
  </si>
  <si>
    <t>Housing</t>
  </si>
  <si>
    <t>Bad Doubt provision</t>
  </si>
  <si>
    <t>Overheads</t>
  </si>
  <si>
    <t>Amortisation per year over 25 years</t>
  </si>
  <si>
    <t xml:space="preserve">              UNAUDITED CONSOLIDATED BALANCE SHEET</t>
  </si>
  <si>
    <t xml:space="preserve">          MENTIGA </t>
  </si>
  <si>
    <t xml:space="preserve">           CORPORATION  BERHAD</t>
  </si>
  <si>
    <t xml:space="preserve">                    (Company No: 10289-K)</t>
  </si>
  <si>
    <t xml:space="preserve">               CONSOLIDATED INCOME STATEMENT(UNAUDITED)</t>
  </si>
  <si>
    <t>-</t>
  </si>
  <si>
    <t>31 Dec 2000</t>
  </si>
  <si>
    <t>Amortisation b/f  1.1.2001</t>
  </si>
  <si>
    <t>Amortisation 1st Quarter 2001</t>
  </si>
  <si>
    <t>Goodwill as at 31 March .2001</t>
  </si>
  <si>
    <t>Short Term - secured</t>
  </si>
  <si>
    <t>Short Term - unsecured</t>
  </si>
  <si>
    <t>Long term - secured</t>
  </si>
  <si>
    <t>Overdraft - secured</t>
  </si>
  <si>
    <t>Overdraft - un secured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</si>
  <si>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</si>
  <si>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>30/06/2001</t>
  </si>
  <si>
    <t>30/06/2000</t>
  </si>
  <si>
    <t>Revenue</t>
  </si>
  <si>
    <t xml:space="preserve">Other income </t>
  </si>
  <si>
    <t>Profit/(loss) before finance cost,</t>
  </si>
  <si>
    <t>Finance cost</t>
  </si>
  <si>
    <t>Profit/(loss) before income tax,</t>
  </si>
  <si>
    <t>minority interests and extraordinary items</t>
  </si>
  <si>
    <t>Share of profits and losses of associated companies</t>
  </si>
  <si>
    <t>Profit/(loss) before income tax, minority interests</t>
  </si>
  <si>
    <t>and extraordinary items after share of profits and losses</t>
  </si>
  <si>
    <t>of associated companies</t>
  </si>
  <si>
    <t>Income tax</t>
  </si>
  <si>
    <t>(i)  Profit/(loss) after income tax before</t>
  </si>
  <si>
    <t xml:space="preserve">      deducting minority interests</t>
  </si>
  <si>
    <t xml:space="preserve">Net profit/(loss) from ordinary activities </t>
  </si>
  <si>
    <t>Pre-acquisition profit/(loss), if applicable</t>
  </si>
  <si>
    <t>(ii)  Minority interests</t>
  </si>
  <si>
    <t>(i)  Extraordinary items</t>
  </si>
  <si>
    <t>(ii) Minority interests</t>
  </si>
  <si>
    <t>(m)</t>
  </si>
  <si>
    <t xml:space="preserve">Net profit/(loss) attributable </t>
  </si>
  <si>
    <t>to members of the company</t>
  </si>
  <si>
    <t>Earnings per share based on 2(m) above after</t>
  </si>
  <si>
    <t>Basic (based on ordinary shares -  sen)</t>
  </si>
  <si>
    <t xml:space="preserve">Fully diluted (based on ordinanry shares - sen) </t>
  </si>
  <si>
    <t>To date</t>
  </si>
  <si>
    <t>Property, plant and equipment</t>
  </si>
  <si>
    <t>Investment property</t>
  </si>
  <si>
    <t>Investment in associated companies</t>
  </si>
  <si>
    <t>Goodwill on consolidation</t>
  </si>
  <si>
    <t xml:space="preserve">Intangible Assets </t>
  </si>
  <si>
    <t>7.</t>
  </si>
  <si>
    <t>6.</t>
  </si>
  <si>
    <t>1.</t>
  </si>
  <si>
    <t>2.</t>
  </si>
  <si>
    <t>3.</t>
  </si>
  <si>
    <t>4.</t>
  </si>
  <si>
    <t>5.</t>
  </si>
  <si>
    <t>8.</t>
  </si>
  <si>
    <t>Other long term assets</t>
  </si>
  <si>
    <t xml:space="preserve">    -</t>
  </si>
  <si>
    <t>Inventories</t>
  </si>
  <si>
    <t>Trade receivables</t>
  </si>
  <si>
    <t>Short term investments</t>
  </si>
  <si>
    <t>Others - receivables &amp; prepayments</t>
  </si>
  <si>
    <t>Trade payables</t>
  </si>
  <si>
    <t>Other payables</t>
  </si>
  <si>
    <t>Provision for taxation</t>
  </si>
  <si>
    <t>Proposed dividend</t>
  </si>
  <si>
    <t>Others - Bank overdrafts</t>
  </si>
  <si>
    <t>Long term borrowings</t>
  </si>
  <si>
    <t>Other long term liabilities</t>
  </si>
  <si>
    <t>9.</t>
  </si>
  <si>
    <t>10.</t>
  </si>
  <si>
    <t>11.</t>
  </si>
  <si>
    <t>12.</t>
  </si>
  <si>
    <t>13.</t>
  </si>
  <si>
    <t>14.</t>
  </si>
  <si>
    <t>15.</t>
  </si>
  <si>
    <t>16.</t>
  </si>
  <si>
    <t>Deferred taxation</t>
  </si>
  <si>
    <t>Net tangible assets per share (RM)</t>
  </si>
  <si>
    <t>30 Jun 2001</t>
  </si>
  <si>
    <t>Current Liabillties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</si>
</sst>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_);[Red]\(0\)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?_);_(@_)"/>
    <numFmt numFmtId="169" formatCode="_(* #,##0_);_(* \(#,##0\);_(* &quot;-&quot;??_);_(@_)"/>
    <numFmt numFmtId="170" formatCode="0;[Red]0"/>
    <numFmt numFmtId="171" formatCode="0.0"/>
    <numFmt numFmtId="172" formatCode="0.0_);\(0.0\)"/>
    <numFmt numFmtId="173" formatCode="0_);\(0\)"/>
    <numFmt numFmtId="174" formatCode="0.0%"/>
    <numFmt numFmtId="175" formatCode="0.00_);\(0.00\)"/>
    <numFmt numFmtId="176" formatCode="0.000_);\(0.000\)"/>
    <numFmt numFmtId="177" formatCode="#,##0.000_);\(#,##0.000\)"/>
  </numFmts>
  <fonts count="16">
    <font>
      <sz val="10"/>
      <name val="Arial"/>
      <family val="0"/>
    </font>
    <font>
      <b/>
      <sz val="10"/>
      <name val="Century Gothic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u val="single"/>
      <sz val="10"/>
      <name val="Arial"/>
      <family val="2"/>
    </font>
    <font>
      <sz val="10"/>
      <name val="Lucida Console"/>
      <family val="3"/>
    </font>
    <font>
      <b/>
      <u val="single"/>
      <sz val="10"/>
      <name val="Arial Narrow"/>
      <family val="2"/>
    </font>
    <font>
      <b/>
      <i/>
      <sz val="18"/>
      <name val="Century Gothic"/>
      <family val="2"/>
    </font>
    <font>
      <u val="single"/>
      <sz val="10"/>
      <name val="Arial"/>
      <family val="2"/>
    </font>
    <font>
      <u val="single"/>
      <sz val="10"/>
      <name val="Lucida Console"/>
      <family val="3"/>
    </font>
    <font>
      <b/>
      <u val="single"/>
      <sz val="12"/>
      <name val="Arial Narrow"/>
      <family val="2"/>
    </font>
    <font>
      <b/>
      <sz val="10"/>
      <name val="Arial Narrow"/>
      <family val="2"/>
    </font>
    <font>
      <sz val="16"/>
      <name val="Arial Narrow"/>
      <family val="2"/>
    </font>
    <font>
      <sz val="12"/>
      <name val="Arial Narrow"/>
      <family val="2"/>
    </font>
    <font>
      <b/>
      <i/>
      <sz val="26"/>
      <name val="Century Gothic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7" fontId="4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 horizontal="right"/>
    </xf>
    <xf numFmtId="169" fontId="0" fillId="0" borderId="0" xfId="15" applyNumberFormat="1" applyAlignment="1">
      <alignment/>
    </xf>
    <xf numFmtId="169" fontId="4" fillId="0" borderId="0" xfId="0" applyNumberFormat="1" applyFont="1" applyAlignment="1">
      <alignment horizontal="center"/>
    </xf>
    <xf numFmtId="169" fontId="4" fillId="0" borderId="0" xfId="15" applyNumberFormat="1" applyFont="1" applyAlignment="1">
      <alignment/>
    </xf>
    <xf numFmtId="172" fontId="4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0" fontId="6" fillId="0" borderId="0" xfId="0" applyFont="1" applyAlignment="1">
      <alignment/>
    </xf>
    <xf numFmtId="37" fontId="6" fillId="0" borderId="1" xfId="0" applyNumberFormat="1" applyFont="1" applyBorder="1" applyAlignment="1">
      <alignment/>
    </xf>
    <xf numFmtId="37" fontId="6" fillId="0" borderId="2" xfId="0" applyNumberFormat="1" applyFont="1" applyBorder="1" applyAlignment="1">
      <alignment/>
    </xf>
    <xf numFmtId="37" fontId="6" fillId="0" borderId="3" xfId="0" applyNumberFormat="1" applyFont="1" applyBorder="1" applyAlignment="1">
      <alignment/>
    </xf>
    <xf numFmtId="37" fontId="6" fillId="0" borderId="4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37" fontId="6" fillId="0" borderId="5" xfId="0" applyNumberFormat="1" applyFont="1" applyBorder="1" applyAlignment="1">
      <alignment/>
    </xf>
    <xf numFmtId="37" fontId="6" fillId="0" borderId="6" xfId="0" applyNumberFormat="1" applyFont="1" applyBorder="1" applyAlignment="1">
      <alignment/>
    </xf>
    <xf numFmtId="37" fontId="6" fillId="0" borderId="7" xfId="0" applyNumberFormat="1" applyFont="1" applyBorder="1" applyAlignment="1">
      <alignment/>
    </xf>
    <xf numFmtId="37" fontId="6" fillId="0" borderId="8" xfId="0" applyNumberFormat="1" applyFont="1" applyBorder="1" applyAlignment="1">
      <alignment/>
    </xf>
    <xf numFmtId="0" fontId="5" fillId="0" borderId="0" xfId="0" applyFont="1" applyAlignment="1">
      <alignment/>
    </xf>
    <xf numFmtId="37" fontId="6" fillId="0" borderId="9" xfId="0" applyNumberFormat="1" applyFont="1" applyBorder="1" applyAlignment="1">
      <alignment/>
    </xf>
    <xf numFmtId="0" fontId="0" fillId="0" borderId="0" xfId="0" applyAlignment="1">
      <alignment horizontal="center"/>
    </xf>
    <xf numFmtId="3" fontId="4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1" fontId="4" fillId="0" borderId="0" xfId="15" applyNumberFormat="1" applyFont="1" applyAlignment="1">
      <alignment/>
    </xf>
    <xf numFmtId="169" fontId="4" fillId="0" borderId="0" xfId="15" applyNumberFormat="1" applyFont="1" applyAlignment="1">
      <alignment horizontal="right"/>
    </xf>
    <xf numFmtId="0" fontId="0" fillId="0" borderId="0" xfId="0" applyAlignment="1">
      <alignment horizontal="right"/>
    </xf>
    <xf numFmtId="37" fontId="0" fillId="0" borderId="0" xfId="0" applyNumberFormat="1" applyFont="1" applyAlignment="1">
      <alignment/>
    </xf>
    <xf numFmtId="37" fontId="0" fillId="0" borderId="1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37" fontId="0" fillId="0" borderId="3" xfId="0" applyNumberFormat="1" applyFont="1" applyBorder="1" applyAlignment="1">
      <alignment/>
    </xf>
    <xf numFmtId="37" fontId="0" fillId="0" borderId="4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5" xfId="0" applyNumberFormat="1" applyFont="1" applyBorder="1" applyAlignment="1">
      <alignment/>
    </xf>
    <xf numFmtId="37" fontId="0" fillId="0" borderId="6" xfId="0" applyNumberFormat="1" applyFont="1" applyBorder="1" applyAlignment="1">
      <alignment/>
    </xf>
    <xf numFmtId="37" fontId="0" fillId="0" borderId="7" xfId="0" applyNumberFormat="1" applyFont="1" applyBorder="1" applyAlignment="1">
      <alignment/>
    </xf>
    <xf numFmtId="37" fontId="0" fillId="0" borderId="8" xfId="0" applyNumberFormat="1" applyFont="1" applyBorder="1" applyAlignment="1">
      <alignment/>
    </xf>
    <xf numFmtId="37" fontId="10" fillId="0" borderId="0" xfId="0" applyNumberFormat="1" applyFont="1" applyAlignment="1">
      <alignment horizontal="center"/>
    </xf>
    <xf numFmtId="37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37" fontId="0" fillId="0" borderId="10" xfId="0" applyNumberFormat="1" applyFont="1" applyBorder="1" applyAlignment="1">
      <alignment/>
    </xf>
    <xf numFmtId="37" fontId="0" fillId="0" borderId="0" xfId="0" applyNumberFormat="1" applyFont="1" applyAlignment="1">
      <alignment horizontal="left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7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0" fillId="0" borderId="12" xfId="0" applyNumberFormat="1" applyBorder="1" applyAlignment="1">
      <alignment/>
    </xf>
    <xf numFmtId="37" fontId="0" fillId="0" borderId="13" xfId="0" applyNumberFormat="1" applyBorder="1" applyAlignment="1">
      <alignment/>
    </xf>
    <xf numFmtId="37" fontId="0" fillId="0" borderId="14" xfId="0" applyNumberFormat="1" applyBorder="1" applyAlignment="1">
      <alignment/>
    </xf>
    <xf numFmtId="0" fontId="4" fillId="0" borderId="0" xfId="0" applyFont="1" applyAlignment="1" quotePrefix="1">
      <alignment horizontal="right"/>
    </xf>
    <xf numFmtId="3" fontId="0" fillId="0" borderId="0" xfId="0" applyNumberFormat="1" applyAlignment="1">
      <alignment horizontal="right"/>
    </xf>
    <xf numFmtId="37" fontId="0" fillId="0" borderId="15" xfId="0" applyNumberFormat="1" applyBorder="1" applyAlignment="1">
      <alignment/>
    </xf>
    <xf numFmtId="0" fontId="12" fillId="0" borderId="0" xfId="0" applyFont="1" applyAlignment="1">
      <alignment/>
    </xf>
    <xf numFmtId="37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37" fontId="4" fillId="0" borderId="7" xfId="0" applyNumberFormat="1" applyFont="1" applyBorder="1" applyAlignment="1">
      <alignment/>
    </xf>
    <xf numFmtId="39" fontId="4" fillId="0" borderId="0" xfId="0" applyNumberFormat="1" applyFont="1" applyAlignment="1">
      <alignment/>
    </xf>
    <xf numFmtId="37" fontId="6" fillId="0" borderId="0" xfId="15" applyNumberFormat="1" applyFont="1" applyAlignment="1">
      <alignment/>
    </xf>
    <xf numFmtId="37" fontId="6" fillId="0" borderId="0" xfId="19" applyNumberFormat="1" applyFont="1" applyAlignment="1">
      <alignment/>
    </xf>
    <xf numFmtId="37" fontId="6" fillId="0" borderId="0" xfId="0" applyNumberFormat="1" applyFont="1" applyAlignment="1">
      <alignment horizontal="right"/>
    </xf>
    <xf numFmtId="37" fontId="6" fillId="0" borderId="16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7" fontId="14" fillId="0" borderId="9" xfId="0" applyNumberFormat="1" applyFont="1" applyBorder="1" applyAlignment="1">
      <alignment/>
    </xf>
    <xf numFmtId="37" fontId="14" fillId="0" borderId="0" xfId="0" applyNumberFormat="1" applyFont="1" applyAlignment="1">
      <alignment/>
    </xf>
    <xf numFmtId="37" fontId="14" fillId="0" borderId="15" xfId="0" applyNumberFormat="1" applyFont="1" applyBorder="1" applyAlignment="1">
      <alignment/>
    </xf>
    <xf numFmtId="37" fontId="4" fillId="0" borderId="16" xfId="0" applyNumberFormat="1" applyFont="1" applyBorder="1" applyAlignment="1">
      <alignment/>
    </xf>
    <xf numFmtId="0" fontId="15" fillId="0" borderId="0" xfId="0" applyFont="1" applyAlignment="1">
      <alignment/>
    </xf>
    <xf numFmtId="37" fontId="0" fillId="0" borderId="7" xfId="0" applyNumberFormat="1" applyBorder="1" applyAlignment="1">
      <alignment/>
    </xf>
    <xf numFmtId="169" fontId="4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73" fontId="4" fillId="0" borderId="0" xfId="15" applyNumberFormat="1" applyFont="1" applyAlignment="1">
      <alignment horizontal="right"/>
    </xf>
    <xf numFmtId="37" fontId="4" fillId="0" borderId="0" xfId="15" applyNumberFormat="1" applyFont="1" applyAlignment="1">
      <alignment horizontal="right"/>
    </xf>
    <xf numFmtId="3" fontId="4" fillId="0" borderId="0" xfId="0" applyNumberFormat="1" applyFont="1" applyAlignment="1">
      <alignment/>
    </xf>
    <xf numFmtId="172" fontId="4" fillId="0" borderId="0" xfId="0" applyNumberFormat="1" applyFont="1" applyAlignment="1">
      <alignment horizontal="right"/>
    </xf>
    <xf numFmtId="39" fontId="0" fillId="0" borderId="0" xfId="0" applyNumberFormat="1" applyAlignment="1">
      <alignment/>
    </xf>
    <xf numFmtId="39" fontId="4" fillId="0" borderId="0" xfId="0" applyNumberFormat="1" applyFont="1" applyAlignment="1">
      <alignment horizontal="right"/>
    </xf>
    <xf numFmtId="17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1</xdr:row>
      <xdr:rowOff>104775</xdr:rowOff>
    </xdr:from>
    <xdr:to>
      <xdr:col>5</xdr:col>
      <xdr:colOff>514350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66700"/>
          <a:ext cx="600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762000</xdr:colOff>
      <xdr:row>78</xdr:row>
      <xdr:rowOff>76200</xdr:rowOff>
    </xdr:from>
    <xdr:to>
      <xdr:col>5</xdr:col>
      <xdr:colOff>590550</xdr:colOff>
      <xdr:row>83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1553825"/>
          <a:ext cx="600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BL342"/>
  <sheetViews>
    <sheetView tabSelected="1" workbookViewId="0" topLeftCell="E15">
      <selection activeCell="I30" sqref="I30"/>
    </sheetView>
  </sheetViews>
  <sheetFormatPr defaultColWidth="9.140625" defaultRowHeight="12.75"/>
  <cols>
    <col min="1" max="1" width="3.7109375" style="0" customWidth="1"/>
    <col min="2" max="2" width="3.421875" style="0" customWidth="1"/>
    <col min="3" max="3" width="3.57421875" style="0" customWidth="1"/>
    <col min="4" max="5" width="11.57421875" style="0" customWidth="1"/>
    <col min="6" max="6" width="13.8515625" style="0" customWidth="1"/>
    <col min="7" max="7" width="12.57421875" style="0" customWidth="1"/>
    <col min="8" max="8" width="1.28515625" style="0" customWidth="1"/>
    <col min="9" max="9" width="10.7109375" style="0" customWidth="1"/>
    <col min="10" max="10" width="1.57421875" style="0" customWidth="1"/>
    <col min="11" max="11" width="10.57421875" style="0" customWidth="1"/>
    <col min="12" max="12" width="2.28125" style="0" customWidth="1"/>
    <col min="13" max="13" width="12.421875" style="0" customWidth="1"/>
    <col min="14" max="14" width="3.421875" style="0" customWidth="1"/>
    <col min="15" max="15" width="11.00390625" style="0" customWidth="1"/>
    <col min="16" max="16" width="4.7109375" style="0" customWidth="1"/>
    <col min="17" max="17" width="19.8515625" style="0" customWidth="1"/>
    <col min="18" max="18" width="28.8515625" style="0" customWidth="1"/>
    <col min="19" max="22" width="8.7109375" style="0" customWidth="1"/>
    <col min="23" max="23" width="10.00390625" style="0" customWidth="1"/>
    <col min="24" max="24" width="8.7109375" style="0" customWidth="1"/>
    <col min="25" max="25" width="10.57421875" style="0" customWidth="1"/>
    <col min="26" max="26" width="9.57421875" style="0" customWidth="1"/>
    <col min="27" max="27" width="10.140625" style="0" customWidth="1"/>
    <col min="32" max="32" width="8.57421875" style="0" customWidth="1"/>
    <col min="33" max="33" width="10.421875" style="0" customWidth="1"/>
    <col min="34" max="34" width="12.00390625" style="0" customWidth="1"/>
    <col min="35" max="39" width="10.7109375" style="0" customWidth="1"/>
    <col min="40" max="40" width="12.00390625" style="0" customWidth="1"/>
    <col min="41" max="41" width="10.7109375" style="0" customWidth="1"/>
    <col min="42" max="42" width="14.57421875" style="0" customWidth="1"/>
    <col min="44" max="44" width="16.00390625" style="0" customWidth="1"/>
    <col min="45" max="45" width="13.7109375" style="0" customWidth="1"/>
    <col min="46" max="46" width="19.421875" style="0" customWidth="1"/>
    <col min="47" max="47" width="16.28125" style="0" customWidth="1"/>
    <col min="48" max="48" width="14.57421875" style="0" customWidth="1"/>
    <col min="49" max="49" width="2.8515625" style="0" customWidth="1"/>
    <col min="50" max="50" width="15.00390625" style="0" customWidth="1"/>
    <col min="60" max="60" width="10.57421875" style="0" customWidth="1"/>
  </cols>
  <sheetData>
    <row r="8" ht="25.5" customHeight="1">
      <c r="E8" s="81" t="s">
        <v>0</v>
      </c>
    </row>
    <row r="9" ht="12.75">
      <c r="E9" s="1" t="s">
        <v>1</v>
      </c>
    </row>
    <row r="10" ht="12.75">
      <c r="E10" s="2" t="s">
        <v>2</v>
      </c>
    </row>
    <row r="11" ht="12.75">
      <c r="V11">
        <f>350-302</f>
        <v>48</v>
      </c>
    </row>
    <row r="12" ht="12.75">
      <c r="A12" s="3" t="s">
        <v>132</v>
      </c>
    </row>
    <row r="13" ht="6" customHeight="1"/>
    <row r="14" spans="7:15" ht="12.75">
      <c r="G14" s="53" t="s">
        <v>3</v>
      </c>
      <c r="H14" s="53"/>
      <c r="I14" s="53"/>
      <c r="K14" s="67" t="s">
        <v>4</v>
      </c>
      <c r="L14" s="67"/>
      <c r="M14" s="67"/>
      <c r="N14" s="53"/>
      <c r="O14" s="53"/>
    </row>
    <row r="15" spans="7:15" ht="12.75">
      <c r="G15" s="6" t="s">
        <v>5</v>
      </c>
      <c r="I15" s="6" t="s">
        <v>6</v>
      </c>
      <c r="J15" s="5"/>
      <c r="K15" s="6" t="s">
        <v>7</v>
      </c>
      <c r="L15" s="5"/>
      <c r="M15" s="6" t="s">
        <v>6</v>
      </c>
      <c r="N15" s="6"/>
      <c r="O15" s="6"/>
    </row>
    <row r="16" spans="2:15" ht="12.75">
      <c r="B16" t="s">
        <v>143</v>
      </c>
      <c r="G16" s="6" t="s">
        <v>8</v>
      </c>
      <c r="I16" s="6" t="s">
        <v>9</v>
      </c>
      <c r="J16" s="5"/>
      <c r="K16" s="6" t="s">
        <v>8</v>
      </c>
      <c r="L16" s="5"/>
      <c r="M16" s="6" t="s">
        <v>9</v>
      </c>
      <c r="N16" s="6"/>
      <c r="O16" s="6"/>
    </row>
    <row r="17" spans="7:45" ht="12.75">
      <c r="G17" s="6" t="s">
        <v>10</v>
      </c>
      <c r="I17" s="6" t="s">
        <v>10</v>
      </c>
      <c r="J17" s="5"/>
      <c r="K17" s="6" t="s">
        <v>170</v>
      </c>
      <c r="L17" s="5"/>
      <c r="M17" s="6" t="s">
        <v>11</v>
      </c>
      <c r="N17" s="6"/>
      <c r="O17" s="6"/>
      <c r="AS17" s="3" t="s">
        <v>12</v>
      </c>
    </row>
    <row r="18" spans="7:45" ht="12.75">
      <c r="G18" s="7" t="s">
        <v>144</v>
      </c>
      <c r="I18" s="7" t="s">
        <v>145</v>
      </c>
      <c r="J18" s="5"/>
      <c r="K18" s="7" t="s">
        <v>144</v>
      </c>
      <c r="L18" s="5"/>
      <c r="M18" s="7" t="s">
        <v>145</v>
      </c>
      <c r="N18" s="7"/>
      <c r="O18" s="7"/>
      <c r="AS18" s="28" t="s">
        <v>13</v>
      </c>
    </row>
    <row r="19" spans="7:50" ht="13.5">
      <c r="G19" s="6" t="s">
        <v>14</v>
      </c>
      <c r="I19" s="6" t="s">
        <v>14</v>
      </c>
      <c r="J19" s="5"/>
      <c r="K19" s="6" t="s">
        <v>14</v>
      </c>
      <c r="L19" s="5"/>
      <c r="M19" s="6" t="s">
        <v>14</v>
      </c>
      <c r="N19" s="6"/>
      <c r="O19" s="6"/>
      <c r="AS19" s="17" t="s">
        <v>20</v>
      </c>
      <c r="AT19" s="17"/>
      <c r="AU19" s="17"/>
      <c r="AV19" s="17"/>
      <c r="AW19" s="17"/>
      <c r="AX19" s="17"/>
    </row>
    <row r="20" spans="45:50" ht="7.5" customHeight="1">
      <c r="AS20" s="17"/>
      <c r="AT20" s="17"/>
      <c r="AU20" s="17"/>
      <c r="AV20" s="17"/>
      <c r="AW20" s="17"/>
      <c r="AX20" s="17"/>
    </row>
    <row r="21" spans="1:53" ht="13.5">
      <c r="A21" s="5">
        <v>1</v>
      </c>
      <c r="B21" s="5" t="s">
        <v>22</v>
      </c>
      <c r="C21" s="5" t="s">
        <v>146</v>
      </c>
      <c r="D21" s="5"/>
      <c r="E21" s="5"/>
      <c r="G21" s="14">
        <v>11881</v>
      </c>
      <c r="I21" s="12">
        <v>6009</v>
      </c>
      <c r="J21" s="11"/>
      <c r="K21" s="86">
        <v>15652</v>
      </c>
      <c r="L21" s="11"/>
      <c r="M21" s="12">
        <v>8063</v>
      </c>
      <c r="N21" s="31"/>
      <c r="O21" s="86">
        <f>+K21</f>
        <v>15652</v>
      </c>
      <c r="AS21" s="17"/>
      <c r="AT21" s="17"/>
      <c r="AU21" s="17" t="s">
        <v>15</v>
      </c>
      <c r="AV21" s="17" t="s">
        <v>23</v>
      </c>
      <c r="AW21" s="17"/>
      <c r="AX21" s="17" t="s">
        <v>24</v>
      </c>
      <c r="AY21" s="11"/>
      <c r="AZ21" s="11"/>
      <c r="BA21" s="11"/>
    </row>
    <row r="22" spans="1:53" ht="7.5" customHeight="1">
      <c r="A22" s="5"/>
      <c r="B22" s="5"/>
      <c r="C22" s="5"/>
      <c r="D22" s="5"/>
      <c r="E22" s="5"/>
      <c r="I22" s="37"/>
      <c r="K22" s="37"/>
      <c r="M22" s="37"/>
      <c r="N22" s="37"/>
      <c r="O22" s="37"/>
      <c r="AS22" s="17"/>
      <c r="AT22" s="17"/>
      <c r="AU22" s="17"/>
      <c r="AV22" s="17"/>
      <c r="AW22" s="17"/>
      <c r="AX22" s="17"/>
      <c r="AY22" s="11"/>
      <c r="AZ22" s="11"/>
      <c r="BA22" s="11"/>
    </row>
    <row r="23" spans="1:53" ht="13.5">
      <c r="A23" s="5"/>
      <c r="B23" s="5" t="s">
        <v>25</v>
      </c>
      <c r="C23" s="5" t="s">
        <v>26</v>
      </c>
      <c r="D23" s="5"/>
      <c r="E23" s="5"/>
      <c r="G23" s="14">
        <v>0</v>
      </c>
      <c r="I23" s="83" t="s">
        <v>133</v>
      </c>
      <c r="K23" s="86">
        <v>0</v>
      </c>
      <c r="M23" s="83" t="s">
        <v>133</v>
      </c>
      <c r="N23" s="66"/>
      <c r="O23" s="36">
        <f>+K23</f>
        <v>0</v>
      </c>
      <c r="AS23" s="17"/>
      <c r="AT23" s="17"/>
      <c r="AU23" s="70" t="s">
        <v>28</v>
      </c>
      <c r="AV23" s="71">
        <v>0.44</v>
      </c>
      <c r="AW23" s="17"/>
      <c r="AX23" s="17">
        <v>1</v>
      </c>
      <c r="AY23" s="11"/>
      <c r="AZ23" s="11"/>
      <c r="BA23" s="11"/>
    </row>
    <row r="24" spans="1:53" ht="7.5" customHeight="1">
      <c r="A24" s="5"/>
      <c r="B24" s="5"/>
      <c r="C24" s="5"/>
      <c r="D24" s="5"/>
      <c r="E24" s="5"/>
      <c r="I24" s="37"/>
      <c r="K24" s="37"/>
      <c r="M24" s="37"/>
      <c r="N24" s="37"/>
      <c r="O24" s="37"/>
      <c r="AS24" s="17"/>
      <c r="AT24" s="17"/>
      <c r="AU24" s="17"/>
      <c r="AV24" s="17"/>
      <c r="AW24" s="17"/>
      <c r="AX24" s="17"/>
      <c r="AY24" s="11"/>
      <c r="AZ24" s="11"/>
      <c r="BA24" s="11"/>
    </row>
    <row r="25" spans="1:53" ht="13.5">
      <c r="A25" s="5"/>
      <c r="B25" s="4" t="s">
        <v>29</v>
      </c>
      <c r="C25" s="5" t="s">
        <v>147</v>
      </c>
      <c r="D25" s="5"/>
      <c r="E25" s="5"/>
      <c r="G25" s="14">
        <v>-25</v>
      </c>
      <c r="I25" s="12">
        <v>-15</v>
      </c>
      <c r="K25" s="86">
        <v>19</v>
      </c>
      <c r="M25" s="12">
        <v>-29</v>
      </c>
      <c r="N25" s="66"/>
      <c r="O25" s="36">
        <f>+K25</f>
        <v>19</v>
      </c>
      <c r="AS25" s="17"/>
      <c r="AT25" s="17"/>
      <c r="AU25" s="17">
        <v>5600000</v>
      </c>
      <c r="AV25" s="17">
        <v>4400002</v>
      </c>
      <c r="AW25" s="17"/>
      <c r="AX25" s="17">
        <v>10000002</v>
      </c>
      <c r="AY25" s="11"/>
      <c r="AZ25" s="11"/>
      <c r="BA25" s="11"/>
    </row>
    <row r="26" spans="1:53" ht="7.5" customHeight="1">
      <c r="A26" s="5"/>
      <c r="B26" s="5"/>
      <c r="C26" s="5"/>
      <c r="D26" s="5"/>
      <c r="E26" s="5"/>
      <c r="I26" s="37"/>
      <c r="K26" s="37"/>
      <c r="M26" s="37"/>
      <c r="O26" s="37"/>
      <c r="AS26" s="17"/>
      <c r="AT26" s="17"/>
      <c r="AU26" s="17"/>
      <c r="AV26" s="17"/>
      <c r="AW26" s="17"/>
      <c r="AX26" s="17"/>
      <c r="AY26" s="11"/>
      <c r="AZ26" s="11"/>
      <c r="BA26" s="11"/>
    </row>
    <row r="27" spans="1:64" ht="13.5">
      <c r="A27" s="5">
        <v>2</v>
      </c>
      <c r="B27" s="5" t="s">
        <v>22</v>
      </c>
      <c r="C27" s="5" t="s">
        <v>148</v>
      </c>
      <c r="D27" s="5"/>
      <c r="E27" s="5"/>
      <c r="G27" s="14">
        <v>3404</v>
      </c>
      <c r="I27" s="12">
        <v>-4167</v>
      </c>
      <c r="K27" s="86">
        <v>3044</v>
      </c>
      <c r="M27" s="12">
        <v>-8715</v>
      </c>
      <c r="N27" s="12"/>
      <c r="O27" s="36">
        <f>+K27</f>
        <v>3044</v>
      </c>
      <c r="AS27" s="17"/>
      <c r="AT27" s="17">
        <v>-11328350</v>
      </c>
      <c r="AU27" s="19">
        <f>AX27*AU23</f>
        <v>-6343876.000000001</v>
      </c>
      <c r="AV27" s="20">
        <f>AX27-AU27</f>
        <v>-4984473.999999999</v>
      </c>
      <c r="AW27" s="20"/>
      <c r="AX27" s="21">
        <f>+AT27</f>
        <v>-11328350</v>
      </c>
      <c r="AY27" s="11"/>
      <c r="AZ27" s="11"/>
      <c r="BA27" s="11"/>
      <c r="BL27">
        <f>269437-149708</f>
        <v>119729</v>
      </c>
    </row>
    <row r="28" spans="1:53" ht="13.5">
      <c r="A28" s="5"/>
      <c r="B28" s="5"/>
      <c r="C28" s="5" t="s">
        <v>31</v>
      </c>
      <c r="D28" s="5"/>
      <c r="E28" s="5"/>
      <c r="I28" s="65"/>
      <c r="M28" s="37"/>
      <c r="N28" s="37"/>
      <c r="AS28" s="17"/>
      <c r="AT28" s="17"/>
      <c r="AU28" s="22"/>
      <c r="AV28" s="23"/>
      <c r="AW28" s="23"/>
      <c r="AX28" s="24"/>
      <c r="AY28" s="11"/>
      <c r="AZ28" s="11"/>
      <c r="BA28" s="11"/>
    </row>
    <row r="29" spans="1:53" ht="13.5">
      <c r="A29" s="5"/>
      <c r="B29" s="5"/>
      <c r="C29" s="5" t="s">
        <v>32</v>
      </c>
      <c r="D29" s="5"/>
      <c r="E29" s="5"/>
      <c r="I29" s="65"/>
      <c r="M29" s="37"/>
      <c r="N29" s="37"/>
      <c r="AS29" s="17"/>
      <c r="AT29" s="17">
        <v>-105949</v>
      </c>
      <c r="AU29" s="25">
        <f>AX29*AU23</f>
        <v>-59331.44</v>
      </c>
      <c r="AV29" s="26">
        <f>AX29-AU29</f>
        <v>-46617.56</v>
      </c>
      <c r="AW29" s="26"/>
      <c r="AX29" s="27">
        <v>-105949</v>
      </c>
      <c r="AY29" s="11"/>
      <c r="AZ29" s="11"/>
      <c r="BA29" s="11"/>
    </row>
    <row r="30" spans="1:53" ht="7.5" customHeight="1">
      <c r="A30" s="5"/>
      <c r="B30" s="5"/>
      <c r="C30" s="5"/>
      <c r="D30" s="5"/>
      <c r="E30" s="5"/>
      <c r="I30" s="65"/>
      <c r="M30" s="37"/>
      <c r="N30" s="37"/>
      <c r="AS30" s="17"/>
      <c r="AT30" s="17"/>
      <c r="AU30" s="17"/>
      <c r="AV30" s="17"/>
      <c r="AW30" s="17"/>
      <c r="AX30" s="17"/>
      <c r="AY30" s="11"/>
      <c r="AZ30" s="11"/>
      <c r="BA30" s="11"/>
    </row>
    <row r="31" spans="1:53" ht="13.5">
      <c r="A31" s="5"/>
      <c r="B31" s="5" t="s">
        <v>25</v>
      </c>
      <c r="C31" s="5" t="s">
        <v>149</v>
      </c>
      <c r="D31" s="5"/>
      <c r="E31" s="5"/>
      <c r="G31" s="14">
        <v>-1378</v>
      </c>
      <c r="I31" s="12">
        <v>-1639</v>
      </c>
      <c r="K31" s="86">
        <v>-3289</v>
      </c>
      <c r="M31" s="12">
        <v>-2977</v>
      </c>
      <c r="N31" s="12"/>
      <c r="O31" s="36">
        <f>+K31</f>
        <v>-3289</v>
      </c>
      <c r="AS31" s="17"/>
      <c r="AT31" s="17"/>
      <c r="AU31" s="17">
        <f>+AU27+AU29</f>
        <v>-6403207.440000001</v>
      </c>
      <c r="AV31" s="17">
        <f>+AV27+AV29</f>
        <v>-5031091.559999999</v>
      </c>
      <c r="AW31" s="17"/>
      <c r="AX31" s="17">
        <f>+AX27+AX29</f>
        <v>-11434299</v>
      </c>
      <c r="AY31" s="11"/>
      <c r="AZ31" s="11"/>
      <c r="BA31" s="11"/>
    </row>
    <row r="32" spans="1:53" ht="7.5" customHeight="1">
      <c r="A32" s="5"/>
      <c r="B32" s="5"/>
      <c r="C32" s="5"/>
      <c r="D32" s="5"/>
      <c r="E32" s="5"/>
      <c r="I32" s="65"/>
      <c r="M32" s="65"/>
      <c r="N32" s="65"/>
      <c r="AS32" s="17"/>
      <c r="AT32" s="17"/>
      <c r="AU32" s="26"/>
      <c r="AV32" s="26"/>
      <c r="AW32" s="17"/>
      <c r="AX32" s="26"/>
      <c r="AY32" s="11"/>
      <c r="AZ32" s="11"/>
      <c r="BA32" s="11"/>
    </row>
    <row r="33" spans="1:53" ht="13.5">
      <c r="A33" s="5"/>
      <c r="B33" s="4" t="s">
        <v>29</v>
      </c>
      <c r="C33" s="5" t="s">
        <v>35</v>
      </c>
      <c r="D33" s="5"/>
      <c r="E33" s="5"/>
      <c r="G33" s="14">
        <v>-960</v>
      </c>
      <c r="I33" s="12">
        <v>-959</v>
      </c>
      <c r="K33" s="86">
        <v>-1927</v>
      </c>
      <c r="M33" s="12">
        <v>-1938</v>
      </c>
      <c r="N33" s="12"/>
      <c r="O33" s="36">
        <f>+K33</f>
        <v>-1927</v>
      </c>
      <c r="AS33" s="17"/>
      <c r="AT33" s="17"/>
      <c r="AU33" s="17">
        <f>+AU25+AU31</f>
        <v>-803207.4400000013</v>
      </c>
      <c r="AV33" s="17">
        <f>+AV25+AV31</f>
        <v>-631089.5599999987</v>
      </c>
      <c r="AW33" s="17"/>
      <c r="AX33" s="17">
        <f>+AX25+AX31</f>
        <v>-1434297</v>
      </c>
      <c r="AY33" s="11"/>
      <c r="AZ33" s="11"/>
      <c r="BA33" s="11"/>
    </row>
    <row r="34" spans="1:53" ht="7.5" customHeight="1">
      <c r="A34" s="5"/>
      <c r="B34" s="5"/>
      <c r="C34" s="5"/>
      <c r="D34" s="5"/>
      <c r="E34" s="5"/>
      <c r="I34" s="12"/>
      <c r="M34" s="12"/>
      <c r="N34" s="12"/>
      <c r="AS34" s="17"/>
      <c r="AT34" s="17"/>
      <c r="AU34" s="17"/>
      <c r="AV34" s="17"/>
      <c r="AW34" s="17"/>
      <c r="AX34" s="17"/>
      <c r="AY34" s="11"/>
      <c r="AZ34" s="11"/>
      <c r="BA34" s="11"/>
    </row>
    <row r="35" spans="1:53" ht="13.5">
      <c r="A35" s="5"/>
      <c r="B35" s="5" t="s">
        <v>37</v>
      </c>
      <c r="C35" s="5" t="s">
        <v>38</v>
      </c>
      <c r="D35" s="5"/>
      <c r="E35" s="5"/>
      <c r="G35" s="31">
        <v>0</v>
      </c>
      <c r="I35" s="12">
        <v>0</v>
      </c>
      <c r="K35" s="86">
        <v>0</v>
      </c>
      <c r="M35" s="12">
        <v>0</v>
      </c>
      <c r="N35" s="12"/>
      <c r="O35" s="31">
        <v>0</v>
      </c>
      <c r="AS35" s="17"/>
      <c r="AT35" s="17"/>
      <c r="AU35" s="17"/>
      <c r="AV35" s="17">
        <v>110234</v>
      </c>
      <c r="AW35" s="17"/>
      <c r="AX35" s="17"/>
      <c r="AY35" s="11"/>
      <c r="AZ35" s="11"/>
      <c r="BA35" s="11"/>
    </row>
    <row r="36" spans="1:53" ht="7.5" customHeight="1">
      <c r="A36" s="5"/>
      <c r="B36" s="5"/>
      <c r="C36" s="5"/>
      <c r="D36" s="5"/>
      <c r="E36" s="5"/>
      <c r="I36" s="65"/>
      <c r="M36" s="65"/>
      <c r="N36" s="65"/>
      <c r="AS36" s="17"/>
      <c r="AT36" s="17"/>
      <c r="AU36" s="17"/>
      <c r="AV36" s="26"/>
      <c r="AW36" s="17"/>
      <c r="AX36" s="17"/>
      <c r="AY36" s="11"/>
      <c r="AZ36" s="11"/>
      <c r="BA36" s="11"/>
    </row>
    <row r="37" spans="1:53" ht="14.25" thickBot="1">
      <c r="A37" s="5"/>
      <c r="B37" s="5" t="s">
        <v>40</v>
      </c>
      <c r="C37" s="5" t="s">
        <v>150</v>
      </c>
      <c r="D37" s="5"/>
      <c r="E37" s="5"/>
      <c r="G37" s="14">
        <v>1066</v>
      </c>
      <c r="I37" s="12">
        <v>-6765</v>
      </c>
      <c r="K37" s="86">
        <v>-2172</v>
      </c>
      <c r="M37" s="12">
        <v>-13630</v>
      </c>
      <c r="N37" s="12"/>
      <c r="O37" s="36">
        <f>+K37</f>
        <v>-2172</v>
      </c>
      <c r="AS37" s="17"/>
      <c r="AT37" s="17"/>
      <c r="AU37" s="17"/>
      <c r="AV37" s="29">
        <f>+AV33+AV35</f>
        <v>-520855.55999999866</v>
      </c>
      <c r="AW37" s="17" t="s">
        <v>42</v>
      </c>
      <c r="AX37" s="17"/>
      <c r="AY37" s="11"/>
      <c r="AZ37" s="11"/>
      <c r="BA37" s="11"/>
    </row>
    <row r="38" spans="1:53" ht="14.25" thickTop="1">
      <c r="A38" s="5"/>
      <c r="B38" s="5"/>
      <c r="C38" s="5" t="s">
        <v>151</v>
      </c>
      <c r="D38" s="5"/>
      <c r="E38" s="5"/>
      <c r="I38" s="65"/>
      <c r="M38" s="65"/>
      <c r="N38" s="65"/>
      <c r="AS38" s="17"/>
      <c r="AT38" s="17"/>
      <c r="AU38" s="17"/>
      <c r="AV38" s="17"/>
      <c r="AW38" s="17"/>
      <c r="AX38" s="17"/>
      <c r="AY38" s="11"/>
      <c r="AZ38" s="11"/>
      <c r="BA38" s="11"/>
    </row>
    <row r="39" spans="1:53" ht="7.5" customHeight="1">
      <c r="A39" s="5"/>
      <c r="B39" s="5"/>
      <c r="D39" s="5"/>
      <c r="E39" s="5"/>
      <c r="I39" s="65"/>
      <c r="M39" s="37"/>
      <c r="N39" s="37"/>
      <c r="AS39" s="11"/>
      <c r="AT39" s="11"/>
      <c r="AU39" s="11"/>
      <c r="AV39" s="11"/>
      <c r="AW39" s="17"/>
      <c r="AX39" s="17"/>
      <c r="AY39" s="11"/>
      <c r="AZ39" s="11"/>
      <c r="BA39" s="11"/>
    </row>
    <row r="40" spans="1:53" ht="13.5">
      <c r="A40" s="5"/>
      <c r="B40" s="5" t="s">
        <v>43</v>
      </c>
      <c r="C40" s="5" t="s">
        <v>152</v>
      </c>
      <c r="D40" s="5"/>
      <c r="E40" s="5"/>
      <c r="G40" s="31">
        <v>0</v>
      </c>
      <c r="I40" s="12">
        <v>0</v>
      </c>
      <c r="K40" s="86">
        <v>0</v>
      </c>
      <c r="M40" s="12">
        <v>0</v>
      </c>
      <c r="N40" s="66"/>
      <c r="O40" s="85">
        <v>0</v>
      </c>
      <c r="AS40" s="11"/>
      <c r="AT40" s="11"/>
      <c r="AU40" s="11"/>
      <c r="AV40" s="11"/>
      <c r="AW40" s="17"/>
      <c r="AX40" s="17"/>
      <c r="AY40" s="11"/>
      <c r="AZ40" s="11"/>
      <c r="BA40" s="11"/>
    </row>
    <row r="41" spans="1:53" ht="7.5" customHeight="1">
      <c r="A41" s="5"/>
      <c r="B41" s="5"/>
      <c r="C41" s="5"/>
      <c r="D41" s="5"/>
      <c r="E41" s="5"/>
      <c r="I41" s="65"/>
      <c r="M41" s="37"/>
      <c r="N41" s="37"/>
      <c r="AS41" s="17"/>
      <c r="AT41" s="17"/>
      <c r="AU41" s="17"/>
      <c r="AV41" s="17"/>
      <c r="AW41" s="17"/>
      <c r="AX41" s="17"/>
      <c r="AY41" s="11"/>
      <c r="AZ41" s="11"/>
      <c r="BA41" s="11"/>
    </row>
    <row r="42" spans="1:53" ht="13.5">
      <c r="A42" s="5"/>
      <c r="B42" s="5" t="s">
        <v>44</v>
      </c>
      <c r="C42" s="5" t="s">
        <v>153</v>
      </c>
      <c r="D42" s="5"/>
      <c r="E42" s="5"/>
      <c r="G42" s="14">
        <v>1066</v>
      </c>
      <c r="I42" s="12">
        <v>-6765</v>
      </c>
      <c r="K42" s="86">
        <v>-2172</v>
      </c>
      <c r="M42" s="12">
        <f>+M37</f>
        <v>-13630</v>
      </c>
      <c r="N42" s="12"/>
      <c r="O42" s="36">
        <f>+K42</f>
        <v>-2172</v>
      </c>
      <c r="AS42" s="17"/>
      <c r="AT42" s="17"/>
      <c r="AU42" s="17"/>
      <c r="AV42" s="17">
        <f>-AV27</f>
        <v>4984473.999999999</v>
      </c>
      <c r="AW42" s="11"/>
      <c r="AX42" s="11"/>
      <c r="AY42" s="11"/>
      <c r="AZ42" s="11"/>
      <c r="BA42" s="11"/>
    </row>
    <row r="43" spans="1:53" ht="13.5">
      <c r="A43" s="5"/>
      <c r="B43" s="5"/>
      <c r="C43" s="5" t="s">
        <v>154</v>
      </c>
      <c r="D43" s="5"/>
      <c r="E43" s="5"/>
      <c r="I43" s="65"/>
      <c r="M43" s="37"/>
      <c r="N43" s="37"/>
      <c r="AS43" s="17"/>
      <c r="AT43" s="17"/>
      <c r="AU43" s="17"/>
      <c r="AV43" s="17">
        <v>294787</v>
      </c>
      <c r="AW43" s="17"/>
      <c r="AX43" s="17"/>
      <c r="AY43" s="11"/>
      <c r="AZ43" s="11"/>
      <c r="BA43" s="11"/>
    </row>
    <row r="44" spans="1:53" ht="13.5">
      <c r="A44" s="5"/>
      <c r="B44" s="5"/>
      <c r="C44" s="5" t="s">
        <v>155</v>
      </c>
      <c r="D44" s="5"/>
      <c r="E44" s="5"/>
      <c r="I44" s="65"/>
      <c r="M44" s="37"/>
      <c r="N44" s="37"/>
      <c r="AS44" s="17"/>
      <c r="AT44" s="17"/>
      <c r="AU44" s="17"/>
      <c r="AV44" s="17"/>
      <c r="AW44" s="17"/>
      <c r="AX44" s="17"/>
      <c r="AY44" s="11"/>
      <c r="AZ44" s="11"/>
      <c r="BA44" s="11"/>
    </row>
    <row r="45" spans="1:53" ht="7.5" customHeight="1">
      <c r="A45" s="5"/>
      <c r="B45" s="5"/>
      <c r="C45" s="5"/>
      <c r="D45" s="5"/>
      <c r="E45" s="5"/>
      <c r="I45" s="65"/>
      <c r="M45" s="37"/>
      <c r="N45" s="37"/>
      <c r="AS45" s="17"/>
      <c r="AT45" s="17"/>
      <c r="AU45" s="17"/>
      <c r="AV45" s="26"/>
      <c r="AW45" s="17"/>
      <c r="AX45" s="17"/>
      <c r="AY45" s="11"/>
      <c r="AZ45" s="11"/>
      <c r="BA45" s="11"/>
    </row>
    <row r="46" spans="1:53" ht="14.25" thickBot="1">
      <c r="A46" s="5"/>
      <c r="B46" s="5" t="s">
        <v>46</v>
      </c>
      <c r="C46" s="5" t="s">
        <v>156</v>
      </c>
      <c r="D46" s="5"/>
      <c r="E46" s="5"/>
      <c r="G46" s="31">
        <v>0</v>
      </c>
      <c r="I46" s="12">
        <v>0</v>
      </c>
      <c r="K46" s="86">
        <v>0</v>
      </c>
      <c r="M46" s="12">
        <v>0</v>
      </c>
      <c r="N46" s="12"/>
      <c r="O46" s="35">
        <v>0</v>
      </c>
      <c r="AS46" s="11"/>
      <c r="AT46" s="11"/>
      <c r="AU46" s="11"/>
      <c r="AV46" s="29">
        <f>+AV42+AV43</f>
        <v>5279260.999999999</v>
      </c>
      <c r="AW46" s="17" t="s">
        <v>48</v>
      </c>
      <c r="AX46" s="17"/>
      <c r="AY46" s="11"/>
      <c r="AZ46" s="11"/>
      <c r="BA46" s="11"/>
    </row>
    <row r="47" spans="1:53" ht="7.5" customHeight="1" thickTop="1">
      <c r="A47" s="5"/>
      <c r="B47" s="5"/>
      <c r="C47" s="5"/>
      <c r="D47" s="5"/>
      <c r="E47" s="5"/>
      <c r="I47" s="65"/>
      <c r="M47" s="37"/>
      <c r="N47" s="37"/>
      <c r="AS47" s="11"/>
      <c r="AT47" s="11"/>
      <c r="AU47" s="11"/>
      <c r="AV47" s="11"/>
      <c r="AW47" s="11"/>
      <c r="AX47" s="11"/>
      <c r="AY47" s="11"/>
      <c r="AZ47" s="11"/>
      <c r="BA47" s="11"/>
    </row>
    <row r="48" spans="1:53" ht="13.5">
      <c r="A48" s="5"/>
      <c r="B48" s="5" t="s">
        <v>49</v>
      </c>
      <c r="C48" s="5" t="s">
        <v>157</v>
      </c>
      <c r="D48" s="5"/>
      <c r="E48" s="5"/>
      <c r="G48" s="14">
        <v>1066</v>
      </c>
      <c r="I48" s="12">
        <v>-6765</v>
      </c>
      <c r="K48" s="86">
        <v>-2172</v>
      </c>
      <c r="M48" s="12">
        <f>+M42</f>
        <v>-13630</v>
      </c>
      <c r="N48" s="12"/>
      <c r="O48" s="36">
        <f>+K48</f>
        <v>-2172</v>
      </c>
      <c r="AS48" s="11"/>
      <c r="AT48" s="72" t="s">
        <v>50</v>
      </c>
      <c r="AU48" s="17">
        <v>1998</v>
      </c>
      <c r="AV48" s="17">
        <v>3153832</v>
      </c>
      <c r="AW48" s="17"/>
      <c r="AX48" s="17"/>
      <c r="AY48" s="11"/>
      <c r="AZ48" s="11"/>
      <c r="BA48" s="11"/>
    </row>
    <row r="49" spans="1:53" ht="13.5">
      <c r="A49" s="5"/>
      <c r="B49" s="5"/>
      <c r="C49" s="5" t="s">
        <v>158</v>
      </c>
      <c r="D49" s="5"/>
      <c r="E49" s="5"/>
      <c r="I49" s="65"/>
      <c r="M49" s="37"/>
      <c r="AS49" s="11"/>
      <c r="AT49" s="17"/>
      <c r="AU49" s="17" t="s">
        <v>51</v>
      </c>
      <c r="AV49" s="26">
        <v>453377</v>
      </c>
      <c r="AW49" s="17"/>
      <c r="AX49" s="17"/>
      <c r="AY49" s="11"/>
      <c r="AZ49" s="11"/>
      <c r="BA49" s="11"/>
    </row>
    <row r="50" spans="1:53" ht="7.5" customHeight="1">
      <c r="A50" s="5"/>
      <c r="B50" s="5"/>
      <c r="C50" s="5"/>
      <c r="D50" s="5"/>
      <c r="E50" s="5"/>
      <c r="I50" s="65"/>
      <c r="M50" s="37"/>
      <c r="AS50" s="11"/>
      <c r="AT50" s="17"/>
      <c r="AU50" s="17"/>
      <c r="AV50" s="17"/>
      <c r="AW50" s="17"/>
      <c r="AX50" s="17"/>
      <c r="AY50" s="11"/>
      <c r="AZ50" s="11"/>
      <c r="BA50" s="11"/>
    </row>
    <row r="51" spans="1:53" ht="13.5">
      <c r="A51" s="5"/>
      <c r="B51" s="5"/>
      <c r="C51" s="5" t="s">
        <v>161</v>
      </c>
      <c r="D51" s="5"/>
      <c r="E51" s="5"/>
      <c r="G51" s="12">
        <v>0</v>
      </c>
      <c r="I51" s="12">
        <v>0</v>
      </c>
      <c r="K51" s="86">
        <v>0</v>
      </c>
      <c r="M51" s="12">
        <v>2092</v>
      </c>
      <c r="N51" s="31"/>
      <c r="O51" s="85">
        <v>0</v>
      </c>
      <c r="AS51" s="11"/>
      <c r="AT51" s="17"/>
      <c r="AU51" s="17"/>
      <c r="AV51" s="17">
        <f>+AV48+AV49</f>
        <v>3607209</v>
      </c>
      <c r="AW51" s="17"/>
      <c r="AX51" s="17"/>
      <c r="AY51" s="11"/>
      <c r="AZ51" s="11"/>
      <c r="BA51" s="11"/>
    </row>
    <row r="52" spans="1:53" ht="7.5" customHeight="1" thickBot="1">
      <c r="A52" s="5"/>
      <c r="B52" s="5"/>
      <c r="C52" s="5"/>
      <c r="D52" s="5"/>
      <c r="E52" s="5"/>
      <c r="I52" s="65"/>
      <c r="M52" s="37"/>
      <c r="AS52" s="11"/>
      <c r="AT52" s="17"/>
      <c r="AU52" s="17"/>
      <c r="AV52" s="73"/>
      <c r="AW52" s="17"/>
      <c r="AX52" s="17"/>
      <c r="AY52" s="11"/>
      <c r="AZ52" s="11"/>
      <c r="BA52" s="11"/>
    </row>
    <row r="53" spans="1:53" ht="15" thickBot="1" thickTop="1">
      <c r="A53" s="5"/>
      <c r="B53" s="5" t="s">
        <v>52</v>
      </c>
      <c r="C53" s="5" t="s">
        <v>160</v>
      </c>
      <c r="E53" s="5"/>
      <c r="N53" s="12"/>
      <c r="AS53" s="11"/>
      <c r="AT53" s="17"/>
      <c r="AU53" s="17" t="s">
        <v>53</v>
      </c>
      <c r="AV53" s="74">
        <f>+AV46-AV51</f>
        <v>1672051.999999999</v>
      </c>
      <c r="AW53" s="17"/>
      <c r="AX53" s="17"/>
      <c r="AY53" s="11"/>
      <c r="AZ53" s="11"/>
      <c r="BA53" s="11"/>
    </row>
    <row r="54" spans="1:53" ht="7.5" customHeight="1" thickTop="1">
      <c r="A54" s="5"/>
      <c r="B54" s="5"/>
      <c r="C54" s="5"/>
      <c r="D54" s="5"/>
      <c r="E54" s="5"/>
      <c r="I54" s="65"/>
      <c r="M54" s="65"/>
      <c r="N54" s="65"/>
      <c r="AS54" s="11"/>
      <c r="AT54" s="17"/>
      <c r="AU54" s="17"/>
      <c r="AV54" s="17"/>
      <c r="AW54" s="17"/>
      <c r="AX54" s="17"/>
      <c r="AY54" s="11"/>
      <c r="AZ54" s="11"/>
      <c r="BA54" s="11"/>
    </row>
    <row r="55" spans="1:53" ht="12.75" customHeight="1">
      <c r="A55" s="5"/>
      <c r="B55" s="5" t="s">
        <v>55</v>
      </c>
      <c r="C55" s="5" t="s">
        <v>159</v>
      </c>
      <c r="D55" s="5"/>
      <c r="E55" s="5"/>
      <c r="G55" s="14">
        <v>1066</v>
      </c>
      <c r="I55" s="12">
        <v>-6765</v>
      </c>
      <c r="K55" s="86">
        <v>-2172</v>
      </c>
      <c r="M55" s="12">
        <f>+M48+M51</f>
        <v>-11538</v>
      </c>
      <c r="N55" s="65"/>
      <c r="O55" s="36">
        <f>+K55</f>
        <v>-2172</v>
      </c>
      <c r="AS55" s="11"/>
      <c r="AT55" s="17"/>
      <c r="AU55" s="17"/>
      <c r="AV55" s="17"/>
      <c r="AW55" s="17"/>
      <c r="AX55" s="17"/>
      <c r="AY55" s="11"/>
      <c r="AZ55" s="11"/>
      <c r="BA55" s="11"/>
    </row>
    <row r="56" spans="1:53" ht="12.75" customHeight="1">
      <c r="A56" s="5"/>
      <c r="B56" s="5"/>
      <c r="C56" s="5" t="s">
        <v>54</v>
      </c>
      <c r="D56" s="5"/>
      <c r="E56" s="5"/>
      <c r="G56" s="14"/>
      <c r="I56" s="12"/>
      <c r="K56" s="36"/>
      <c r="M56" s="12"/>
      <c r="N56" s="65"/>
      <c r="O56" s="36"/>
      <c r="AS56" s="11"/>
      <c r="AT56" s="17"/>
      <c r="AU56" s="17"/>
      <c r="AV56" s="17"/>
      <c r="AW56" s="17"/>
      <c r="AX56" s="17"/>
      <c r="AY56" s="11"/>
      <c r="AZ56" s="11"/>
      <c r="BA56" s="11"/>
    </row>
    <row r="57" spans="1:53" ht="7.5" customHeight="1">
      <c r="A57" s="5"/>
      <c r="B57" s="5"/>
      <c r="C57" s="5"/>
      <c r="D57" s="5"/>
      <c r="E57" s="5"/>
      <c r="I57" s="65"/>
      <c r="M57" s="65"/>
      <c r="N57" s="65"/>
      <c r="AS57" s="11"/>
      <c r="AT57" s="17"/>
      <c r="AU57" s="17"/>
      <c r="AV57" s="17"/>
      <c r="AW57" s="17"/>
      <c r="AX57" s="17"/>
      <c r="AY57" s="11"/>
      <c r="AZ57" s="11"/>
      <c r="BA57" s="11"/>
    </row>
    <row r="58" spans="1:53" ht="12.75">
      <c r="A58" s="5"/>
      <c r="B58" s="5" t="s">
        <v>58</v>
      </c>
      <c r="C58" s="5" t="s">
        <v>162</v>
      </c>
      <c r="D58" s="5"/>
      <c r="E58" s="5"/>
      <c r="G58" s="31">
        <v>0</v>
      </c>
      <c r="I58" s="12">
        <v>0</v>
      </c>
      <c r="K58" s="86">
        <v>0</v>
      </c>
      <c r="M58" s="12">
        <v>0</v>
      </c>
      <c r="N58" s="12"/>
      <c r="O58" s="31">
        <v>0</v>
      </c>
      <c r="AS58" s="11"/>
      <c r="AT58" s="11"/>
      <c r="AU58" s="11"/>
      <c r="AV58" s="11"/>
      <c r="AW58" s="11"/>
      <c r="AX58" s="11"/>
      <c r="AY58" s="11"/>
      <c r="AZ58" s="11"/>
      <c r="BA58" s="11"/>
    </row>
    <row r="59" spans="1:53" ht="12.75">
      <c r="A59" s="5"/>
      <c r="B59" s="5"/>
      <c r="C59" s="5" t="s">
        <v>163</v>
      </c>
      <c r="D59" s="5"/>
      <c r="E59" s="5"/>
      <c r="G59" s="31">
        <v>0</v>
      </c>
      <c r="I59" s="12">
        <v>0</v>
      </c>
      <c r="K59" s="86">
        <v>0</v>
      </c>
      <c r="M59" s="12">
        <v>0</v>
      </c>
      <c r="N59" s="12"/>
      <c r="O59" s="31">
        <v>0</v>
      </c>
      <c r="AS59" s="11"/>
      <c r="AT59" s="11"/>
      <c r="AU59" s="11"/>
      <c r="AV59" s="11"/>
      <c r="AW59" s="11"/>
      <c r="AX59" s="11"/>
      <c r="AY59" s="11"/>
      <c r="AZ59" s="11"/>
      <c r="BA59" s="11"/>
    </row>
    <row r="60" spans="1:53" ht="12.75">
      <c r="A60" s="5"/>
      <c r="B60" s="5"/>
      <c r="C60" s="5" t="s">
        <v>56</v>
      </c>
      <c r="D60" s="5"/>
      <c r="E60" s="5"/>
      <c r="G60" s="31">
        <v>0</v>
      </c>
      <c r="I60" s="12">
        <v>0</v>
      </c>
      <c r="K60" s="86">
        <v>0</v>
      </c>
      <c r="M60" s="12">
        <v>0</v>
      </c>
      <c r="N60" s="12"/>
      <c r="O60" s="31">
        <v>0</v>
      </c>
      <c r="AS60" s="11"/>
      <c r="AT60" s="11"/>
      <c r="AU60" s="11"/>
      <c r="AV60" s="11"/>
      <c r="AW60" s="11"/>
      <c r="AX60" s="11"/>
      <c r="AY60" s="11"/>
      <c r="AZ60" s="11"/>
      <c r="BA60" s="11"/>
    </row>
    <row r="61" spans="1:53" ht="12.75">
      <c r="A61" s="5"/>
      <c r="B61" s="5"/>
      <c r="C61" s="5" t="s">
        <v>57</v>
      </c>
      <c r="D61" s="5"/>
      <c r="E61" s="5"/>
      <c r="I61" s="65"/>
      <c r="M61" s="65"/>
      <c r="N61" s="65"/>
      <c r="AS61" s="11"/>
      <c r="AT61" s="11"/>
      <c r="AU61" s="11"/>
      <c r="AV61" s="11"/>
      <c r="AW61" s="11"/>
      <c r="AX61" s="11"/>
      <c r="AY61" s="11"/>
      <c r="AZ61" s="11"/>
      <c r="BA61" s="11"/>
    </row>
    <row r="62" spans="1:53" ht="7.5" customHeight="1">
      <c r="A62" s="5"/>
      <c r="B62" s="5"/>
      <c r="C62" s="5"/>
      <c r="D62" s="5"/>
      <c r="E62" s="5"/>
      <c r="I62" s="65"/>
      <c r="M62" s="65"/>
      <c r="N62" s="65"/>
      <c r="AS62" s="11"/>
      <c r="AT62" s="11"/>
      <c r="AU62" s="11"/>
      <c r="AV62" s="11"/>
      <c r="AW62" s="11"/>
      <c r="AX62" s="11"/>
      <c r="AY62" s="11"/>
      <c r="AZ62" s="11"/>
      <c r="BA62" s="11"/>
    </row>
    <row r="63" spans="1:53" ht="12.75">
      <c r="A63" s="5"/>
      <c r="B63" s="5" t="s">
        <v>164</v>
      </c>
      <c r="C63" s="5" t="s">
        <v>165</v>
      </c>
      <c r="D63" s="5"/>
      <c r="E63" s="5"/>
      <c r="G63" s="14">
        <v>1066</v>
      </c>
      <c r="I63" s="12">
        <v>-6765</v>
      </c>
      <c r="K63" s="86">
        <v>-2172</v>
      </c>
      <c r="M63" s="12">
        <v>-11538</v>
      </c>
      <c r="N63" s="12"/>
      <c r="O63" s="36">
        <f>+K63</f>
        <v>-2172</v>
      </c>
      <c r="AS63" s="11"/>
      <c r="AT63" s="11"/>
      <c r="AU63" s="11"/>
      <c r="AV63" s="11"/>
      <c r="AW63" s="11"/>
      <c r="AX63" s="11"/>
      <c r="AY63" s="11"/>
      <c r="AZ63" s="11"/>
      <c r="BA63" s="11"/>
    </row>
    <row r="64" spans="1:53" ht="12.75">
      <c r="A64" s="5"/>
      <c r="B64" s="5"/>
      <c r="C64" s="5" t="s">
        <v>166</v>
      </c>
      <c r="D64" s="5"/>
      <c r="E64" s="5"/>
      <c r="I64" s="65"/>
      <c r="M64" s="65"/>
      <c r="N64" s="65"/>
      <c r="AS64" s="11"/>
      <c r="AT64" s="11"/>
      <c r="AU64" s="11"/>
      <c r="AV64" s="11"/>
      <c r="AW64" s="11"/>
      <c r="AX64" s="11"/>
      <c r="AY64" s="11"/>
      <c r="AZ64" s="11"/>
      <c r="BA64" s="11"/>
    </row>
    <row r="65" spans="1:53" ht="7.5" customHeight="1">
      <c r="A65" s="5"/>
      <c r="B65" s="5"/>
      <c r="C65" s="5"/>
      <c r="D65" s="5"/>
      <c r="E65" s="5"/>
      <c r="I65" s="65"/>
      <c r="M65" s="65"/>
      <c r="N65" s="65"/>
      <c r="AS65" s="11"/>
      <c r="AT65" s="11"/>
      <c r="AU65" s="11"/>
      <c r="AV65" s="11"/>
      <c r="AW65" s="11"/>
      <c r="AX65" s="11"/>
      <c r="AY65" s="11"/>
      <c r="AZ65" s="11"/>
      <c r="BA65" s="11"/>
    </row>
    <row r="66" spans="1:53" ht="12.75">
      <c r="A66" s="5">
        <v>3</v>
      </c>
      <c r="B66" s="5"/>
      <c r="C66" s="5" t="s">
        <v>167</v>
      </c>
      <c r="D66" s="5"/>
      <c r="E66" s="5"/>
      <c r="I66" s="65"/>
      <c r="M66" s="65"/>
      <c r="N66" s="65"/>
      <c r="AS66" s="11"/>
      <c r="AT66" s="11"/>
      <c r="AU66" s="11"/>
      <c r="AV66" s="11"/>
      <c r="AW66" s="11"/>
      <c r="AX66" s="11"/>
      <c r="AY66" s="11"/>
      <c r="AZ66" s="11"/>
      <c r="BA66" s="11"/>
    </row>
    <row r="67" spans="1:53" ht="12.75">
      <c r="A67" s="5"/>
      <c r="B67" s="5"/>
      <c r="C67" s="5" t="s">
        <v>59</v>
      </c>
      <c r="D67" s="5"/>
      <c r="E67" s="5"/>
      <c r="I67" s="65"/>
      <c r="M67" s="65"/>
      <c r="N67" s="65"/>
      <c r="AS67" s="11"/>
      <c r="AT67" s="11"/>
      <c r="AU67" s="11"/>
      <c r="AV67" s="11"/>
      <c r="AW67" s="11"/>
      <c r="AX67" s="11"/>
      <c r="AY67" s="11"/>
      <c r="AZ67" s="11"/>
      <c r="BA67" s="11"/>
    </row>
    <row r="68" spans="1:53" ht="7.5" customHeight="1">
      <c r="A68" s="5"/>
      <c r="B68" s="5"/>
      <c r="C68" s="5"/>
      <c r="D68" s="5"/>
      <c r="E68" s="5"/>
      <c r="I68" s="65"/>
      <c r="M68" s="65"/>
      <c r="N68" s="65"/>
      <c r="AS68" s="11"/>
      <c r="AT68" s="11"/>
      <c r="AU68" s="11"/>
      <c r="AV68" s="11"/>
      <c r="AW68" s="11"/>
      <c r="AX68" s="11"/>
      <c r="AY68" s="11"/>
      <c r="AZ68" s="11"/>
      <c r="BA68" s="11"/>
    </row>
    <row r="69" spans="1:62" ht="12.75">
      <c r="A69" s="5"/>
      <c r="B69" s="5" t="s">
        <v>22</v>
      </c>
      <c r="C69" s="5" t="s">
        <v>168</v>
      </c>
      <c r="D69" s="5"/>
      <c r="E69" s="5"/>
      <c r="G69" s="69">
        <v>2.8426666666666667</v>
      </c>
      <c r="H69" s="89"/>
      <c r="I69" s="90">
        <v>-18</v>
      </c>
      <c r="J69" s="89"/>
      <c r="K69" s="69">
        <v>-5.792</v>
      </c>
      <c r="L69" s="89"/>
      <c r="M69" s="90">
        <v>-30.8</v>
      </c>
      <c r="N69" s="16"/>
      <c r="O69" s="69">
        <f>+O63/37500*100</f>
        <v>-5.792</v>
      </c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</row>
    <row r="70" spans="1:62" ht="7.5" customHeight="1">
      <c r="A70" s="5"/>
      <c r="B70" s="5"/>
      <c r="C70" s="5"/>
      <c r="D70" s="5"/>
      <c r="E70" s="5"/>
      <c r="G70" s="69"/>
      <c r="H70" s="89"/>
      <c r="I70" s="90"/>
      <c r="J70" s="89"/>
      <c r="K70" s="69"/>
      <c r="L70" s="89"/>
      <c r="M70" s="90"/>
      <c r="N70" s="16"/>
      <c r="O70" s="69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</row>
    <row r="71" spans="1:62" ht="12.75">
      <c r="A71" s="5"/>
      <c r="B71" s="5" t="s">
        <v>25</v>
      </c>
      <c r="C71" s="5" t="s">
        <v>169</v>
      </c>
      <c r="E71" s="5"/>
      <c r="G71" s="88" t="s">
        <v>133</v>
      </c>
      <c r="I71" s="88" t="s">
        <v>133</v>
      </c>
      <c r="K71" s="88" t="s">
        <v>133</v>
      </c>
      <c r="M71" s="88" t="s">
        <v>133</v>
      </c>
      <c r="N71" s="65"/>
      <c r="O71" s="65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</row>
    <row r="72" spans="1:62" ht="7.5" customHeight="1">
      <c r="A72" s="5"/>
      <c r="B72" s="5"/>
      <c r="C72" s="5"/>
      <c r="D72" s="5"/>
      <c r="E72" s="5"/>
      <c r="I72" s="84"/>
      <c r="M72" s="84"/>
      <c r="N72" s="65"/>
      <c r="O72" s="65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</row>
    <row r="73" spans="1:62" ht="12.75">
      <c r="A73" s="5"/>
      <c r="B73" s="5"/>
      <c r="C73" s="5"/>
      <c r="E73" s="5"/>
      <c r="N73" s="12"/>
      <c r="O73" s="12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</row>
    <row r="74" spans="1:62" ht="12.75">
      <c r="A74" s="5"/>
      <c r="B74" s="5"/>
      <c r="C74" s="5"/>
      <c r="D74" s="5"/>
      <c r="E74" s="5"/>
      <c r="I74" s="37"/>
      <c r="M74" s="65"/>
      <c r="N74" s="65"/>
      <c r="O74" s="65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</row>
    <row r="75" spans="1:62" ht="6.75" customHeight="1">
      <c r="A75" s="5"/>
      <c r="B75" s="5"/>
      <c r="C75" s="5"/>
      <c r="D75" s="5"/>
      <c r="E75" s="5"/>
      <c r="I75" s="37"/>
      <c r="M75" s="65"/>
      <c r="N75" s="65"/>
      <c r="O75" s="65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</row>
    <row r="76" spans="1:62" ht="12.75">
      <c r="A76" s="5"/>
      <c r="B76" s="5"/>
      <c r="C76" s="5"/>
      <c r="D76" s="5"/>
      <c r="E76" s="5"/>
      <c r="M76" s="65"/>
      <c r="N76" s="65"/>
      <c r="O76" s="65"/>
      <c r="Q76" s="5"/>
      <c r="R76" s="5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</row>
    <row r="77" spans="1:62" ht="12.75">
      <c r="A77" s="5"/>
      <c r="B77" s="5"/>
      <c r="C77" s="5"/>
      <c r="D77" s="5"/>
      <c r="E77" s="5"/>
      <c r="M77" s="65"/>
      <c r="N77" s="65"/>
      <c r="O77" s="65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</row>
    <row r="78" spans="1:62" ht="12.75">
      <c r="A78" s="5"/>
      <c r="B78" s="5"/>
      <c r="C78" s="5"/>
      <c r="D78" s="5"/>
      <c r="E78" s="5"/>
      <c r="M78" s="65"/>
      <c r="N78" s="65"/>
      <c r="O78" s="65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</row>
    <row r="79" spans="1:62" ht="12.75">
      <c r="A79" s="5"/>
      <c r="B79" s="5"/>
      <c r="C79" s="5"/>
      <c r="D79" s="5"/>
      <c r="E79" s="5"/>
      <c r="M79" s="65"/>
      <c r="N79" s="65"/>
      <c r="O79" s="65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</row>
    <row r="80" spans="1:62" ht="12.75">
      <c r="A80" s="5"/>
      <c r="B80" s="5"/>
      <c r="C80" s="5"/>
      <c r="D80" s="5"/>
      <c r="E80" s="5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</row>
    <row r="81" spans="1:62" ht="12.75">
      <c r="A81" s="5"/>
      <c r="B81" s="5"/>
      <c r="C81" s="5"/>
      <c r="D81" s="5"/>
      <c r="E81" s="5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</row>
    <row r="82" spans="1:62" ht="12.75">
      <c r="A82" s="5"/>
      <c r="B82" s="5"/>
      <c r="C82" s="5"/>
      <c r="D82" s="5"/>
      <c r="E82" s="5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</row>
    <row r="83" spans="28:62" ht="20.25" customHeight="1"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</row>
    <row r="84" spans="28:62" ht="18" customHeight="1"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</row>
    <row r="85" spans="28:62" ht="12.75"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</row>
    <row r="86" spans="28:62" ht="12.75"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</row>
    <row r="87" spans="28:62" ht="6.75" customHeight="1"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</row>
    <row r="88" spans="28:62" ht="12.75"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</row>
    <row r="89" spans="28:62" ht="12.75"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</row>
    <row r="90" spans="28:62" ht="12.75"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</row>
    <row r="91" spans="28:62" ht="12.75"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</row>
    <row r="92" spans="28:62" ht="12.75"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</row>
    <row r="93" spans="28:62" ht="10.5" customHeight="1"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</row>
    <row r="94" spans="28:62" ht="6.75" customHeight="1"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</row>
    <row r="95" spans="28:62" ht="12.75" customHeight="1"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</row>
    <row r="96" spans="28:62" ht="12.75" customHeight="1"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</row>
    <row r="97" spans="28:62" ht="12.75" customHeight="1"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</row>
    <row r="98" spans="28:62" ht="12.75" customHeight="1"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</row>
    <row r="99" spans="28:62" ht="12.75" customHeight="1"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</row>
    <row r="100" spans="28:62" ht="12.75" customHeight="1"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</row>
    <row r="101" spans="28:62" ht="12.75" customHeight="1"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</row>
    <row r="102" spans="28:62" ht="4.5" customHeight="1"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</row>
    <row r="103" spans="28:62" ht="12.75"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</row>
    <row r="104" spans="28:62" ht="12.75" customHeight="1"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</row>
    <row r="105" spans="28:62" ht="12.75" customHeight="1"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</row>
    <row r="106" spans="28:62" ht="12.75" customHeight="1"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</row>
    <row r="107" spans="28:62" ht="12.75" customHeight="1"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</row>
    <row r="108" spans="28:62" ht="12.75" customHeight="1"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</row>
    <row r="109" spans="28:62" ht="9.75" customHeight="1"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</row>
    <row r="110" spans="28:62" ht="9.75" customHeight="1"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</row>
    <row r="111" spans="28:62" ht="9.75" customHeight="1"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</row>
    <row r="112" spans="28:62" ht="9.75" customHeight="1"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</row>
    <row r="113" spans="28:62" ht="12.75"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</row>
    <row r="114" spans="28:62" ht="12.75"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</row>
    <row r="115" spans="28:62" ht="12.75"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</row>
    <row r="116" spans="28:62" ht="12.75"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</row>
    <row r="117" spans="28:62" ht="12.75"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</row>
    <row r="118" spans="28:62" ht="12.75"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</row>
    <row r="119" spans="28:62" ht="12.75"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</row>
    <row r="120" spans="28:62" ht="12.75"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</row>
    <row r="121" spans="28:62" ht="12.75">
      <c r="AB121" s="11">
        <f>+AA121-AA110</f>
        <v>0</v>
      </c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</row>
    <row r="122" spans="28:62" ht="12.75"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</row>
    <row r="123" spans="28:62" ht="10.5" customHeight="1"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</row>
    <row r="124" spans="28:62" ht="12.75"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</row>
    <row r="125" spans="28:62" ht="6" customHeight="1"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</row>
    <row r="126" spans="28:62" ht="10.5" customHeight="1"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</row>
    <row r="127" spans="28:62" ht="4.5" customHeight="1"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</row>
    <row r="128" spans="28:62" ht="12.75"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</row>
    <row r="129" spans="28:62" ht="12.75"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</row>
    <row r="130" spans="28:62" ht="12.75"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</row>
    <row r="131" spans="28:62" ht="12.75"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</row>
    <row r="132" spans="28:62" ht="12.75"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</row>
    <row r="133" spans="28:62" ht="12.75"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</row>
    <row r="134" spans="28:62" ht="12.75"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</row>
    <row r="135" spans="28:62" ht="12.75"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</row>
    <row r="136" spans="28:62" ht="12.75"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</row>
    <row r="137" spans="28:62" ht="8.25" customHeight="1"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</row>
    <row r="138" spans="28:62" ht="10.5" customHeight="1"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</row>
    <row r="139" spans="28:62" ht="3.75" customHeight="1"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</row>
    <row r="140" spans="28:62" ht="11.25" customHeight="1"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</row>
    <row r="141" spans="28:62" ht="3" customHeight="1"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</row>
    <row r="142" ht="10.5" customHeight="1"/>
    <row r="143" ht="4.5" customHeight="1"/>
    <row r="144" ht="10.5" customHeight="1"/>
    <row r="145" ht="4.5" customHeight="1"/>
    <row r="147" ht="11.25" customHeight="1"/>
    <row r="167" spans="1:25" ht="12.75">
      <c r="A167" s="5"/>
      <c r="B167" s="5"/>
      <c r="C167" s="5"/>
      <c r="D167" s="5" t="s">
        <v>141</v>
      </c>
      <c r="E167" s="5"/>
      <c r="F167" s="87"/>
      <c r="G167" s="87">
        <v>8000</v>
      </c>
      <c r="H167" s="87"/>
      <c r="I167" s="87"/>
      <c r="J167" s="87"/>
      <c r="K167" s="87"/>
      <c r="L167" s="10"/>
      <c r="M167" s="10"/>
      <c r="N167" s="10"/>
      <c r="O167" s="10"/>
      <c r="P167" s="11"/>
      <c r="Q167" s="10"/>
      <c r="R167" s="5"/>
      <c r="S167" s="15"/>
      <c r="T167" s="15"/>
      <c r="U167" s="15"/>
      <c r="V167" s="15"/>
      <c r="W167" s="15"/>
      <c r="X167" s="15"/>
      <c r="Y167" s="15"/>
    </row>
    <row r="168" spans="1:25" ht="12.75">
      <c r="A168" s="5"/>
      <c r="B168" s="5"/>
      <c r="C168" s="5"/>
      <c r="D168" s="5" t="s">
        <v>142</v>
      </c>
      <c r="E168" s="5"/>
      <c r="F168" s="87">
        <v>30764</v>
      </c>
      <c r="G168" s="87">
        <v>2328</v>
      </c>
      <c r="H168" s="87"/>
      <c r="I168" s="87"/>
      <c r="J168" s="87"/>
      <c r="K168" s="87"/>
      <c r="L168" s="10"/>
      <c r="M168" s="10"/>
      <c r="N168" s="10"/>
      <c r="O168" s="10"/>
      <c r="P168" s="11"/>
      <c r="Q168" s="10"/>
      <c r="R168" s="5"/>
      <c r="S168" s="15"/>
      <c r="T168" s="15"/>
      <c r="U168" s="13"/>
      <c r="V168" s="13"/>
      <c r="W168" s="13"/>
      <c r="X168" s="13"/>
      <c r="Y168" s="13"/>
    </row>
    <row r="169" spans="1:25" ht="12.75">
      <c r="A169" s="5"/>
      <c r="B169" s="5"/>
      <c r="C169" s="5"/>
      <c r="D169" s="5" t="s">
        <v>138</v>
      </c>
      <c r="E169" s="5"/>
      <c r="F169" s="87"/>
      <c r="G169" s="87"/>
      <c r="H169" s="87"/>
      <c r="I169" s="87"/>
      <c r="J169" s="87"/>
      <c r="K169" s="87"/>
      <c r="L169" s="10"/>
      <c r="M169" s="10"/>
      <c r="N169" s="10"/>
      <c r="O169" s="10"/>
      <c r="P169" s="11"/>
      <c r="Q169" s="10"/>
      <c r="R169" s="5"/>
      <c r="S169" s="15"/>
      <c r="T169" s="15"/>
      <c r="U169" s="13"/>
      <c r="V169" s="13"/>
      <c r="W169" s="13"/>
      <c r="X169" s="13"/>
      <c r="Y169" s="13"/>
    </row>
    <row r="170" spans="1:25" ht="12.75">
      <c r="A170" s="5"/>
      <c r="B170" s="5"/>
      <c r="C170" s="5"/>
      <c r="D170" s="5" t="s">
        <v>139</v>
      </c>
      <c r="E170" s="5"/>
      <c r="F170" s="87">
        <v>14699</v>
      </c>
      <c r="G170" s="87"/>
      <c r="H170" s="87"/>
      <c r="I170" s="87"/>
      <c r="J170" s="87"/>
      <c r="K170" s="87"/>
      <c r="L170" s="10"/>
      <c r="M170" s="10"/>
      <c r="N170" s="10"/>
      <c r="O170" s="10"/>
      <c r="P170" s="11"/>
      <c r="Q170" s="10"/>
      <c r="R170" s="5"/>
      <c r="S170" s="15"/>
      <c r="T170" s="15"/>
      <c r="U170" s="13"/>
      <c r="V170" s="13"/>
      <c r="W170" s="13"/>
      <c r="X170" s="13"/>
      <c r="Y170" s="13"/>
    </row>
    <row r="171" spans="1:25" ht="12.75">
      <c r="A171" s="5"/>
      <c r="B171" s="5"/>
      <c r="C171" s="5"/>
      <c r="D171" s="5" t="s">
        <v>140</v>
      </c>
      <c r="E171" s="5"/>
      <c r="F171" s="87"/>
      <c r="G171" s="87"/>
      <c r="H171" s="87"/>
      <c r="I171" s="87"/>
      <c r="J171" s="87"/>
      <c r="K171" s="87"/>
      <c r="L171" s="10"/>
      <c r="M171" s="10"/>
      <c r="N171" s="10"/>
      <c r="O171" s="10"/>
      <c r="P171" s="11"/>
      <c r="Q171" s="10"/>
      <c r="R171" s="5"/>
      <c r="S171" s="15"/>
      <c r="T171" s="15"/>
      <c r="U171" s="13"/>
      <c r="V171" s="13"/>
      <c r="W171" s="13"/>
      <c r="X171" s="13"/>
      <c r="Y171" s="13"/>
    </row>
    <row r="172" spans="1:25" ht="12.75">
      <c r="A172" s="5"/>
      <c r="B172" s="5"/>
      <c r="C172" s="5"/>
      <c r="D172" s="5"/>
      <c r="E172" s="5"/>
      <c r="F172" s="87"/>
      <c r="G172" s="87"/>
      <c r="H172" s="87"/>
      <c r="I172" s="87"/>
      <c r="J172" s="87"/>
      <c r="K172" s="87"/>
      <c r="L172" s="10"/>
      <c r="M172" s="10"/>
      <c r="N172" s="10"/>
      <c r="O172" s="10"/>
      <c r="P172" s="11"/>
      <c r="Q172" s="10"/>
      <c r="R172" s="5"/>
      <c r="S172" s="15"/>
      <c r="T172" s="15"/>
      <c r="U172" s="13"/>
      <c r="V172" s="13"/>
      <c r="W172" s="13"/>
      <c r="X172" s="13"/>
      <c r="Y172" s="13"/>
    </row>
    <row r="173" spans="1:25" ht="12.75">
      <c r="A173" s="5"/>
      <c r="B173" s="5"/>
      <c r="C173" s="5"/>
      <c r="D173" s="5"/>
      <c r="E173" s="5"/>
      <c r="F173" s="87"/>
      <c r="G173" s="87"/>
      <c r="H173" s="87"/>
      <c r="I173" s="87"/>
      <c r="J173" s="87"/>
      <c r="K173" s="87"/>
      <c r="L173" s="10"/>
      <c r="M173" s="10"/>
      <c r="N173" s="10"/>
      <c r="O173" s="10"/>
      <c r="P173" s="11"/>
      <c r="Q173" s="10"/>
      <c r="R173" s="5"/>
      <c r="S173" s="15"/>
      <c r="T173" s="15"/>
      <c r="U173" s="13"/>
      <c r="V173" s="13"/>
      <c r="W173" s="13"/>
      <c r="X173" s="13"/>
      <c r="Y173" s="13"/>
    </row>
    <row r="174" spans="1:25" ht="12.75">
      <c r="A174" s="5"/>
      <c r="B174" s="5"/>
      <c r="C174" s="5"/>
      <c r="D174" s="5"/>
      <c r="E174" s="5"/>
      <c r="F174" s="87">
        <f>SUM(F167:F171)</f>
        <v>45463</v>
      </c>
      <c r="G174" s="87">
        <f>SUM(G167:G171)</f>
        <v>10328</v>
      </c>
      <c r="H174" s="10"/>
      <c r="I174" s="10"/>
      <c r="J174" s="10"/>
      <c r="K174" s="10"/>
      <c r="L174" s="10"/>
      <c r="M174" s="10"/>
      <c r="N174" s="10"/>
      <c r="O174" s="10"/>
      <c r="P174" s="11"/>
      <c r="Q174" s="10"/>
      <c r="R174" s="5"/>
      <c r="S174" s="15"/>
      <c r="T174" s="15"/>
      <c r="U174" s="13"/>
      <c r="V174" s="13"/>
      <c r="W174" s="13"/>
      <c r="X174" s="13"/>
      <c r="Y174" s="13"/>
    </row>
    <row r="175" spans="1:25" ht="12.75">
      <c r="A175" s="5"/>
      <c r="B175" s="5"/>
      <c r="C175" s="5"/>
      <c r="D175" s="5"/>
      <c r="E175" s="5"/>
      <c r="F175" s="5"/>
      <c r="G175" s="10"/>
      <c r="H175" s="10"/>
      <c r="I175" s="10"/>
      <c r="J175" s="10"/>
      <c r="K175" s="10"/>
      <c r="L175" s="10"/>
      <c r="M175" s="10"/>
      <c r="N175" s="10"/>
      <c r="O175" s="10"/>
      <c r="P175" s="11"/>
      <c r="Q175" s="10"/>
      <c r="R175" s="5"/>
      <c r="S175" s="15"/>
      <c r="T175" s="15"/>
      <c r="U175" s="13"/>
      <c r="V175" s="13"/>
      <c r="W175" s="13"/>
      <c r="X175" s="13"/>
      <c r="Y175" s="13"/>
    </row>
    <row r="176" spans="1:25" ht="12.75">
      <c r="A176" s="5"/>
      <c r="B176" s="5"/>
      <c r="C176" s="5"/>
      <c r="D176" s="5"/>
      <c r="E176" s="5"/>
      <c r="F176" s="5"/>
      <c r="G176" s="10"/>
      <c r="H176" s="10"/>
      <c r="I176" s="10"/>
      <c r="J176" s="10"/>
      <c r="K176" s="10"/>
      <c r="L176" s="10"/>
      <c r="M176" s="10"/>
      <c r="N176" s="10"/>
      <c r="O176" s="10"/>
      <c r="P176" s="11"/>
      <c r="Q176" s="10"/>
      <c r="R176" s="5"/>
      <c r="S176" s="15"/>
      <c r="T176" s="15"/>
      <c r="U176" s="13"/>
      <c r="V176" s="13"/>
      <c r="W176" s="13"/>
      <c r="X176" s="13"/>
      <c r="Y176" s="13"/>
    </row>
    <row r="177" spans="1:25" ht="12.75">
      <c r="A177" s="5"/>
      <c r="B177" s="5"/>
      <c r="C177" s="5"/>
      <c r="D177" s="5"/>
      <c r="E177" s="5"/>
      <c r="F177" s="5"/>
      <c r="G177" s="10"/>
      <c r="H177" s="10"/>
      <c r="I177" s="10"/>
      <c r="J177" s="10"/>
      <c r="K177" s="10"/>
      <c r="L177" s="10"/>
      <c r="M177" s="10"/>
      <c r="N177" s="10"/>
      <c r="O177" s="10"/>
      <c r="P177" s="11"/>
      <c r="Q177" s="10"/>
      <c r="R177" s="5"/>
      <c r="S177" s="15"/>
      <c r="T177" s="15"/>
      <c r="U177" s="13"/>
      <c r="V177" s="13"/>
      <c r="W177" s="13"/>
      <c r="X177" s="13"/>
      <c r="Y177" s="13"/>
    </row>
    <row r="178" spans="1:25" ht="12.75">
      <c r="A178" s="5"/>
      <c r="B178" s="5"/>
      <c r="C178" s="5"/>
      <c r="D178" s="5"/>
      <c r="J178" s="10"/>
      <c r="K178" s="10"/>
      <c r="L178" s="10"/>
      <c r="M178" s="10"/>
      <c r="N178" s="10"/>
      <c r="O178" s="10"/>
      <c r="P178" s="11"/>
      <c r="Q178" s="10"/>
      <c r="R178" s="10"/>
      <c r="S178" s="15"/>
      <c r="T178" s="15"/>
      <c r="U178" s="13">
        <f>+U147-U126</f>
        <v>0</v>
      </c>
      <c r="V178" s="13"/>
      <c r="W178" s="13"/>
      <c r="X178" s="13"/>
      <c r="Y178" s="13"/>
    </row>
    <row r="179" spans="1:20" ht="12.75">
      <c r="A179" s="5"/>
      <c r="B179" s="5"/>
      <c r="C179" s="5"/>
      <c r="D179" s="5"/>
      <c r="J179" s="10"/>
      <c r="K179" s="10"/>
      <c r="L179" s="10"/>
      <c r="M179" s="10"/>
      <c r="N179" s="10"/>
      <c r="O179" s="10"/>
      <c r="P179" s="11"/>
      <c r="Q179" s="10"/>
      <c r="R179" s="10"/>
      <c r="S179" s="15"/>
      <c r="T179" s="15"/>
    </row>
    <row r="180" spans="1:25" ht="12.75">
      <c r="A180" s="5"/>
      <c r="B180" s="5"/>
      <c r="C180" s="5"/>
      <c r="I180" s="10">
        <f>SUM(K129:K136)</f>
        <v>0</v>
      </c>
      <c r="N180" s="10"/>
      <c r="O180" s="10"/>
      <c r="P180" s="11"/>
      <c r="Q180" s="10"/>
      <c r="R180" s="10"/>
      <c r="Y180" s="13">
        <f>SUM(S180:W180)</f>
        <v>0</v>
      </c>
    </row>
    <row r="181" spans="1:18" ht="12.75">
      <c r="A181" s="5"/>
      <c r="B181" s="5"/>
      <c r="C181" s="5"/>
      <c r="I181" s="68">
        <f>+K98</f>
        <v>0</v>
      </c>
      <c r="N181" s="11"/>
      <c r="O181" s="11"/>
      <c r="P181" s="11"/>
      <c r="Q181" s="10"/>
      <c r="R181" s="10"/>
    </row>
    <row r="182" spans="1:18" ht="12.75">
      <c r="A182" s="5"/>
      <c r="B182" s="5"/>
      <c r="C182" s="5"/>
      <c r="I182" s="69"/>
      <c r="K182" s="11">
        <f>+I180-I181</f>
        <v>0</v>
      </c>
      <c r="N182" s="11"/>
      <c r="O182" s="11"/>
      <c r="P182" s="11"/>
      <c r="Q182" s="10"/>
      <c r="R182" s="10"/>
    </row>
    <row r="183" spans="1:19" ht="12.75">
      <c r="A183" s="5"/>
      <c r="B183" s="5"/>
      <c r="C183" s="5"/>
      <c r="I183" s="10"/>
      <c r="J183" s="10"/>
      <c r="K183" s="10"/>
      <c r="L183" s="11"/>
      <c r="M183" s="11"/>
      <c r="N183" s="11"/>
      <c r="O183" s="11"/>
      <c r="P183" s="11"/>
      <c r="Q183" s="10"/>
      <c r="R183" s="10" t="s">
        <v>76</v>
      </c>
      <c r="S183">
        <v>1513</v>
      </c>
    </row>
    <row r="184" spans="1:20" ht="12.75">
      <c r="A184" s="5"/>
      <c r="B184" s="5"/>
      <c r="C184" s="5"/>
      <c r="I184" s="10"/>
      <c r="J184" s="10"/>
      <c r="K184" s="10"/>
      <c r="L184" s="11"/>
      <c r="M184" s="11"/>
      <c r="N184" s="11"/>
      <c r="O184" s="11"/>
      <c r="P184" s="11"/>
      <c r="Q184" s="10"/>
      <c r="R184" s="10" t="s">
        <v>76</v>
      </c>
      <c r="T184">
        <v>1140</v>
      </c>
    </row>
    <row r="185" spans="1:18" ht="12.75">
      <c r="A185" s="5"/>
      <c r="B185" s="5"/>
      <c r="C185" s="5"/>
      <c r="I185" s="10"/>
      <c r="J185" s="10"/>
      <c r="K185" s="10"/>
      <c r="L185" s="11"/>
      <c r="M185" s="11"/>
      <c r="N185" s="11"/>
      <c r="O185" s="11"/>
      <c r="P185" s="11"/>
      <c r="Q185" s="10"/>
      <c r="R185" s="10"/>
    </row>
    <row r="186" spans="1:18" ht="12.75">
      <c r="A186" s="5"/>
      <c r="B186" s="5"/>
      <c r="C186" s="5"/>
      <c r="D186" s="5"/>
      <c r="E186" s="5"/>
      <c r="F186" s="5"/>
      <c r="G186" s="10"/>
      <c r="H186" s="10"/>
      <c r="I186" s="10"/>
      <c r="J186" s="10"/>
      <c r="K186" s="10"/>
      <c r="L186" s="11"/>
      <c r="M186" s="11"/>
      <c r="N186" s="11"/>
      <c r="O186" s="11"/>
      <c r="P186" s="11"/>
      <c r="Q186" s="10"/>
      <c r="R186" s="10"/>
    </row>
    <row r="187" spans="1:18" ht="12.75">
      <c r="A187" s="5"/>
      <c r="B187" s="5"/>
      <c r="C187" s="5"/>
      <c r="D187" s="5"/>
      <c r="E187" s="5"/>
      <c r="F187" s="5"/>
      <c r="G187" s="10"/>
      <c r="H187" s="10"/>
      <c r="I187" s="10"/>
      <c r="J187" s="10"/>
      <c r="K187" s="10"/>
      <c r="L187" s="11"/>
      <c r="M187" s="11"/>
      <c r="N187" s="11"/>
      <c r="O187" s="11"/>
      <c r="P187" s="11"/>
      <c r="Q187" s="10"/>
      <c r="R187" s="10"/>
    </row>
    <row r="188" spans="1:20" ht="12.75">
      <c r="A188" s="5"/>
      <c r="B188" s="5"/>
      <c r="C188" s="5"/>
      <c r="D188" s="5"/>
      <c r="E188" s="5"/>
      <c r="F188" s="5"/>
      <c r="G188" s="10"/>
      <c r="H188" s="10"/>
      <c r="I188" s="10"/>
      <c r="J188" s="10"/>
      <c r="K188" s="10"/>
      <c r="L188" s="11"/>
      <c r="M188" s="11"/>
      <c r="N188" s="11"/>
      <c r="O188" s="11"/>
      <c r="P188" s="11"/>
      <c r="Q188" s="10"/>
      <c r="R188" s="10"/>
      <c r="T188" t="s">
        <v>77</v>
      </c>
    </row>
    <row r="189" spans="1:27" ht="12.75">
      <c r="A189" s="5"/>
      <c r="B189" s="5"/>
      <c r="C189" s="5"/>
      <c r="D189" s="5"/>
      <c r="E189" s="5"/>
      <c r="F189" s="5"/>
      <c r="G189" s="10"/>
      <c r="H189" s="10"/>
      <c r="Q189" s="5"/>
      <c r="R189" s="5"/>
      <c r="S189" s="10" t="s">
        <v>15</v>
      </c>
      <c r="T189" s="10" t="s">
        <v>16</v>
      </c>
      <c r="U189" s="10" t="s">
        <v>17</v>
      </c>
      <c r="V189" s="10" t="s">
        <v>18</v>
      </c>
      <c r="W189" s="10" t="s">
        <v>19</v>
      </c>
      <c r="X189" s="10"/>
      <c r="Y189" s="10"/>
      <c r="Z189" s="10"/>
      <c r="AA189" s="10" t="s">
        <v>78</v>
      </c>
    </row>
    <row r="190" spans="1:27" ht="12.75">
      <c r="A190" s="5"/>
      <c r="B190" s="5"/>
      <c r="C190" s="5"/>
      <c r="D190" s="5"/>
      <c r="E190" s="5"/>
      <c r="F190" s="5"/>
      <c r="G190" s="10"/>
      <c r="H190" s="10"/>
      <c r="Q190" s="5"/>
      <c r="R190" s="5"/>
      <c r="S190" s="10"/>
      <c r="T190" s="10"/>
      <c r="U190" s="10"/>
      <c r="V190" s="10"/>
      <c r="W190" s="10"/>
      <c r="X190" s="10"/>
      <c r="Y190" s="10"/>
      <c r="Z190" s="10"/>
      <c r="AA190" s="10"/>
    </row>
    <row r="191" spans="1:27" ht="12.75">
      <c r="A191" s="5"/>
      <c r="B191" s="5"/>
      <c r="C191" s="5"/>
      <c r="D191" s="5"/>
      <c r="E191" s="5"/>
      <c r="F191" s="5"/>
      <c r="G191" s="10"/>
      <c r="H191" s="10"/>
      <c r="Q191" s="32" t="s">
        <v>62</v>
      </c>
      <c r="R191" s="5"/>
      <c r="S191" s="10"/>
      <c r="T191" s="10"/>
      <c r="U191" s="10"/>
      <c r="V191" s="10"/>
      <c r="W191" s="10"/>
      <c r="X191" s="10"/>
      <c r="Y191" s="10"/>
      <c r="Z191" s="10"/>
      <c r="AA191" s="10"/>
    </row>
    <row r="192" spans="1:27" ht="15.75">
      <c r="A192" s="5"/>
      <c r="B192" s="5"/>
      <c r="C192" s="5"/>
      <c r="D192" s="54" t="s">
        <v>79</v>
      </c>
      <c r="E192" s="5"/>
      <c r="F192" s="5"/>
      <c r="G192" s="10"/>
      <c r="H192" s="10"/>
      <c r="Q192" s="5" t="s">
        <v>80</v>
      </c>
      <c r="R192" s="5"/>
      <c r="S192" s="10">
        <v>9657</v>
      </c>
      <c r="T192" s="10">
        <v>0</v>
      </c>
      <c r="U192" s="10">
        <v>78</v>
      </c>
      <c r="V192" s="10">
        <v>2266546</v>
      </c>
      <c r="W192" s="10">
        <v>882236</v>
      </c>
      <c r="X192" s="10"/>
      <c r="Y192" s="10"/>
      <c r="Z192" s="10"/>
      <c r="AA192" s="10">
        <v>9185362</v>
      </c>
    </row>
    <row r="193" spans="1:27" ht="12.75">
      <c r="A193" s="5"/>
      <c r="B193" s="5"/>
      <c r="C193" s="5"/>
      <c r="D193" s="5"/>
      <c r="E193" s="5"/>
      <c r="F193" s="5"/>
      <c r="G193" s="10"/>
      <c r="H193" s="10"/>
      <c r="Q193" s="5" t="s">
        <v>81</v>
      </c>
      <c r="R193" s="5"/>
      <c r="S193" s="10">
        <v>18205</v>
      </c>
      <c r="T193" s="10">
        <v>0</v>
      </c>
      <c r="U193" s="10">
        <v>0</v>
      </c>
      <c r="V193" s="10">
        <v>174677</v>
      </c>
      <c r="W193" s="10">
        <v>0</v>
      </c>
      <c r="X193" s="10"/>
      <c r="Y193" s="10"/>
      <c r="Z193" s="10"/>
      <c r="AA193" s="10">
        <v>19153262</v>
      </c>
    </row>
    <row r="194" spans="1:27" ht="12.75">
      <c r="A194" s="5"/>
      <c r="B194" s="5"/>
      <c r="C194" s="5" t="s">
        <v>82</v>
      </c>
      <c r="D194" s="5"/>
      <c r="E194" s="5"/>
      <c r="F194" s="5"/>
      <c r="G194" s="10"/>
      <c r="H194" s="10"/>
      <c r="Q194" s="5" t="s">
        <v>63</v>
      </c>
      <c r="R194" s="5"/>
      <c r="S194" s="10">
        <v>30378</v>
      </c>
      <c r="T194" s="10">
        <v>0</v>
      </c>
      <c r="U194" s="10">
        <v>92</v>
      </c>
      <c r="V194" s="10">
        <v>0</v>
      </c>
      <c r="W194" s="10">
        <v>0</v>
      </c>
      <c r="X194" s="10"/>
      <c r="Y194" s="10"/>
      <c r="Z194" s="10"/>
      <c r="AA194" s="10">
        <v>31965815</v>
      </c>
    </row>
    <row r="195" spans="1:27" ht="12.75">
      <c r="A195" s="5"/>
      <c r="B195" s="5"/>
      <c r="C195" s="5" t="s">
        <v>83</v>
      </c>
      <c r="D195" s="5"/>
      <c r="E195" s="5"/>
      <c r="F195" s="5"/>
      <c r="G195" s="10"/>
      <c r="H195" s="10"/>
      <c r="Q195" s="5" t="s">
        <v>84</v>
      </c>
      <c r="R195" s="5"/>
      <c r="S195" s="10">
        <v>1513</v>
      </c>
      <c r="T195" s="10">
        <v>1013</v>
      </c>
      <c r="U195" s="10">
        <v>0</v>
      </c>
      <c r="V195" s="10">
        <v>0</v>
      </c>
      <c r="W195" s="10">
        <v>4036777</v>
      </c>
      <c r="X195" s="10"/>
      <c r="Y195" s="10"/>
      <c r="Z195" s="10"/>
      <c r="AA195" s="10">
        <v>6647865</v>
      </c>
    </row>
    <row r="196" spans="1:27" ht="12.75">
      <c r="A196" s="5"/>
      <c r="B196" s="5"/>
      <c r="C196" s="5" t="s">
        <v>85</v>
      </c>
      <c r="D196" s="5"/>
      <c r="E196" s="5"/>
      <c r="F196" s="5"/>
      <c r="G196" s="10"/>
      <c r="H196" s="10"/>
      <c r="Q196" s="5" t="s">
        <v>86</v>
      </c>
      <c r="R196" s="5"/>
      <c r="S196" s="10">
        <v>0</v>
      </c>
      <c r="T196" s="10">
        <v>5</v>
      </c>
      <c r="U196" s="10">
        <v>0</v>
      </c>
      <c r="V196" s="10">
        <v>0</v>
      </c>
      <c r="W196" s="10">
        <v>0</v>
      </c>
      <c r="X196" s="10"/>
      <c r="Y196" s="10"/>
      <c r="Z196" s="10"/>
      <c r="AA196" s="10">
        <v>5000</v>
      </c>
    </row>
    <row r="197" spans="1:27" ht="12.75">
      <c r="A197" s="5"/>
      <c r="B197" s="5"/>
      <c r="C197" s="5" t="s">
        <v>87</v>
      </c>
      <c r="D197" s="5"/>
      <c r="E197" s="5"/>
      <c r="F197" s="5"/>
      <c r="G197" s="10"/>
      <c r="H197" s="10"/>
      <c r="Q197" s="5" t="s">
        <v>88</v>
      </c>
      <c r="R197" s="5"/>
      <c r="S197" s="10">
        <v>6</v>
      </c>
      <c r="T197" s="10">
        <v>20</v>
      </c>
      <c r="U197" s="10">
        <v>28</v>
      </c>
      <c r="V197" s="10">
        <v>-3674</v>
      </c>
      <c r="W197" s="10">
        <v>162206</v>
      </c>
      <c r="X197" s="10"/>
      <c r="Y197" s="10"/>
      <c r="Z197" s="10"/>
      <c r="AA197" s="10">
        <v>237863</v>
      </c>
    </row>
    <row r="198" spans="1:27" ht="12.75">
      <c r="A198" s="5"/>
      <c r="B198" s="5"/>
      <c r="C198" s="5"/>
      <c r="D198" s="5"/>
      <c r="E198" s="5"/>
      <c r="F198" s="5"/>
      <c r="G198" s="10"/>
      <c r="H198" s="10"/>
      <c r="Q198" s="5" t="s">
        <v>89</v>
      </c>
      <c r="R198" s="5"/>
      <c r="S198" s="10">
        <v>0</v>
      </c>
      <c r="T198" s="10">
        <v>7918</v>
      </c>
      <c r="U198" s="10">
        <v>15844</v>
      </c>
      <c r="V198" s="10">
        <v>0</v>
      </c>
      <c r="W198" s="10">
        <v>0</v>
      </c>
      <c r="X198" s="10"/>
      <c r="Y198" s="10"/>
      <c r="Z198" s="10"/>
      <c r="AA198" s="10">
        <v>0</v>
      </c>
    </row>
    <row r="199" spans="1:27" ht="12.75">
      <c r="A199" s="5"/>
      <c r="B199" s="5"/>
      <c r="C199" s="5" t="s">
        <v>90</v>
      </c>
      <c r="D199" s="5"/>
      <c r="E199" s="5"/>
      <c r="F199" s="5"/>
      <c r="G199" s="10"/>
      <c r="H199" s="10"/>
      <c r="Q199" s="5" t="s">
        <v>91</v>
      </c>
      <c r="R199" s="5"/>
      <c r="S199" s="10">
        <v>0</v>
      </c>
      <c r="T199" s="10">
        <v>115</v>
      </c>
      <c r="U199" s="10">
        <f>3355-543</f>
        <v>2812</v>
      </c>
      <c r="V199" s="10">
        <v>3684289</v>
      </c>
      <c r="W199" s="10"/>
      <c r="X199" s="10"/>
      <c r="Y199" s="10"/>
      <c r="Z199" s="10"/>
      <c r="AA199" s="10">
        <v>7255997</v>
      </c>
    </row>
    <row r="200" spans="1:27" ht="12.75">
      <c r="A200" s="5"/>
      <c r="B200" s="5"/>
      <c r="C200" s="5"/>
      <c r="D200" s="5"/>
      <c r="E200" s="5"/>
      <c r="F200" s="5"/>
      <c r="G200" s="10"/>
      <c r="H200" s="10"/>
      <c r="I200" s="34" t="s">
        <v>92</v>
      </c>
      <c r="Q200" s="5"/>
      <c r="R200" s="5" t="s">
        <v>93</v>
      </c>
      <c r="S200" s="10"/>
      <c r="T200" s="10"/>
      <c r="U200" s="10"/>
      <c r="V200" s="10"/>
      <c r="W200" s="10"/>
      <c r="X200" s="10"/>
      <c r="Y200" s="10"/>
      <c r="Z200" s="10"/>
      <c r="AA200" s="10"/>
    </row>
    <row r="201" spans="1:27" ht="12.75">
      <c r="A201" s="5"/>
      <c r="B201" s="5"/>
      <c r="C201" s="5" t="s">
        <v>94</v>
      </c>
      <c r="D201" s="5"/>
      <c r="E201" s="5"/>
      <c r="F201" s="5"/>
      <c r="G201" s="10"/>
      <c r="H201" s="10"/>
      <c r="I201" s="62">
        <v>12000000</v>
      </c>
      <c r="Q201" s="5"/>
      <c r="R201" s="5"/>
      <c r="S201" s="10">
        <f>SUM(S192:S199)</f>
        <v>59759</v>
      </c>
      <c r="T201" s="10">
        <f>SUM(T192:T199)</f>
        <v>9071</v>
      </c>
      <c r="U201" s="10">
        <f>SUM(U192:U199)</f>
        <v>18854</v>
      </c>
      <c r="V201" s="10">
        <f>SUM(V192:V199)</f>
        <v>6121838</v>
      </c>
      <c r="W201" s="10">
        <f>SUM(W192:W199)</f>
        <v>5081219</v>
      </c>
      <c r="X201" s="10"/>
      <c r="Y201" s="10"/>
      <c r="Z201" s="10"/>
      <c r="AA201" s="10">
        <v>74451164</v>
      </c>
    </row>
    <row r="202" spans="1:27" ht="12.75">
      <c r="A202" s="5"/>
      <c r="B202" s="5"/>
      <c r="C202" s="5" t="s">
        <v>95</v>
      </c>
      <c r="D202" s="5"/>
      <c r="E202" s="5"/>
      <c r="F202" s="5"/>
      <c r="G202" s="10"/>
      <c r="H202" s="10"/>
      <c r="I202" s="56">
        <v>101373</v>
      </c>
      <c r="Q202" s="32" t="s">
        <v>96</v>
      </c>
      <c r="R202" s="5"/>
      <c r="S202" s="10"/>
      <c r="T202" s="10"/>
      <c r="U202" s="10"/>
      <c r="V202" s="10"/>
      <c r="W202" s="10"/>
      <c r="X202" s="10"/>
      <c r="Y202" s="10"/>
      <c r="Z202" s="10"/>
      <c r="AA202" s="10"/>
    </row>
    <row r="203" spans="1:27" ht="12.75">
      <c r="A203" s="5"/>
      <c r="B203" s="5"/>
      <c r="C203" s="5"/>
      <c r="D203" s="5"/>
      <c r="E203" s="5"/>
      <c r="F203" s="5"/>
      <c r="G203" s="10"/>
      <c r="H203" s="10"/>
      <c r="I203" s="55">
        <f>+I201+I202</f>
        <v>12101373</v>
      </c>
      <c r="Q203" s="5" t="s">
        <v>97</v>
      </c>
      <c r="R203" s="5"/>
      <c r="S203" s="10">
        <v>20696</v>
      </c>
      <c r="T203" s="10">
        <v>0</v>
      </c>
      <c r="U203" s="10">
        <v>577</v>
      </c>
      <c r="V203" s="10">
        <v>0</v>
      </c>
      <c r="W203" s="10">
        <v>2424133</v>
      </c>
      <c r="X203" s="10"/>
      <c r="Y203" s="10"/>
      <c r="Z203" s="10"/>
      <c r="AA203" s="10">
        <v>12002387</v>
      </c>
    </row>
    <row r="204" spans="1:27" ht="12.75">
      <c r="A204" s="5"/>
      <c r="B204" s="5"/>
      <c r="C204" s="5"/>
      <c r="D204" s="5"/>
      <c r="E204" s="5"/>
      <c r="F204" s="5"/>
      <c r="G204" s="10"/>
      <c r="H204" s="10"/>
      <c r="Q204" s="5" t="s">
        <v>98</v>
      </c>
      <c r="R204" s="5"/>
      <c r="S204" s="10">
        <v>15375</v>
      </c>
      <c r="T204" s="10">
        <v>542</v>
      </c>
      <c r="U204" s="10">
        <f>971+18</f>
        <v>989</v>
      </c>
      <c r="V204" s="10">
        <v>394998</v>
      </c>
      <c r="W204" s="10">
        <v>24808269</v>
      </c>
      <c r="X204" s="10"/>
      <c r="Y204" s="10"/>
      <c r="Z204" s="10"/>
      <c r="AA204" s="10">
        <v>47359409</v>
      </c>
    </row>
    <row r="205" spans="1:27" ht="12.75">
      <c r="A205" s="5"/>
      <c r="B205" s="5"/>
      <c r="C205" s="5" t="s">
        <v>30</v>
      </c>
      <c r="D205" s="5"/>
      <c r="E205" s="5"/>
      <c r="F205" s="5"/>
      <c r="G205" s="10"/>
      <c r="H205" s="10"/>
      <c r="I205" s="57">
        <v>10300000</v>
      </c>
      <c r="Q205" s="5" t="s">
        <v>99</v>
      </c>
      <c r="R205" s="5"/>
      <c r="S205" s="10">
        <v>0</v>
      </c>
      <c r="T205" s="10">
        <v>0</v>
      </c>
      <c r="U205" s="10">
        <v>0</v>
      </c>
      <c r="V205" s="10">
        <v>25150</v>
      </c>
      <c r="W205" s="10">
        <v>0</v>
      </c>
      <c r="X205" s="10"/>
      <c r="Y205" s="10"/>
      <c r="Z205" s="10"/>
      <c r="AA205" s="10">
        <v>32079</v>
      </c>
    </row>
    <row r="206" spans="1:27" ht="12.75">
      <c r="A206" s="5"/>
      <c r="B206" s="5"/>
      <c r="C206" s="5" t="s">
        <v>71</v>
      </c>
      <c r="D206" s="5"/>
      <c r="E206" s="5"/>
      <c r="F206" s="5"/>
      <c r="G206" s="5"/>
      <c r="H206" s="5"/>
      <c r="I206" s="58">
        <v>636286</v>
      </c>
      <c r="Q206" s="5" t="s">
        <v>100</v>
      </c>
      <c r="R206" s="5"/>
      <c r="S206" s="10">
        <v>0</v>
      </c>
      <c r="T206" s="10">
        <v>0</v>
      </c>
      <c r="U206" s="10">
        <v>0</v>
      </c>
      <c r="V206" s="10">
        <v>423411</v>
      </c>
      <c r="W206" s="10">
        <v>0</v>
      </c>
      <c r="X206" s="10"/>
      <c r="Y206" s="10"/>
      <c r="Z206" s="10"/>
      <c r="AA206" s="10">
        <v>966541</v>
      </c>
    </row>
    <row r="207" spans="1:27" ht="12.75">
      <c r="A207" s="5"/>
      <c r="B207" s="5"/>
      <c r="C207" s="5" t="s">
        <v>101</v>
      </c>
      <c r="D207" s="5"/>
      <c r="E207" s="5"/>
      <c r="F207" s="5"/>
      <c r="G207" s="5"/>
      <c r="H207" s="5"/>
      <c r="I207" s="59">
        <v>-3670231</v>
      </c>
      <c r="Q207" s="5" t="s">
        <v>102</v>
      </c>
      <c r="R207" s="5"/>
      <c r="S207" s="10">
        <v>37654</v>
      </c>
      <c r="T207" s="10">
        <v>0</v>
      </c>
      <c r="U207" s="10">
        <v>0</v>
      </c>
      <c r="V207" s="10">
        <v>0</v>
      </c>
      <c r="W207" s="10">
        <v>0</v>
      </c>
      <c r="X207" s="10"/>
      <c r="Y207" s="10"/>
      <c r="Z207" s="10"/>
      <c r="AA207" s="10">
        <v>52498482</v>
      </c>
    </row>
    <row r="208" spans="1:27" ht="12.75">
      <c r="A208" s="5"/>
      <c r="B208" s="5"/>
      <c r="C208" s="5"/>
      <c r="D208" s="5"/>
      <c r="E208" s="5"/>
      <c r="F208" s="5"/>
      <c r="G208" s="5"/>
      <c r="H208" s="5"/>
      <c r="I208" s="11"/>
      <c r="Q208" s="5" t="s">
        <v>103</v>
      </c>
      <c r="R208" s="5"/>
      <c r="S208" s="10">
        <v>15617</v>
      </c>
      <c r="T208" s="10">
        <v>0</v>
      </c>
      <c r="U208" s="10">
        <v>8955</v>
      </c>
      <c r="V208" s="10">
        <v>0</v>
      </c>
      <c r="W208" s="10">
        <v>0</v>
      </c>
      <c r="X208" s="10"/>
      <c r="Y208" s="10"/>
      <c r="Z208" s="10"/>
      <c r="AA208" s="10">
        <v>13084732</v>
      </c>
    </row>
    <row r="209" spans="1:27" ht="13.5" thickBot="1">
      <c r="A209" s="5"/>
      <c r="B209" s="5"/>
      <c r="C209" s="5"/>
      <c r="D209" s="5"/>
      <c r="E209" s="5"/>
      <c r="F209" s="5"/>
      <c r="G209" s="5"/>
      <c r="H209" s="5"/>
      <c r="I209" s="60">
        <f>+I205+I206+I207</f>
        <v>7266055</v>
      </c>
      <c r="Q209" s="5" t="s">
        <v>104</v>
      </c>
      <c r="R209" s="5"/>
      <c r="S209" s="10">
        <v>0</v>
      </c>
      <c r="T209" s="10">
        <v>0</v>
      </c>
      <c r="U209" s="10">
        <v>0</v>
      </c>
      <c r="V209" s="10">
        <v>0</v>
      </c>
      <c r="W209" s="10"/>
      <c r="X209" s="10"/>
      <c r="Y209" s="10"/>
      <c r="Z209" s="10"/>
      <c r="AA209" s="10">
        <v>0</v>
      </c>
    </row>
    <row r="210" spans="1:27" ht="12.75">
      <c r="A210" s="5"/>
      <c r="B210" s="5"/>
      <c r="C210" s="5"/>
      <c r="D210" s="5"/>
      <c r="E210" s="5"/>
      <c r="F210" s="5"/>
      <c r="G210" s="5"/>
      <c r="H210" s="5"/>
      <c r="I210" s="11"/>
      <c r="Q210" s="5" t="s">
        <v>47</v>
      </c>
      <c r="R210" s="5"/>
      <c r="S210" s="10"/>
      <c r="T210" s="10"/>
      <c r="U210" s="10">
        <v>0</v>
      </c>
      <c r="V210" s="10">
        <v>262091</v>
      </c>
      <c r="W210" s="10"/>
      <c r="X210" s="10"/>
      <c r="Y210" s="10"/>
      <c r="Z210" s="10"/>
      <c r="AA210" s="10">
        <v>262091</v>
      </c>
    </row>
    <row r="211" spans="1:27" ht="12.75">
      <c r="A211" s="5"/>
      <c r="B211" s="5"/>
      <c r="C211" s="5"/>
      <c r="D211" s="5"/>
      <c r="E211" s="5"/>
      <c r="F211" s="5"/>
      <c r="G211" s="61" t="s">
        <v>105</v>
      </c>
      <c r="H211" s="5"/>
      <c r="I211" s="11">
        <f>+I203-I209</f>
        <v>4835318</v>
      </c>
      <c r="Q211" s="5" t="s">
        <v>106</v>
      </c>
      <c r="R211" s="5"/>
      <c r="S211" s="10"/>
      <c r="T211" s="10">
        <v>828</v>
      </c>
      <c r="U211" s="10">
        <v>0</v>
      </c>
      <c r="V211" s="10">
        <v>3097044</v>
      </c>
      <c r="W211" s="10">
        <v>3677885</v>
      </c>
      <c r="X211" s="10"/>
      <c r="Y211" s="10"/>
      <c r="Z211" s="10"/>
      <c r="AA211" s="10">
        <v>7602766</v>
      </c>
    </row>
    <row r="212" spans="1:27" ht="12.75">
      <c r="A212" s="5"/>
      <c r="B212" s="5"/>
      <c r="C212" s="5"/>
      <c r="D212" s="5"/>
      <c r="E212" s="5"/>
      <c r="F212" s="5"/>
      <c r="G212" s="5"/>
      <c r="H212" s="5"/>
      <c r="I212" s="11"/>
      <c r="Q212" s="5" t="s">
        <v>107</v>
      </c>
      <c r="R212" s="5"/>
      <c r="S212" s="10"/>
      <c r="T212" s="10"/>
      <c r="U212" s="10"/>
      <c r="V212" s="10">
        <v>305053</v>
      </c>
      <c r="W212" s="10">
        <v>30841249</v>
      </c>
      <c r="X212" s="10"/>
      <c r="Y212" s="10"/>
      <c r="Z212" s="10"/>
      <c r="AA212" s="10">
        <v>0</v>
      </c>
    </row>
    <row r="213" spans="1:27" ht="12.75">
      <c r="A213" s="5"/>
      <c r="B213" s="5"/>
      <c r="C213" s="5"/>
      <c r="D213" s="5" t="s">
        <v>127</v>
      </c>
      <c r="E213" s="5"/>
      <c r="F213" s="5"/>
      <c r="G213" s="4" t="s">
        <v>108</v>
      </c>
      <c r="H213" s="5"/>
      <c r="I213" s="63">
        <v>193412.72</v>
      </c>
      <c r="Q213" s="5"/>
      <c r="R213" s="5"/>
      <c r="S213" s="10">
        <f>SUM(S203:S212)</f>
        <v>89342</v>
      </c>
      <c r="T213" s="10">
        <f>SUM(T203:T212)</f>
        <v>1370</v>
      </c>
      <c r="U213" s="10">
        <f>SUM(U203:U212)</f>
        <v>10521</v>
      </c>
      <c r="V213" s="10">
        <f>SUM(V203:V212)</f>
        <v>4507747</v>
      </c>
      <c r="W213" s="10">
        <f>SUM(W203:W212)</f>
        <v>61751536</v>
      </c>
      <c r="X213" s="10"/>
      <c r="Y213" s="10"/>
      <c r="Z213" s="10"/>
      <c r="AA213" s="10">
        <v>133808487</v>
      </c>
    </row>
    <row r="214" spans="1:27" ht="12.75">
      <c r="A214" s="5"/>
      <c r="B214" s="5"/>
      <c r="C214" s="5"/>
      <c r="D214" s="5"/>
      <c r="E214" s="5"/>
      <c r="F214" s="5"/>
      <c r="G214" s="5"/>
      <c r="H214" s="5"/>
      <c r="I214" s="11"/>
      <c r="Q214" s="5"/>
      <c r="R214" s="5"/>
      <c r="S214" s="10"/>
      <c r="T214" s="10"/>
      <c r="U214" s="10"/>
      <c r="V214" s="10"/>
      <c r="W214" s="10"/>
      <c r="X214" s="10"/>
      <c r="Y214" s="10"/>
      <c r="Z214" s="10"/>
      <c r="AA214" s="10"/>
    </row>
    <row r="215" spans="1:27" ht="13.5">
      <c r="A215" s="5"/>
      <c r="B215" s="5"/>
      <c r="C215" s="5"/>
      <c r="D215" s="5"/>
      <c r="E215" s="5"/>
      <c r="F215" s="5"/>
      <c r="G215" s="5"/>
      <c r="H215" s="5"/>
      <c r="I215" s="11"/>
      <c r="Q215" s="5"/>
      <c r="R215" s="5"/>
      <c r="S215" s="17"/>
      <c r="T215" s="17"/>
      <c r="U215" s="17"/>
      <c r="V215" s="17"/>
      <c r="W215" s="17"/>
      <c r="X215" s="17"/>
      <c r="Y215" s="17"/>
      <c r="Z215" s="17"/>
      <c r="AA215" s="17"/>
    </row>
    <row r="216" spans="1:18" ht="12.75">
      <c r="A216" s="5"/>
      <c r="B216" s="5"/>
      <c r="C216" s="64" t="s">
        <v>79</v>
      </c>
      <c r="D216" s="5"/>
      <c r="E216" s="5"/>
      <c r="F216" s="5"/>
      <c r="G216" s="5"/>
      <c r="H216" s="5"/>
      <c r="I216" s="11"/>
      <c r="Q216" s="5"/>
      <c r="R216" s="5"/>
    </row>
    <row r="217" spans="1:11" ht="12.75">
      <c r="A217" s="5"/>
      <c r="B217" s="5"/>
      <c r="C217" s="5"/>
      <c r="D217" s="5"/>
      <c r="E217" s="5"/>
      <c r="F217" s="5"/>
      <c r="G217" s="5"/>
      <c r="H217" s="5"/>
      <c r="I217" s="10"/>
      <c r="J217" s="5"/>
      <c r="K217" s="5"/>
    </row>
    <row r="218" spans="1:24" ht="13.5">
      <c r="A218" s="5"/>
      <c r="B218" s="5"/>
      <c r="C218" s="5" t="s">
        <v>109</v>
      </c>
      <c r="D218" s="5"/>
      <c r="E218" s="5"/>
      <c r="F218" s="5"/>
      <c r="G218" s="5"/>
      <c r="H218" s="5"/>
      <c r="I218" s="10">
        <f>+I211</f>
        <v>4835318</v>
      </c>
      <c r="J218" s="5"/>
      <c r="K218" s="5"/>
      <c r="Q218" s="17"/>
      <c r="R218" s="17"/>
      <c r="S218" s="17"/>
      <c r="T218" s="17"/>
      <c r="U218" s="17"/>
      <c r="V218" s="17"/>
      <c r="W218" s="17"/>
      <c r="X218" s="18"/>
    </row>
    <row r="219" spans="1:24" ht="13.5">
      <c r="A219" s="5"/>
      <c r="B219" s="5"/>
      <c r="C219" s="5"/>
      <c r="D219" s="5"/>
      <c r="E219" s="5"/>
      <c r="F219" s="5"/>
      <c r="G219" s="5"/>
      <c r="H219" s="5"/>
      <c r="I219" s="10"/>
      <c r="J219" s="5"/>
      <c r="K219" s="5"/>
      <c r="Q219" s="17"/>
      <c r="R219" s="17" t="s">
        <v>20</v>
      </c>
      <c r="S219" s="17"/>
      <c r="T219" s="17"/>
      <c r="U219" s="17"/>
      <c r="V219" s="17"/>
      <c r="W219" s="17"/>
      <c r="X219" s="18"/>
    </row>
    <row r="220" spans="1:24" ht="13.5">
      <c r="A220" s="5"/>
      <c r="B220" s="5"/>
      <c r="C220" s="5" t="s">
        <v>135</v>
      </c>
      <c r="D220" s="5"/>
      <c r="E220" s="5"/>
      <c r="F220" s="5"/>
      <c r="G220" s="10">
        <v>-1353890</v>
      </c>
      <c r="H220" s="5"/>
      <c r="J220" s="5"/>
      <c r="K220" s="5"/>
      <c r="Q220" s="17"/>
      <c r="R220" s="17"/>
      <c r="S220" s="17"/>
      <c r="T220" s="17"/>
      <c r="U220" s="17"/>
      <c r="V220" s="17"/>
      <c r="W220" s="17"/>
      <c r="X220" s="18"/>
    </row>
    <row r="221" spans="1:24" ht="13.5">
      <c r="A221" s="5"/>
      <c r="B221" s="5"/>
      <c r="C221" s="5"/>
      <c r="D221" s="5" t="s">
        <v>136</v>
      </c>
      <c r="E221" s="5"/>
      <c r="F221" s="5"/>
      <c r="G221" s="68">
        <v>-48353</v>
      </c>
      <c r="H221" s="5"/>
      <c r="I221" s="68">
        <f>+G220+G221</f>
        <v>-1402243</v>
      </c>
      <c r="J221" s="5"/>
      <c r="K221" s="10"/>
      <c r="Q221" s="17"/>
      <c r="R221" s="17"/>
      <c r="S221" s="17"/>
      <c r="T221" s="48" t="s">
        <v>15</v>
      </c>
      <c r="U221" s="48" t="s">
        <v>23</v>
      </c>
      <c r="V221" s="48"/>
      <c r="W221" s="48" t="s">
        <v>24</v>
      </c>
      <c r="X221" s="18"/>
    </row>
    <row r="222" spans="1:24" ht="14.25" thickBot="1">
      <c r="A222" s="5"/>
      <c r="B222" s="5"/>
      <c r="C222" s="5" t="s">
        <v>137</v>
      </c>
      <c r="D222" s="5"/>
      <c r="E222" s="5"/>
      <c r="F222" s="5"/>
      <c r="G222" s="5"/>
      <c r="H222" s="5"/>
      <c r="I222" s="80">
        <f>+I218+G220+G221</f>
        <v>3433075</v>
      </c>
      <c r="J222" s="5"/>
      <c r="K222" s="5"/>
      <c r="Q222" s="17"/>
      <c r="R222" s="17"/>
      <c r="S222" s="17"/>
      <c r="T222" s="17"/>
      <c r="U222" s="17"/>
      <c r="V222" s="17"/>
      <c r="W222" s="17"/>
      <c r="X222" s="18"/>
    </row>
    <row r="223" spans="1:25" ht="13.5" thickTop="1">
      <c r="A223" s="5"/>
      <c r="B223" s="5"/>
      <c r="C223" s="5"/>
      <c r="D223" s="5"/>
      <c r="E223" s="5"/>
      <c r="F223" s="5"/>
      <c r="G223" s="5"/>
      <c r="H223" s="5"/>
      <c r="I223" s="10"/>
      <c r="J223" s="5"/>
      <c r="K223" s="5"/>
      <c r="Q223" s="38" t="s">
        <v>27</v>
      </c>
      <c r="R223" s="38"/>
      <c r="S223" s="38"/>
      <c r="T223" s="49" t="s">
        <v>28</v>
      </c>
      <c r="U223" s="50">
        <v>0.44</v>
      </c>
      <c r="V223" s="38"/>
      <c r="W223" s="38">
        <v>1</v>
      </c>
      <c r="X223" s="8"/>
      <c r="Y223" s="8"/>
    </row>
    <row r="224" spans="1:25" ht="12.75">
      <c r="A224" s="5"/>
      <c r="B224" s="5"/>
      <c r="C224" s="5"/>
      <c r="D224" s="5"/>
      <c r="E224" s="5"/>
      <c r="F224" s="5"/>
      <c r="G224" s="5"/>
      <c r="H224" s="5"/>
      <c r="I224" s="10"/>
      <c r="J224" s="5"/>
      <c r="K224" s="5"/>
      <c r="Q224" s="38"/>
      <c r="R224" s="38"/>
      <c r="S224" s="38"/>
      <c r="T224" s="38"/>
      <c r="U224" s="38"/>
      <c r="V224" s="38"/>
      <c r="W224" s="38"/>
      <c r="X224" s="8"/>
      <c r="Y224" s="8"/>
    </row>
    <row r="225" spans="1:25" ht="12.75">
      <c r="A225" s="5"/>
      <c r="B225" s="5"/>
      <c r="C225" s="5"/>
      <c r="D225" s="5"/>
      <c r="E225" s="5"/>
      <c r="F225" s="5"/>
      <c r="G225" s="5"/>
      <c r="H225" s="5"/>
      <c r="I225" s="10"/>
      <c r="J225" s="5"/>
      <c r="K225" s="5"/>
      <c r="P225" t="s">
        <v>105</v>
      </c>
      <c r="Q225" s="38" t="s">
        <v>30</v>
      </c>
      <c r="R225" s="38"/>
      <c r="S225" s="38"/>
      <c r="T225" s="38">
        <v>5600000</v>
      </c>
      <c r="U225" s="38">
        <v>4400002</v>
      </c>
      <c r="V225" s="38"/>
      <c r="W225" s="38">
        <v>10000002</v>
      </c>
      <c r="X225" s="8"/>
      <c r="Y225" s="8"/>
    </row>
    <row r="226" spans="1:25" ht="12.75">
      <c r="A226" s="5"/>
      <c r="B226" s="5"/>
      <c r="C226" s="5"/>
      <c r="D226" s="5"/>
      <c r="E226" s="5"/>
      <c r="F226" s="5"/>
      <c r="G226" s="5"/>
      <c r="H226" s="5"/>
      <c r="I226" s="10"/>
      <c r="J226" s="5"/>
      <c r="K226" s="5"/>
      <c r="Q226" s="38"/>
      <c r="R226" s="38"/>
      <c r="S226" s="38"/>
      <c r="T226" s="38"/>
      <c r="U226" s="38"/>
      <c r="V226" s="38"/>
      <c r="W226" s="38"/>
      <c r="X226" s="8"/>
      <c r="Y226" s="8"/>
    </row>
    <row r="227" spans="1:25" ht="12.75">
      <c r="A227" s="5"/>
      <c r="B227" s="5"/>
      <c r="C227" s="5"/>
      <c r="D227" s="5"/>
      <c r="E227" s="5"/>
      <c r="F227" s="5"/>
      <c r="G227" s="5"/>
      <c r="H227" s="5"/>
      <c r="I227" s="10"/>
      <c r="J227" s="5"/>
      <c r="K227" s="5"/>
      <c r="P227" t="s">
        <v>110</v>
      </c>
      <c r="Q227" s="38" t="s">
        <v>111</v>
      </c>
      <c r="R227" s="38">
        <v>-13271040</v>
      </c>
      <c r="S227" s="38"/>
      <c r="T227" s="39">
        <f>+R227*T223</f>
        <v>-7431782.4</v>
      </c>
      <c r="U227" s="40">
        <f>+R227*U223</f>
        <v>-5839257.6</v>
      </c>
      <c r="V227" s="40"/>
      <c r="W227" s="41">
        <f>+R227</f>
        <v>-13271040</v>
      </c>
      <c r="X227" s="8"/>
      <c r="Y227" s="8"/>
    </row>
    <row r="228" spans="1:25" ht="20.25">
      <c r="A228" s="5"/>
      <c r="B228" s="5"/>
      <c r="C228" s="5"/>
      <c r="D228" s="75" t="s">
        <v>121</v>
      </c>
      <c r="E228" s="5"/>
      <c r="F228" s="5"/>
      <c r="G228" s="5"/>
      <c r="H228" s="5"/>
      <c r="I228" s="10"/>
      <c r="J228" s="5"/>
      <c r="K228" s="5"/>
      <c r="Q228" s="38"/>
      <c r="R228" s="38"/>
      <c r="S228" s="38"/>
      <c r="T228" s="42"/>
      <c r="U228" s="43"/>
      <c r="V228" s="43"/>
      <c r="W228" s="44"/>
      <c r="X228" s="8"/>
      <c r="Y228" s="8"/>
    </row>
    <row r="229" spans="1:25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P229" t="s">
        <v>112</v>
      </c>
      <c r="Q229" s="38" t="s">
        <v>33</v>
      </c>
      <c r="R229" s="38">
        <v>512797</v>
      </c>
      <c r="S229" s="38"/>
      <c r="T229" s="45">
        <f>+R229*T223</f>
        <v>287166.32</v>
      </c>
      <c r="U229" s="46">
        <f>+R229*U223</f>
        <v>225630.68</v>
      </c>
      <c r="V229" s="46"/>
      <c r="W229" s="47">
        <f>+R229</f>
        <v>512797</v>
      </c>
      <c r="X229" s="8"/>
      <c r="Y229" s="8"/>
    </row>
    <row r="230" spans="1:25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Q230" s="38"/>
      <c r="R230" s="38"/>
      <c r="S230" s="38"/>
      <c r="T230" s="38"/>
      <c r="U230" s="38"/>
      <c r="V230" s="38"/>
      <c r="W230" s="38"/>
      <c r="X230" s="8"/>
      <c r="Y230" s="8"/>
    </row>
    <row r="231" spans="1:25" ht="16.5" thickBot="1">
      <c r="A231" s="5"/>
      <c r="B231" s="5"/>
      <c r="C231" s="5"/>
      <c r="D231" s="76" t="s">
        <v>122</v>
      </c>
      <c r="E231" s="76"/>
      <c r="F231" s="77">
        <v>-25702</v>
      </c>
      <c r="G231" s="5"/>
      <c r="H231" s="5"/>
      <c r="I231" s="5"/>
      <c r="J231" s="5"/>
      <c r="K231" s="5"/>
      <c r="P231" t="s">
        <v>113</v>
      </c>
      <c r="Q231" s="38" t="s">
        <v>34</v>
      </c>
      <c r="R231" s="38"/>
      <c r="S231" s="38"/>
      <c r="T231" s="38">
        <f>+T227+T229</f>
        <v>-7144616.08</v>
      </c>
      <c r="U231" s="38">
        <f>+U227+U229</f>
        <v>-5613626.92</v>
      </c>
      <c r="V231" s="38"/>
      <c r="W231" s="38">
        <f>+W227+W229</f>
        <v>-12758243</v>
      </c>
      <c r="X231" s="8"/>
      <c r="Y231" s="8"/>
    </row>
    <row r="232" spans="1:25" ht="16.5" thickTop="1">
      <c r="A232" s="5"/>
      <c r="B232" s="5"/>
      <c r="C232" s="5"/>
      <c r="D232" s="76"/>
      <c r="E232" s="76"/>
      <c r="F232" s="78"/>
      <c r="G232" s="5"/>
      <c r="H232" s="5"/>
      <c r="I232" s="5"/>
      <c r="J232" s="5"/>
      <c r="K232" s="5"/>
      <c r="Q232" s="38"/>
      <c r="R232" s="38"/>
      <c r="S232" s="38"/>
      <c r="T232" s="38"/>
      <c r="U232" s="38"/>
      <c r="V232" s="38"/>
      <c r="W232" s="38"/>
      <c r="X232" s="8"/>
      <c r="Y232" s="8"/>
    </row>
    <row r="233" spans="1:25" ht="15.75">
      <c r="A233" s="5"/>
      <c r="B233" s="5"/>
      <c r="C233" s="5"/>
      <c r="D233" s="76"/>
      <c r="E233" s="76"/>
      <c r="F233" s="78"/>
      <c r="G233" s="5"/>
      <c r="H233" s="5"/>
      <c r="I233" s="5"/>
      <c r="J233" s="5"/>
      <c r="K233" s="5"/>
      <c r="P233" t="s">
        <v>114</v>
      </c>
      <c r="Q233" s="38" t="s">
        <v>36</v>
      </c>
      <c r="R233" s="38"/>
      <c r="S233" s="38"/>
      <c r="T233" s="38">
        <f>+T225+T231</f>
        <v>-1544616.08</v>
      </c>
      <c r="U233" s="38">
        <f>+U225+U231</f>
        <v>-1213624.92</v>
      </c>
      <c r="V233" s="38"/>
      <c r="W233" s="38">
        <f>+W225+W231</f>
        <v>-2758241</v>
      </c>
      <c r="X233" s="8"/>
      <c r="Y233" s="8"/>
    </row>
    <row r="234" spans="1:25" ht="15.75">
      <c r="A234" s="5"/>
      <c r="B234" s="5"/>
      <c r="C234" s="5"/>
      <c r="D234" s="76" t="s">
        <v>123</v>
      </c>
      <c r="E234" s="76"/>
      <c r="F234" s="78">
        <v>-447</v>
      </c>
      <c r="G234" s="5"/>
      <c r="H234" s="5"/>
      <c r="I234" s="5"/>
      <c r="J234" s="5"/>
      <c r="K234" s="5"/>
      <c r="Q234" s="38"/>
      <c r="R234" s="38"/>
      <c r="S234" s="38"/>
      <c r="T234" s="38"/>
      <c r="U234" s="38"/>
      <c r="V234" s="38"/>
      <c r="W234" s="38"/>
      <c r="X234" s="8"/>
      <c r="Y234" s="8"/>
    </row>
    <row r="235" spans="1:25" ht="15.75">
      <c r="A235" s="5"/>
      <c r="B235" s="5"/>
      <c r="C235" s="5"/>
      <c r="D235" s="76"/>
      <c r="E235" s="76"/>
      <c r="F235" s="78"/>
      <c r="G235" s="5"/>
      <c r="H235" s="5"/>
      <c r="I235" s="5"/>
      <c r="J235" s="5"/>
      <c r="K235" s="5"/>
      <c r="P235" t="s">
        <v>115</v>
      </c>
      <c r="Q235" s="38" t="s">
        <v>39</v>
      </c>
      <c r="R235" s="38"/>
      <c r="S235" s="38"/>
      <c r="T235" s="38"/>
      <c r="U235" s="38">
        <v>142940</v>
      </c>
      <c r="V235" s="38"/>
      <c r="W235" s="38"/>
      <c r="X235" s="8"/>
      <c r="Y235" s="8"/>
    </row>
    <row r="236" spans="1:25" ht="15.75">
      <c r="A236" s="5"/>
      <c r="B236" s="5"/>
      <c r="C236" s="5"/>
      <c r="D236" s="76" t="s">
        <v>124</v>
      </c>
      <c r="E236" s="76"/>
      <c r="F236" s="78">
        <v>-2333</v>
      </c>
      <c r="G236" s="5"/>
      <c r="H236" s="5"/>
      <c r="I236" s="5"/>
      <c r="J236" s="5"/>
      <c r="K236" s="5"/>
      <c r="Q236" s="38"/>
      <c r="R236" s="38"/>
      <c r="S236" s="38"/>
      <c r="T236" s="38"/>
      <c r="U236" s="38"/>
      <c r="V236" s="38"/>
      <c r="W236" s="38"/>
      <c r="X236" s="8"/>
      <c r="Y236" s="8"/>
    </row>
    <row r="237" spans="1:25" ht="15.75">
      <c r="A237" s="5"/>
      <c r="B237" s="5"/>
      <c r="C237" s="5"/>
      <c r="D237" s="76"/>
      <c r="E237" s="76"/>
      <c r="F237" s="78"/>
      <c r="G237" s="5"/>
      <c r="H237" s="5"/>
      <c r="I237" s="5"/>
      <c r="J237" s="5"/>
      <c r="K237" s="5"/>
      <c r="P237" t="s">
        <v>116</v>
      </c>
      <c r="Q237" s="38" t="s">
        <v>41</v>
      </c>
      <c r="R237" s="38"/>
      <c r="S237" s="38"/>
      <c r="T237" s="38"/>
      <c r="U237" s="51">
        <f>+U233+U235</f>
        <v>-1070684.92</v>
      </c>
      <c r="V237" s="38" t="s">
        <v>117</v>
      </c>
      <c r="W237" s="38"/>
      <c r="X237" s="8"/>
      <c r="Y237" s="8"/>
    </row>
    <row r="238" spans="1:25" ht="15.75">
      <c r="A238" s="5"/>
      <c r="B238" s="5"/>
      <c r="C238" s="5"/>
      <c r="D238" s="76" t="s">
        <v>125</v>
      </c>
      <c r="E238" s="76"/>
      <c r="F238" s="78">
        <v>-12364</v>
      </c>
      <c r="G238" s="5"/>
      <c r="H238" s="5"/>
      <c r="I238" s="5"/>
      <c r="J238" s="5"/>
      <c r="K238" s="5"/>
      <c r="Q238" s="38"/>
      <c r="R238" s="38"/>
      <c r="S238" s="38"/>
      <c r="T238" s="38"/>
      <c r="U238" s="38"/>
      <c r="V238" s="38"/>
      <c r="W238" s="38"/>
      <c r="X238" s="8"/>
      <c r="Y238" s="8"/>
    </row>
    <row r="239" spans="1:25" ht="15.75">
      <c r="A239" s="5"/>
      <c r="B239" s="5"/>
      <c r="C239" s="5"/>
      <c r="D239" s="76"/>
      <c r="E239" s="76"/>
      <c r="F239" s="78"/>
      <c r="G239" s="5"/>
      <c r="H239" s="5"/>
      <c r="I239" s="5"/>
      <c r="J239" s="5"/>
      <c r="K239" s="5"/>
      <c r="Q239" s="38"/>
      <c r="R239" s="38"/>
      <c r="S239" s="38"/>
      <c r="T239" s="38"/>
      <c r="U239" s="38"/>
      <c r="V239" s="38"/>
      <c r="W239" s="38"/>
      <c r="X239" s="8"/>
      <c r="Y239" s="8"/>
    </row>
    <row r="240" spans="1:25" ht="15.75">
      <c r="A240" s="5"/>
      <c r="B240" s="5"/>
      <c r="C240" s="5"/>
      <c r="D240" s="76" t="s">
        <v>126</v>
      </c>
      <c r="E240" s="76"/>
      <c r="F240" s="78">
        <v>-10558</v>
      </c>
      <c r="G240" s="5"/>
      <c r="H240" s="5"/>
      <c r="I240" s="5"/>
      <c r="J240" s="5"/>
      <c r="K240" s="5"/>
      <c r="Q240" s="38" t="s">
        <v>20</v>
      </c>
      <c r="R240" s="38"/>
      <c r="S240" s="38"/>
      <c r="T240" s="38"/>
      <c r="U240" s="38">
        <f>-U227</f>
        <v>5839257.6</v>
      </c>
      <c r="V240" s="38"/>
      <c r="W240" s="38"/>
      <c r="X240" s="8"/>
      <c r="Y240" s="8"/>
    </row>
    <row r="241" spans="1:25" ht="15.75">
      <c r="A241" s="5"/>
      <c r="B241" s="5"/>
      <c r="C241" s="5"/>
      <c r="D241" s="76"/>
      <c r="E241" s="76"/>
      <c r="F241" s="78"/>
      <c r="G241" s="5"/>
      <c r="H241" s="5"/>
      <c r="I241" s="5"/>
      <c r="J241" s="5"/>
      <c r="K241" s="5"/>
      <c r="Q241" s="38" t="s">
        <v>45</v>
      </c>
      <c r="R241" s="38"/>
      <c r="S241" s="38"/>
      <c r="T241" s="38"/>
      <c r="U241" s="46">
        <v>389158</v>
      </c>
      <c r="V241" s="38"/>
      <c r="W241" s="38"/>
      <c r="X241" s="8"/>
      <c r="Y241" s="8"/>
    </row>
    <row r="242" spans="1:25" ht="15.75">
      <c r="A242" s="5"/>
      <c r="B242" s="5"/>
      <c r="C242" s="5"/>
      <c r="D242" s="76"/>
      <c r="E242" s="76"/>
      <c r="F242" s="79">
        <f>SUM(F234:F240)</f>
        <v>-25702</v>
      </c>
      <c r="G242" s="5"/>
      <c r="H242" s="5"/>
      <c r="I242" s="5"/>
      <c r="J242" s="5"/>
      <c r="K242" s="5"/>
      <c r="Q242" s="38"/>
      <c r="R242" s="38"/>
      <c r="S242" s="38"/>
      <c r="T242" s="38"/>
      <c r="U242" s="43">
        <f>+U240+U241</f>
        <v>6228415.6</v>
      </c>
      <c r="V242" s="38"/>
      <c r="W242" s="38"/>
      <c r="X242" s="8"/>
      <c r="Y242" s="8"/>
    </row>
    <row r="243" spans="1:25" ht="15.75">
      <c r="A243" s="5"/>
      <c r="B243" s="5"/>
      <c r="C243" s="5"/>
      <c r="D243" s="76"/>
      <c r="E243" s="76"/>
      <c r="F243" s="78"/>
      <c r="G243" s="5"/>
      <c r="H243" s="5"/>
      <c r="I243" s="5"/>
      <c r="J243" s="5"/>
      <c r="K243" s="5"/>
      <c r="Q243" s="38"/>
      <c r="R243" s="38"/>
      <c r="S243" s="38" t="s">
        <v>50</v>
      </c>
      <c r="T243" s="52">
        <v>1998</v>
      </c>
      <c r="U243" s="43">
        <v>3153832</v>
      </c>
      <c r="W243" s="38"/>
      <c r="X243" s="8"/>
      <c r="Y243" s="8"/>
    </row>
    <row r="244" spans="1:25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Q244" s="38"/>
      <c r="R244" s="38"/>
      <c r="S244" s="38"/>
      <c r="T244" s="38" t="s">
        <v>118</v>
      </c>
      <c r="U244" s="38">
        <v>453377</v>
      </c>
      <c r="V244" s="38"/>
      <c r="W244" s="38"/>
      <c r="X244" s="8"/>
      <c r="Y244" s="8"/>
    </row>
    <row r="245" spans="1:25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Q245" s="38"/>
      <c r="R245" s="38"/>
      <c r="S245" s="38"/>
      <c r="T245" s="38" t="s">
        <v>119</v>
      </c>
      <c r="U245" s="38">
        <v>1672052</v>
      </c>
      <c r="V245" s="38"/>
      <c r="W245" s="38"/>
      <c r="X245" s="8"/>
      <c r="Y245" s="8"/>
    </row>
    <row r="246" spans="1:25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Q246" s="38"/>
      <c r="R246" s="38"/>
      <c r="S246" s="38"/>
      <c r="T246" s="38" t="s">
        <v>120</v>
      </c>
      <c r="U246" s="38">
        <f>+U242-U243-U244-U245</f>
        <v>949154.5999999996</v>
      </c>
      <c r="V246" s="38" t="s">
        <v>48</v>
      </c>
      <c r="W246" s="38"/>
      <c r="X246" s="8"/>
      <c r="Y246" s="8"/>
    </row>
    <row r="247" spans="1:25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Q247" s="8"/>
      <c r="R247" s="8"/>
      <c r="S247" s="8"/>
      <c r="T247" s="8"/>
      <c r="U247" s="8"/>
      <c r="V247" s="8"/>
      <c r="W247" s="8"/>
      <c r="X247" s="8"/>
      <c r="Y247" s="8"/>
    </row>
    <row r="248" spans="1:21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U248" s="11">
        <f>+U244+U245+U246</f>
        <v>3074583.5999999996</v>
      </c>
    </row>
    <row r="249" spans="1:11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</row>
    <row r="250" spans="1:11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</row>
    <row r="251" spans="1:11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</row>
    <row r="252" spans="1:11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</row>
    <row r="253" spans="1:11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</row>
    <row r="254" spans="1:11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</row>
    <row r="255" spans="1:11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</row>
    <row r="256" spans="1:11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</row>
    <row r="257" spans="1:11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</row>
    <row r="258" spans="1:11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</row>
    <row r="259" spans="1:11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</row>
    <row r="260" spans="1:11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</row>
    <row r="261" spans="1:11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</row>
    <row r="262" spans="1:11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</row>
    <row r="263" spans="1:11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</row>
    <row r="264" spans="1:11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</row>
    <row r="265" spans="1:11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</row>
    <row r="266" spans="1:11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</row>
    <row r="267" spans="1:11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</row>
    <row r="268" spans="1:11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</row>
    <row r="269" spans="1:11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</row>
    <row r="270" spans="1:11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</row>
    <row r="271" spans="1:11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</row>
    <row r="272" spans="1:11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</row>
    <row r="273" spans="1:11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</row>
    <row r="274" spans="1:11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</row>
    <row r="275" spans="1:11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</row>
    <row r="276" spans="1:11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</row>
    <row r="277" spans="1:11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</row>
    <row r="278" spans="1:2" ht="12.75">
      <c r="A278" s="5"/>
      <c r="B278" s="5"/>
    </row>
    <row r="279" spans="1:2" ht="12.75">
      <c r="A279" s="5"/>
      <c r="B279" s="5"/>
    </row>
    <row r="280" spans="1:2" ht="12.75">
      <c r="A280" s="5"/>
      <c r="B280" s="5"/>
    </row>
    <row r="281" spans="1:2" ht="12.75">
      <c r="A281" s="5"/>
      <c r="B281" s="5"/>
    </row>
    <row r="282" spans="1:2" ht="12.75">
      <c r="A282" s="5"/>
      <c r="B282" s="5"/>
    </row>
    <row r="283" spans="1:2" ht="12.75">
      <c r="A283" s="5"/>
      <c r="B283" s="5"/>
    </row>
    <row r="284" spans="1:2" ht="12.75">
      <c r="A284" s="5"/>
      <c r="B284" s="5"/>
    </row>
    <row r="285" spans="1:2" ht="12.75">
      <c r="A285" s="5"/>
      <c r="B285" s="5"/>
    </row>
    <row r="286" spans="1:2" ht="12.75">
      <c r="A286" s="5"/>
      <c r="B286" s="5"/>
    </row>
    <row r="287" spans="1:2" ht="12.75">
      <c r="A287" s="5"/>
      <c r="B287" s="5"/>
    </row>
    <row r="288" spans="1:2" ht="12.75">
      <c r="A288" s="5"/>
      <c r="B288" s="5"/>
    </row>
    <row r="289" spans="1:2" ht="12.75">
      <c r="A289" s="5"/>
      <c r="B289" s="5"/>
    </row>
    <row r="290" spans="1:2" ht="12.75">
      <c r="A290" s="5"/>
      <c r="B290" s="5"/>
    </row>
    <row r="291" spans="1:2" ht="12.75">
      <c r="A291" s="5"/>
      <c r="B291" s="5"/>
    </row>
    <row r="292" spans="1:2" ht="12.75">
      <c r="A292" s="5"/>
      <c r="B292" s="5"/>
    </row>
    <row r="293" spans="1:2" ht="12.75">
      <c r="A293" s="5"/>
      <c r="B293" s="5"/>
    </row>
    <row r="294" spans="1:2" ht="12.75">
      <c r="A294" s="5"/>
      <c r="B294" s="5"/>
    </row>
    <row r="295" spans="1:2" ht="12.75">
      <c r="A295" s="5"/>
      <c r="B295" s="5"/>
    </row>
    <row r="296" spans="1:2" ht="12.75">
      <c r="A296" s="5"/>
      <c r="B296" s="5"/>
    </row>
    <row r="297" spans="1:2" ht="12.75">
      <c r="A297" s="5"/>
      <c r="B297" s="5"/>
    </row>
    <row r="298" spans="1:2" ht="12.75">
      <c r="A298" s="5"/>
      <c r="B298" s="5"/>
    </row>
    <row r="299" spans="1:2" ht="12.75">
      <c r="A299" s="5"/>
      <c r="B299" s="5"/>
    </row>
    <row r="300" spans="1:2" ht="12.75">
      <c r="A300" s="5"/>
      <c r="B300" s="5"/>
    </row>
    <row r="301" spans="1:2" ht="12.75">
      <c r="A301" s="5"/>
      <c r="B301" s="5"/>
    </row>
    <row r="302" spans="1:2" ht="12.75">
      <c r="A302" s="5"/>
      <c r="B302" s="5"/>
    </row>
    <row r="303" spans="1:2" ht="12.75">
      <c r="A303" s="5"/>
      <c r="B303" s="5"/>
    </row>
    <row r="304" spans="1:2" ht="12.75">
      <c r="A304" s="5"/>
      <c r="B304" s="5"/>
    </row>
    <row r="305" spans="1:2" ht="12.75">
      <c r="A305" s="5"/>
      <c r="B305" s="5"/>
    </row>
    <row r="306" spans="1:2" ht="12.75">
      <c r="A306" s="5"/>
      <c r="B306" s="5"/>
    </row>
    <row r="307" spans="1:2" ht="12.75">
      <c r="A307" s="5"/>
      <c r="B307" s="5"/>
    </row>
    <row r="308" spans="1:2" ht="12.75">
      <c r="A308" s="5"/>
      <c r="B308" s="5"/>
    </row>
    <row r="309" spans="1:2" ht="12.75">
      <c r="A309" s="5"/>
      <c r="B309" s="5"/>
    </row>
    <row r="310" spans="1:2" ht="12.75">
      <c r="A310" s="5"/>
      <c r="B310" s="5"/>
    </row>
    <row r="311" spans="1:2" ht="12.75">
      <c r="A311" s="5"/>
      <c r="B311" s="5"/>
    </row>
    <row r="312" spans="1:2" ht="12.75">
      <c r="A312" s="5"/>
      <c r="B312" s="5"/>
    </row>
    <row r="313" spans="1:2" ht="12.75">
      <c r="A313" s="5"/>
      <c r="B313" s="5"/>
    </row>
    <row r="314" spans="1:2" ht="12.75">
      <c r="A314" s="5"/>
      <c r="B314" s="5"/>
    </row>
    <row r="315" spans="1:2" ht="12.75">
      <c r="A315" s="5"/>
      <c r="B315" s="5"/>
    </row>
    <row r="316" spans="1:2" ht="12.75">
      <c r="A316" s="5"/>
      <c r="B316" s="5"/>
    </row>
    <row r="317" spans="1:2" ht="12.75">
      <c r="A317" s="5"/>
      <c r="B317" s="5"/>
    </row>
    <row r="318" spans="1:2" ht="12.75">
      <c r="A318" s="5"/>
      <c r="B318" s="5"/>
    </row>
    <row r="319" spans="1:2" ht="12.75">
      <c r="A319" s="5"/>
      <c r="B319" s="5"/>
    </row>
    <row r="320" spans="1:2" ht="12.75">
      <c r="A320" s="5"/>
      <c r="B320" s="5"/>
    </row>
    <row r="321" spans="1:2" ht="12.75">
      <c r="A321" s="5"/>
      <c r="B321" s="5"/>
    </row>
    <row r="322" spans="1:2" ht="12.75">
      <c r="A322" s="5"/>
      <c r="B322" s="5"/>
    </row>
    <row r="323" spans="1:2" ht="12.75">
      <c r="A323" s="5"/>
      <c r="B323" s="5"/>
    </row>
    <row r="324" spans="1:2" ht="12.75">
      <c r="A324" s="5"/>
      <c r="B324" s="5"/>
    </row>
    <row r="325" spans="1:2" ht="12.75">
      <c r="A325" s="5"/>
      <c r="B325" s="5"/>
    </row>
    <row r="326" spans="1:2" ht="12.75">
      <c r="A326" s="5"/>
      <c r="B326" s="5"/>
    </row>
    <row r="327" spans="1:2" ht="12.75">
      <c r="A327" s="5"/>
      <c r="B327" s="5"/>
    </row>
    <row r="328" spans="1:2" ht="12.75">
      <c r="A328" s="5"/>
      <c r="B328" s="5"/>
    </row>
    <row r="329" spans="1:2" ht="12.75">
      <c r="A329" s="5"/>
      <c r="B329" s="5"/>
    </row>
    <row r="330" spans="1:2" ht="12.75">
      <c r="A330" s="5"/>
      <c r="B330" s="5"/>
    </row>
    <row r="331" spans="1:2" ht="12.75">
      <c r="A331" s="5"/>
      <c r="B331" s="5"/>
    </row>
    <row r="332" spans="1:2" ht="12.75">
      <c r="A332" s="5"/>
      <c r="B332" s="5"/>
    </row>
    <row r="333" spans="1:2" ht="12.75">
      <c r="A333" s="5"/>
      <c r="B333" s="5"/>
    </row>
    <row r="334" spans="1:2" ht="12.75">
      <c r="A334" s="5"/>
      <c r="B334" s="5"/>
    </row>
    <row r="335" spans="1:2" ht="12.75">
      <c r="A335" s="5"/>
      <c r="B335" s="5"/>
    </row>
    <row r="336" spans="1:2" ht="12.75">
      <c r="A336" s="5"/>
      <c r="B336" s="5"/>
    </row>
    <row r="337" spans="1:2" ht="12.75">
      <c r="A337" s="5"/>
      <c r="B337" s="5"/>
    </row>
    <row r="338" spans="1:2" ht="12.75">
      <c r="A338" s="5"/>
      <c r="B338" s="5"/>
    </row>
    <row r="339" spans="1:2" ht="12.75">
      <c r="A339" s="5"/>
      <c r="B339" s="5"/>
    </row>
    <row r="340" spans="1:2" ht="12.75">
      <c r="A340" s="5"/>
      <c r="B340" s="5"/>
    </row>
    <row r="341" spans="1:2" ht="12.75">
      <c r="A341" s="5"/>
      <c r="B341" s="5"/>
    </row>
    <row r="342" spans="1:2" ht="12.75">
      <c r="A342" s="5"/>
      <c r="B342" s="5"/>
    </row>
  </sheetData>
  <printOptions/>
  <pageMargins left="0.59" right="0.26" top="0.38" bottom="0.18" header="0.11" footer="0.18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4"/>
  <sheetViews>
    <sheetView workbookViewId="0" topLeftCell="A12">
      <selection activeCell="G27" sqref="G27"/>
    </sheetView>
  </sheetViews>
  <sheetFormatPr defaultColWidth="9.140625" defaultRowHeight="12.75"/>
  <cols>
    <col min="1" max="3" width="3.7109375" style="0" customWidth="1"/>
    <col min="4" max="6" width="11.57421875" style="0" customWidth="1"/>
    <col min="7" max="7" width="11.7109375" style="0" customWidth="1"/>
    <col min="8" max="8" width="2.00390625" style="0" customWidth="1"/>
    <col min="10" max="10" width="1.8515625" style="0" customWidth="1"/>
  </cols>
  <sheetData>
    <row r="1" spans="1:28" ht="12.75">
      <c r="A1" s="5"/>
      <c r="B1" s="5"/>
      <c r="C1" s="5"/>
      <c r="D1" s="5"/>
      <c r="AA1" s="11"/>
      <c r="AB1" s="11"/>
    </row>
    <row r="2" spans="1:28" ht="23.25">
      <c r="A2" s="5"/>
      <c r="B2" s="5"/>
      <c r="C2" s="5"/>
      <c r="D2" s="5"/>
      <c r="E2" s="33" t="s">
        <v>129</v>
      </c>
      <c r="AA2" s="11"/>
      <c r="AB2" s="11"/>
    </row>
    <row r="3" spans="1:28" ht="12.75">
      <c r="A3" s="5"/>
      <c r="B3" s="5"/>
      <c r="C3" s="5"/>
      <c r="D3" s="5"/>
      <c r="E3" s="1" t="s">
        <v>130</v>
      </c>
      <c r="AA3" s="11"/>
      <c r="AB3" s="11"/>
    </row>
    <row r="4" spans="1:28" ht="12.75">
      <c r="A4" s="5"/>
      <c r="B4" s="5"/>
      <c r="C4" s="5"/>
      <c r="D4" s="5"/>
      <c r="E4" s="2" t="s">
        <v>131</v>
      </c>
      <c r="AA4" s="11"/>
      <c r="AB4" s="11"/>
    </row>
    <row r="5" spans="1:28" ht="12.75">
      <c r="A5" s="5"/>
      <c r="B5" s="5"/>
      <c r="C5" s="5"/>
      <c r="D5" s="5"/>
      <c r="E5" s="5"/>
      <c r="AA5" s="11"/>
      <c r="AB5" s="11"/>
    </row>
    <row r="6" spans="2:28" ht="12.75">
      <c r="B6" s="5"/>
      <c r="D6" s="3" t="s">
        <v>128</v>
      </c>
      <c r="E6" s="5"/>
      <c r="AA6" s="11"/>
      <c r="AB6" s="11"/>
    </row>
    <row r="7" spans="1:28" ht="12.75">
      <c r="A7" s="5"/>
      <c r="B7" s="5"/>
      <c r="C7" s="5"/>
      <c r="D7" s="5"/>
      <c r="E7" s="5"/>
      <c r="F7" s="5"/>
      <c r="H7" s="5"/>
      <c r="I7" s="5"/>
      <c r="J7" s="5"/>
      <c r="AA7" s="11"/>
      <c r="AB7" s="11"/>
    </row>
    <row r="8" spans="1:28" ht="12.75">
      <c r="A8" s="5"/>
      <c r="B8" s="5"/>
      <c r="C8" s="5"/>
      <c r="D8" s="5"/>
      <c r="E8" s="5"/>
      <c r="F8" s="5"/>
      <c r="G8" s="9"/>
      <c r="H8" s="5"/>
      <c r="I8" s="5"/>
      <c r="J8" s="5"/>
      <c r="K8" s="9"/>
      <c r="AA8" s="11"/>
      <c r="AB8" s="11"/>
    </row>
    <row r="9" spans="1:28" ht="12.75">
      <c r="A9" s="5"/>
      <c r="B9" s="5"/>
      <c r="C9" s="5"/>
      <c r="D9" s="5"/>
      <c r="E9" s="5"/>
      <c r="F9" s="5"/>
      <c r="G9" s="9" t="s">
        <v>60</v>
      </c>
      <c r="H9" s="5"/>
      <c r="I9" s="5"/>
      <c r="J9" s="5"/>
      <c r="K9" s="9" t="s">
        <v>60</v>
      </c>
      <c r="AA9" s="11"/>
      <c r="AB9" s="11"/>
    </row>
    <row r="10" spans="7:28" ht="12.75">
      <c r="G10" s="30" t="s">
        <v>207</v>
      </c>
      <c r="K10" s="30" t="s">
        <v>134</v>
      </c>
      <c r="AA10" s="11"/>
      <c r="AB10" s="11"/>
    </row>
    <row r="11" spans="7:11" ht="12.75">
      <c r="G11" s="34" t="s">
        <v>21</v>
      </c>
      <c r="K11" s="34" t="s">
        <v>21</v>
      </c>
    </row>
    <row r="13" spans="1:11" ht="12.75">
      <c r="A13" t="s">
        <v>178</v>
      </c>
      <c r="B13" t="s">
        <v>171</v>
      </c>
      <c r="G13" s="11">
        <v>98203</v>
      </c>
      <c r="H13" s="11"/>
      <c r="I13" s="11"/>
      <c r="J13" s="11"/>
      <c r="K13" s="11">
        <v>102948</v>
      </c>
    </row>
    <row r="14" spans="1:16" ht="12.75">
      <c r="A14" t="s">
        <v>179</v>
      </c>
      <c r="B14" t="s">
        <v>172</v>
      </c>
      <c r="G14" s="11">
        <v>5717</v>
      </c>
      <c r="H14" s="11"/>
      <c r="I14" s="11"/>
      <c r="J14" s="11"/>
      <c r="K14" s="11">
        <v>5717</v>
      </c>
      <c r="N14" s="10"/>
      <c r="O14" s="10"/>
      <c r="P14" s="11"/>
    </row>
    <row r="15" spans="1:16" ht="12.75">
      <c r="A15" t="s">
        <v>180</v>
      </c>
      <c r="B15" t="s">
        <v>173</v>
      </c>
      <c r="G15" s="11">
        <v>0</v>
      </c>
      <c r="H15" s="11"/>
      <c r="I15" s="11"/>
      <c r="J15" s="11"/>
      <c r="K15" s="11">
        <v>0</v>
      </c>
      <c r="N15" s="10"/>
      <c r="O15" s="10"/>
      <c r="P15" s="11"/>
    </row>
    <row r="16" spans="1:16" ht="12.75">
      <c r="A16" t="s">
        <v>181</v>
      </c>
      <c r="B16" t="s">
        <v>61</v>
      </c>
      <c r="G16" s="11">
        <v>0</v>
      </c>
      <c r="H16" s="11"/>
      <c r="I16" s="11"/>
      <c r="J16" s="11"/>
      <c r="K16" s="11">
        <v>0</v>
      </c>
      <c r="N16" s="10"/>
      <c r="O16" s="10"/>
      <c r="P16" s="11"/>
    </row>
    <row r="17" spans="1:16" ht="12.75">
      <c r="A17" t="s">
        <v>182</v>
      </c>
      <c r="B17" t="s">
        <v>174</v>
      </c>
      <c r="G17" s="11">
        <v>3384</v>
      </c>
      <c r="H17" s="11"/>
      <c r="I17" s="11"/>
      <c r="J17" s="11"/>
      <c r="K17" s="11">
        <v>3481</v>
      </c>
      <c r="N17" s="10"/>
      <c r="O17" s="10"/>
      <c r="P17" s="11"/>
    </row>
    <row r="18" spans="1:16" ht="12.75">
      <c r="A18" t="s">
        <v>177</v>
      </c>
      <c r="B18" t="s">
        <v>175</v>
      </c>
      <c r="G18" s="11">
        <v>0</v>
      </c>
      <c r="H18" s="11"/>
      <c r="I18" s="11"/>
      <c r="J18" s="11"/>
      <c r="K18" s="11">
        <v>0</v>
      </c>
      <c r="N18" s="10"/>
      <c r="O18" s="10"/>
      <c r="P18" s="11"/>
    </row>
    <row r="19" spans="1:16" ht="12.75">
      <c r="A19" t="s">
        <v>176</v>
      </c>
      <c r="B19" t="s">
        <v>184</v>
      </c>
      <c r="G19" s="11">
        <v>0</v>
      </c>
      <c r="H19" s="11"/>
      <c r="I19" s="11"/>
      <c r="J19" s="11"/>
      <c r="K19" s="11">
        <v>0</v>
      </c>
      <c r="N19" s="10"/>
      <c r="O19" s="10"/>
      <c r="P19" s="11"/>
    </row>
    <row r="20" spans="7:16" ht="12.75">
      <c r="G20" s="11"/>
      <c r="H20" s="11"/>
      <c r="I20" s="11"/>
      <c r="J20" s="11"/>
      <c r="K20" s="11"/>
      <c r="N20" s="10"/>
      <c r="O20" s="10"/>
      <c r="P20" s="11"/>
    </row>
    <row r="21" spans="1:16" ht="12.75">
      <c r="A21" t="s">
        <v>183</v>
      </c>
      <c r="B21" t="s">
        <v>62</v>
      </c>
      <c r="G21" s="11"/>
      <c r="H21" s="11"/>
      <c r="I21" s="11"/>
      <c r="J21" s="11"/>
      <c r="K21" s="11"/>
      <c r="N21" s="10"/>
      <c r="O21" s="10"/>
      <c r="P21" s="11"/>
    </row>
    <row r="22" spans="2:16" ht="12.75">
      <c r="B22" t="s">
        <v>185</v>
      </c>
      <c r="C22" t="s">
        <v>186</v>
      </c>
      <c r="G22" s="11">
        <v>6685</v>
      </c>
      <c r="H22" s="11"/>
      <c r="I22" s="11"/>
      <c r="J22" s="11"/>
      <c r="K22" s="11">
        <v>4834</v>
      </c>
      <c r="N22" s="10"/>
      <c r="O22" s="10"/>
      <c r="P22" s="11"/>
    </row>
    <row r="23" spans="2:16" ht="12.75">
      <c r="B23" t="s">
        <v>185</v>
      </c>
      <c r="C23" t="s">
        <v>187</v>
      </c>
      <c r="G23" s="11">
        <v>16044</v>
      </c>
      <c r="H23" s="11"/>
      <c r="I23" s="11"/>
      <c r="J23" s="11"/>
      <c r="K23" s="11">
        <v>13302</v>
      </c>
      <c r="N23" s="10"/>
      <c r="O23" s="10"/>
      <c r="P23" s="11"/>
    </row>
    <row r="24" spans="2:16" ht="12.75">
      <c r="B24" t="s">
        <v>185</v>
      </c>
      <c r="C24" t="s">
        <v>188</v>
      </c>
      <c r="G24" s="11">
        <v>0</v>
      </c>
      <c r="H24" s="11"/>
      <c r="I24" s="11"/>
      <c r="J24" s="11"/>
      <c r="K24" s="11">
        <v>0</v>
      </c>
      <c r="N24" s="10"/>
      <c r="O24" s="10"/>
      <c r="P24" s="11"/>
    </row>
    <row r="25" spans="2:16" ht="12.75">
      <c r="B25" t="s">
        <v>185</v>
      </c>
      <c r="C25" t="s">
        <v>64</v>
      </c>
      <c r="G25" s="11">
        <v>1583</v>
      </c>
      <c r="H25" s="11"/>
      <c r="I25" s="11"/>
      <c r="J25" s="11"/>
      <c r="K25" s="11">
        <v>388</v>
      </c>
      <c r="N25" s="10"/>
      <c r="O25" s="10"/>
      <c r="P25" s="11"/>
    </row>
    <row r="26" spans="2:16" ht="12.75">
      <c r="B26" t="s">
        <v>185</v>
      </c>
      <c r="C26" t="s">
        <v>189</v>
      </c>
      <c r="G26" s="82">
        <v>8766</v>
      </c>
      <c r="H26" s="11"/>
      <c r="I26" s="11"/>
      <c r="J26" s="11"/>
      <c r="K26" s="82">
        <v>4623</v>
      </c>
      <c r="N26" s="10"/>
      <c r="O26" s="10"/>
      <c r="P26" s="11"/>
    </row>
    <row r="27" spans="7:16" ht="12.75">
      <c r="G27" s="11">
        <v>33078</v>
      </c>
      <c r="H27" s="11"/>
      <c r="I27" s="11"/>
      <c r="J27" s="11"/>
      <c r="K27" s="11">
        <v>23147</v>
      </c>
      <c r="N27" s="10"/>
      <c r="O27" s="10"/>
      <c r="P27" s="11"/>
    </row>
    <row r="28" spans="7:16" ht="7.5" customHeight="1">
      <c r="G28" s="11"/>
      <c r="H28" s="11"/>
      <c r="I28" s="11"/>
      <c r="J28" s="11"/>
      <c r="K28" s="11"/>
      <c r="N28" s="10"/>
      <c r="O28" s="10"/>
      <c r="P28" s="11"/>
    </row>
    <row r="29" spans="7:16" ht="12.75">
      <c r="G29" s="11"/>
      <c r="H29" s="11"/>
      <c r="I29" s="11"/>
      <c r="J29" s="11"/>
      <c r="K29" s="11"/>
      <c r="N29" s="10"/>
      <c r="O29" s="10"/>
      <c r="P29" s="11"/>
    </row>
    <row r="30" spans="1:16" ht="12.75">
      <c r="A30" t="s">
        <v>197</v>
      </c>
      <c r="B30" t="s">
        <v>208</v>
      </c>
      <c r="G30" s="11"/>
      <c r="H30" s="11"/>
      <c r="I30" s="11"/>
      <c r="J30" s="11"/>
      <c r="K30" s="11"/>
      <c r="N30" s="10"/>
      <c r="O30" s="10"/>
      <c r="P30" s="11"/>
    </row>
    <row r="31" spans="2:16" ht="12.75">
      <c r="B31" t="s">
        <v>185</v>
      </c>
      <c r="C31" t="s">
        <v>190</v>
      </c>
      <c r="G31" s="11">
        <v>17764</v>
      </c>
      <c r="H31" s="11"/>
      <c r="I31" s="11"/>
      <c r="J31" s="11"/>
      <c r="K31" s="11">
        <v>28211</v>
      </c>
      <c r="N31" s="10"/>
      <c r="O31" s="10"/>
      <c r="P31" s="11"/>
    </row>
    <row r="32" spans="2:16" ht="12.75">
      <c r="B32" t="s">
        <v>185</v>
      </c>
      <c r="C32" t="s">
        <v>191</v>
      </c>
      <c r="G32" s="11">
        <v>54468</v>
      </c>
      <c r="H32" s="11"/>
      <c r="I32" s="11"/>
      <c r="J32" s="11"/>
      <c r="K32" s="11">
        <v>41895</v>
      </c>
      <c r="N32" s="10"/>
      <c r="O32" s="10"/>
      <c r="P32" s="11"/>
    </row>
    <row r="33" spans="2:16" ht="12.75">
      <c r="B33" t="s">
        <v>185</v>
      </c>
      <c r="C33" t="s">
        <v>103</v>
      </c>
      <c r="G33" s="11">
        <v>19506</v>
      </c>
      <c r="H33" s="11"/>
      <c r="I33" s="11"/>
      <c r="J33" s="11"/>
      <c r="K33" s="11">
        <v>17865</v>
      </c>
      <c r="N33" s="10"/>
      <c r="O33" s="10"/>
      <c r="P33" s="11"/>
    </row>
    <row r="34" spans="2:16" ht="12.75">
      <c r="B34" t="s">
        <v>185</v>
      </c>
      <c r="C34" t="s">
        <v>192</v>
      </c>
      <c r="G34" s="11">
        <v>346</v>
      </c>
      <c r="H34" s="11"/>
      <c r="I34" s="11"/>
      <c r="J34" s="11"/>
      <c r="K34" s="11">
        <v>347</v>
      </c>
      <c r="N34" s="10"/>
      <c r="O34" s="10"/>
      <c r="P34" s="11"/>
    </row>
    <row r="35" spans="2:16" ht="12.75">
      <c r="B35" t="s">
        <v>185</v>
      </c>
      <c r="C35" t="s">
        <v>193</v>
      </c>
      <c r="G35" s="11">
        <v>0</v>
      </c>
      <c r="H35" s="11"/>
      <c r="I35" s="11"/>
      <c r="J35" s="11"/>
      <c r="K35" s="11"/>
      <c r="N35" s="10"/>
      <c r="O35" s="10"/>
      <c r="P35" s="11"/>
    </row>
    <row r="36" spans="2:16" ht="12.75">
      <c r="B36" t="s">
        <v>185</v>
      </c>
      <c r="C36" t="s">
        <v>194</v>
      </c>
      <c r="G36" s="82">
        <v>44068</v>
      </c>
      <c r="H36" s="11"/>
      <c r="I36" s="11"/>
      <c r="J36" s="11"/>
      <c r="K36" s="82">
        <v>40967</v>
      </c>
      <c r="N36" s="10"/>
      <c r="O36" s="10"/>
      <c r="P36" s="11"/>
    </row>
    <row r="37" spans="7:16" ht="12.75">
      <c r="G37" s="11">
        <v>136152</v>
      </c>
      <c r="H37" s="11"/>
      <c r="I37" s="11"/>
      <c r="J37" s="11"/>
      <c r="K37" s="11">
        <v>129285</v>
      </c>
      <c r="N37" s="10"/>
      <c r="O37" s="10"/>
      <c r="P37" s="11"/>
    </row>
    <row r="38" spans="7:16" ht="5.25" customHeight="1">
      <c r="G38" s="11"/>
      <c r="H38" s="11"/>
      <c r="I38" s="11"/>
      <c r="J38" s="11"/>
      <c r="K38" s="11"/>
      <c r="N38" s="10"/>
      <c r="O38" s="10"/>
      <c r="P38" s="11"/>
    </row>
    <row r="39" spans="7:16" ht="12.75">
      <c r="G39" s="11"/>
      <c r="H39" s="11"/>
      <c r="I39" s="11"/>
      <c r="J39" s="11"/>
      <c r="K39" s="11"/>
      <c r="N39" s="10"/>
      <c r="O39" s="10"/>
      <c r="P39" s="11"/>
    </row>
    <row r="40" spans="1:16" ht="12.75">
      <c r="A40" t="s">
        <v>198</v>
      </c>
      <c r="B40" t="s">
        <v>65</v>
      </c>
      <c r="G40" s="11">
        <v>-103074</v>
      </c>
      <c r="H40" s="11"/>
      <c r="I40" s="11"/>
      <c r="J40" s="11"/>
      <c r="K40" s="11">
        <v>-106138</v>
      </c>
      <c r="N40" s="10"/>
      <c r="O40" s="10"/>
      <c r="P40" s="11"/>
    </row>
    <row r="41" spans="7:16" ht="12" customHeight="1">
      <c r="G41" s="11"/>
      <c r="H41" s="11"/>
      <c r="I41" s="11"/>
      <c r="J41" s="11"/>
      <c r="K41" s="11"/>
      <c r="N41" s="10"/>
      <c r="O41" s="10"/>
      <c r="P41" s="11"/>
    </row>
    <row r="42" spans="1:16" ht="12.75">
      <c r="A42" t="s">
        <v>199</v>
      </c>
      <c r="B42" t="s">
        <v>66</v>
      </c>
      <c r="G42" s="11"/>
      <c r="H42" s="11"/>
      <c r="I42" s="11"/>
      <c r="J42" s="11"/>
      <c r="K42" s="11" t="s">
        <v>67</v>
      </c>
      <c r="N42" s="10"/>
      <c r="O42" s="10"/>
      <c r="P42" s="11"/>
    </row>
    <row r="43" spans="2:16" ht="12.75">
      <c r="B43" t="s">
        <v>30</v>
      </c>
      <c r="G43" s="11">
        <v>37500</v>
      </c>
      <c r="H43" s="11"/>
      <c r="I43" s="11"/>
      <c r="J43" s="11"/>
      <c r="K43" s="11">
        <v>37500</v>
      </c>
      <c r="N43" s="10"/>
      <c r="O43" s="10"/>
      <c r="P43" s="11"/>
    </row>
    <row r="44" spans="2:16" ht="12.75">
      <c r="B44" t="s">
        <v>68</v>
      </c>
      <c r="G44" s="11">
        <v>0</v>
      </c>
      <c r="H44" s="11"/>
      <c r="I44" s="11"/>
      <c r="J44" s="11"/>
      <c r="K44" s="11">
        <v>0</v>
      </c>
      <c r="N44" s="10"/>
      <c r="O44" s="10"/>
      <c r="P44" s="11"/>
    </row>
    <row r="45" spans="2:16" ht="12.75">
      <c r="B45" t="s">
        <v>185</v>
      </c>
      <c r="C45" t="s">
        <v>69</v>
      </c>
      <c r="G45" s="11">
        <v>0</v>
      </c>
      <c r="H45" s="11"/>
      <c r="I45" s="11"/>
      <c r="J45" s="11"/>
      <c r="K45" s="11">
        <v>0</v>
      </c>
      <c r="N45" s="10"/>
      <c r="O45" s="10"/>
      <c r="P45" s="11"/>
    </row>
    <row r="46" spans="2:16" ht="12.75">
      <c r="B46" t="s">
        <v>185</v>
      </c>
      <c r="C46" t="s">
        <v>70</v>
      </c>
      <c r="G46" s="11">
        <v>-2012</v>
      </c>
      <c r="H46" s="11"/>
      <c r="I46" s="11"/>
      <c r="J46" s="11"/>
      <c r="K46" s="11">
        <v>-2634</v>
      </c>
      <c r="N46" s="10"/>
      <c r="O46" s="10"/>
      <c r="P46" s="11"/>
    </row>
    <row r="47" spans="2:16" ht="12.75">
      <c r="B47" t="s">
        <v>185</v>
      </c>
      <c r="C47" t="s">
        <v>71</v>
      </c>
      <c r="G47" s="11">
        <v>710</v>
      </c>
      <c r="H47" s="11"/>
      <c r="I47" s="11"/>
      <c r="J47" s="11"/>
      <c r="K47" s="11">
        <v>710</v>
      </c>
      <c r="N47" s="10"/>
      <c r="O47" s="10"/>
      <c r="P47" s="11"/>
    </row>
    <row r="48" spans="2:16" ht="12.75">
      <c r="B48" t="s">
        <v>185</v>
      </c>
      <c r="C48" t="s">
        <v>72</v>
      </c>
      <c r="G48" s="11">
        <v>0</v>
      </c>
      <c r="H48" s="11"/>
      <c r="I48" s="11"/>
      <c r="J48" s="11"/>
      <c r="K48" s="11">
        <v>0</v>
      </c>
      <c r="N48" s="10"/>
      <c r="O48" s="10"/>
      <c r="P48" s="11"/>
    </row>
    <row r="49" spans="2:16" ht="12.75">
      <c r="B49" t="s">
        <v>185</v>
      </c>
      <c r="C49" t="s">
        <v>73</v>
      </c>
      <c r="G49" s="11">
        <v>-43504</v>
      </c>
      <c r="H49" s="11"/>
      <c r="I49" s="11"/>
      <c r="J49" s="11"/>
      <c r="K49" s="11">
        <v>-41332</v>
      </c>
      <c r="N49" s="10"/>
      <c r="O49" s="10"/>
      <c r="P49" s="11"/>
    </row>
    <row r="50" spans="2:16" ht="12.75">
      <c r="B50" t="s">
        <v>185</v>
      </c>
      <c r="C50" t="s">
        <v>74</v>
      </c>
      <c r="G50" s="11">
        <v>0</v>
      </c>
      <c r="H50" s="11"/>
      <c r="I50" s="11"/>
      <c r="J50" s="11"/>
      <c r="K50" s="11">
        <v>0</v>
      </c>
      <c r="N50" s="10"/>
      <c r="O50" s="10"/>
      <c r="P50" s="11"/>
    </row>
    <row r="51" spans="7:16" ht="6.75" customHeight="1">
      <c r="G51" s="11"/>
      <c r="H51" s="11"/>
      <c r="I51" s="11"/>
      <c r="J51" s="11"/>
      <c r="K51" s="11"/>
      <c r="N51" s="10"/>
      <c r="O51" s="10"/>
      <c r="P51" s="11"/>
    </row>
    <row r="52" spans="1:16" ht="12.75">
      <c r="A52" t="s">
        <v>200</v>
      </c>
      <c r="B52" t="s">
        <v>75</v>
      </c>
      <c r="G52" s="11">
        <v>0</v>
      </c>
      <c r="H52" s="11"/>
      <c r="I52" s="11"/>
      <c r="J52" s="11"/>
      <c r="K52" s="11">
        <v>0</v>
      </c>
      <c r="N52" s="10"/>
      <c r="O52" s="10"/>
      <c r="P52" s="11"/>
    </row>
    <row r="53" spans="7:16" ht="5.25" customHeight="1">
      <c r="G53" s="11"/>
      <c r="H53" s="11"/>
      <c r="I53" s="11"/>
      <c r="J53" s="11"/>
      <c r="K53" s="11"/>
      <c r="N53" s="10"/>
      <c r="O53" s="10"/>
      <c r="P53" s="11"/>
    </row>
    <row r="54" spans="1:16" ht="12.75">
      <c r="A54" t="s">
        <v>201</v>
      </c>
      <c r="B54" t="s">
        <v>195</v>
      </c>
      <c r="G54" s="11">
        <v>6569</v>
      </c>
      <c r="H54" s="11"/>
      <c r="I54" s="11"/>
      <c r="J54" s="11"/>
      <c r="K54" s="11">
        <v>6574</v>
      </c>
      <c r="N54" s="10"/>
      <c r="O54" s="10"/>
      <c r="P54" s="11"/>
    </row>
    <row r="55" spans="1:16" ht="4.5" customHeight="1">
      <c r="A55" s="5"/>
      <c r="B55" s="5"/>
      <c r="C55" s="5"/>
      <c r="D55" s="5"/>
      <c r="G55" s="11"/>
      <c r="H55" s="11"/>
      <c r="I55" s="11"/>
      <c r="J55" s="10"/>
      <c r="K55" s="10"/>
      <c r="L55" s="10"/>
      <c r="M55" s="10"/>
      <c r="N55" s="10"/>
      <c r="O55" s="10"/>
      <c r="P55" s="11"/>
    </row>
    <row r="56" spans="1:16" ht="12.75">
      <c r="A56" s="5" t="s">
        <v>202</v>
      </c>
      <c r="B56" s="5" t="s">
        <v>196</v>
      </c>
      <c r="G56" s="11">
        <v>4952</v>
      </c>
      <c r="H56" s="11"/>
      <c r="I56" s="11"/>
      <c r="J56" s="11"/>
      <c r="K56" s="11">
        <v>5175</v>
      </c>
      <c r="L56" s="10"/>
      <c r="M56" s="10"/>
      <c r="N56" s="10"/>
      <c r="O56" s="10"/>
      <c r="P56" s="11"/>
    </row>
    <row r="57" spans="1:16" ht="3.75" customHeight="1">
      <c r="A57" s="5"/>
      <c r="B57" s="5"/>
      <c r="G57" s="11"/>
      <c r="H57" s="11"/>
      <c r="I57" s="11"/>
      <c r="J57" s="11"/>
      <c r="K57" s="11"/>
      <c r="N57" s="10"/>
      <c r="O57" s="10"/>
      <c r="P57" s="11"/>
    </row>
    <row r="58" spans="1:16" ht="12.75">
      <c r="A58" s="5" t="s">
        <v>203</v>
      </c>
      <c r="B58" s="5" t="s">
        <v>205</v>
      </c>
      <c r="G58" s="11">
        <v>15</v>
      </c>
      <c r="H58" s="11"/>
      <c r="I58" s="11"/>
      <c r="J58" s="11"/>
      <c r="K58" s="11">
        <v>15</v>
      </c>
      <c r="N58" s="11"/>
      <c r="O58" s="11"/>
      <c r="P58" s="11"/>
    </row>
    <row r="59" spans="1:16" ht="4.5" customHeight="1">
      <c r="A59" s="5"/>
      <c r="B59" s="5"/>
      <c r="G59" s="11"/>
      <c r="H59" s="11"/>
      <c r="I59" s="11"/>
      <c r="J59" s="11"/>
      <c r="K59" s="11"/>
      <c r="N59" s="11"/>
      <c r="O59" s="11"/>
      <c r="P59" s="11"/>
    </row>
    <row r="60" spans="1:16" ht="12.75">
      <c r="A60" s="5" t="s">
        <v>204</v>
      </c>
      <c r="B60" s="5" t="s">
        <v>206</v>
      </c>
      <c r="G60" s="91">
        <v>-0.2850666666666667</v>
      </c>
      <c r="H60" s="91"/>
      <c r="I60" s="91"/>
      <c r="J60" s="91"/>
      <c r="K60" s="91">
        <v>-0.24629333333333334</v>
      </c>
      <c r="L60" s="11"/>
      <c r="M60" s="11"/>
      <c r="N60" s="11"/>
      <c r="O60" s="11"/>
      <c r="P60" s="11"/>
    </row>
    <row r="61" spans="1:16" ht="12.75">
      <c r="A61" s="5"/>
      <c r="B61" s="5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ht="12.75">
      <c r="A62" s="5"/>
      <c r="B62" s="5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ht="12.75">
      <c r="A63" s="5"/>
      <c r="B63" s="5"/>
      <c r="L63" s="11"/>
      <c r="M63" s="11"/>
      <c r="N63" s="11"/>
      <c r="O63" s="11"/>
      <c r="P63" s="11"/>
    </row>
    <row r="64" spans="1:18" ht="12.75">
      <c r="A64" s="5"/>
      <c r="B64" s="5"/>
      <c r="L64" s="11"/>
      <c r="M64" s="11"/>
      <c r="N64" s="11"/>
      <c r="O64" s="11"/>
      <c r="P64" s="11"/>
      <c r="Q64" s="10"/>
      <c r="R64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MENTIGA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MENTIGA CORPORATION BERHAD</dc:creator>
  <cp:keywords/>
  <dc:description/>
  <cp:lastModifiedBy>TCCSBKL1</cp:lastModifiedBy>
  <cp:lastPrinted>2001-08-21T07:49:34Z</cp:lastPrinted>
  <dcterms:created xsi:type="dcterms:W3CDTF">1999-11-03T02:28:44Z</dcterms:created>
  <dcterms:modified xsi:type="dcterms:W3CDTF">2001-08-22T07:32:12Z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