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55" windowHeight="6300" activeTab="3"/>
  </bookViews>
  <sheets>
    <sheet name="p&amp;l_bsheet" sheetId="1" r:id="rId1"/>
    <sheet name="CashFlow" sheetId="2" r:id="rId2"/>
    <sheet name="Stmt_Equity" sheetId="3" r:id="rId3"/>
    <sheet name="Notes" sheetId="4" r:id="rId4"/>
  </sheets>
  <definedNames>
    <definedName name="_xlnm.Print_Area" localSheetId="0">'p&amp;l_bsheet'!$A$1:$F$124</definedName>
  </definedNames>
  <calcPr fullCalcOnLoad="1"/>
</workbook>
</file>

<file path=xl/sharedStrings.xml><?xml version="1.0" encoding="utf-8"?>
<sst xmlns="http://schemas.openxmlformats.org/spreadsheetml/2006/main" count="409" uniqueCount="316">
  <si>
    <t>ECONSTATES BERHAD</t>
  </si>
  <si>
    <t>RM</t>
  </si>
  <si>
    <t>CURRENT ASSETS</t>
  </si>
  <si>
    <t xml:space="preserve">  Trade receivables</t>
  </si>
  <si>
    <t xml:space="preserve">  Other receivables</t>
  </si>
  <si>
    <t xml:space="preserve">  Tax recoverable</t>
  </si>
  <si>
    <t xml:space="preserve">  Fixed Deposits in bank</t>
  </si>
  <si>
    <t xml:space="preserve">  Cash in hand and at bank</t>
  </si>
  <si>
    <t>CURRENT LIABILITIES</t>
  </si>
  <si>
    <t xml:space="preserve">  Trade payables</t>
  </si>
  <si>
    <t xml:space="preserve">  Other payables and accruals</t>
  </si>
  <si>
    <t xml:space="preserve">  Provision for LAD</t>
  </si>
  <si>
    <t xml:space="preserve">  Bank borrowings</t>
  </si>
  <si>
    <t xml:space="preserve">  Taxation</t>
  </si>
  <si>
    <t xml:space="preserve">  Proposed dividends</t>
  </si>
  <si>
    <t>NET CURRENT ASSETS</t>
  </si>
  <si>
    <t>FINANCED BY :-</t>
  </si>
  <si>
    <t>SHARE CAPITAL</t>
  </si>
  <si>
    <t>SHARE PREMIUM</t>
  </si>
  <si>
    <t>REVALUATION RESERVES</t>
  </si>
  <si>
    <t xml:space="preserve">  - non distributable</t>
  </si>
  <si>
    <t>RETAINED PROFITS</t>
  </si>
  <si>
    <t>SHAREHOLDERS' FUND</t>
  </si>
  <si>
    <t>MINORITY INTEREST</t>
  </si>
  <si>
    <t>DEFERRED AND LONG</t>
  </si>
  <si>
    <t xml:space="preserve">  TERM LIABILITIES</t>
  </si>
  <si>
    <t xml:space="preserve">    Deferred taxation</t>
  </si>
  <si>
    <t xml:space="preserve">    Hire purchases/leases</t>
  </si>
  <si>
    <t xml:space="preserve">    Refundable membership securities</t>
  </si>
  <si>
    <t xml:space="preserve">    Bank borrowings</t>
  </si>
  <si>
    <t>REVENUE</t>
  </si>
  <si>
    <t>COST OF SALES</t>
  </si>
  <si>
    <t>GROSS PROFIT</t>
  </si>
  <si>
    <t>OTHER OPERATING INCOME</t>
  </si>
  <si>
    <t>MARKETING AND DISTRIBUTION COSTS</t>
  </si>
  <si>
    <t>ADMINISTRATION EXPENSES</t>
  </si>
  <si>
    <t>OTHER OPERATING EXPENSES</t>
  </si>
  <si>
    <t>FINANCE COST</t>
  </si>
  <si>
    <t>SHARE OF PROFITS</t>
  </si>
  <si>
    <t>IN ASSOCIATED COMPANY</t>
  </si>
  <si>
    <t>EXCEPTIONAL ITEMS(OTHER OPERATING EXPENSES)</t>
  </si>
  <si>
    <t>TAXATION</t>
  </si>
  <si>
    <t>LESS : MINORITY INTEREST</t>
  </si>
  <si>
    <t>PROFIT/(LOSS)  BEFORE TAXATION</t>
  </si>
  <si>
    <t>PROFIT/ (LOSS)  AFTER TAXATION</t>
  </si>
  <si>
    <t>OTHER INVESTMENTS</t>
  </si>
  <si>
    <t>QUARTER ENDED</t>
  </si>
  <si>
    <t xml:space="preserve">  Hire purchase creditors</t>
  </si>
  <si>
    <t>CURRENT QUARTER</t>
  </si>
  <si>
    <t>ENDED</t>
  </si>
  <si>
    <t>CUMULATIVE</t>
  </si>
  <si>
    <t>TO DATE</t>
  </si>
  <si>
    <t>COMPARATIVE</t>
  </si>
  <si>
    <t>NET PROFIT/ (LOSS)  FOR THE PERIOD</t>
  </si>
  <si>
    <t xml:space="preserve">ended </t>
  </si>
  <si>
    <t>Share</t>
  </si>
  <si>
    <t>capital</t>
  </si>
  <si>
    <t>premium</t>
  </si>
  <si>
    <t>Revaluation</t>
  </si>
  <si>
    <t>reserves</t>
  </si>
  <si>
    <t xml:space="preserve">Retained </t>
  </si>
  <si>
    <t>Profits</t>
  </si>
  <si>
    <t>Total</t>
  </si>
  <si>
    <t>- Basic (sen)</t>
  </si>
  <si>
    <t xml:space="preserve">  Inventories</t>
  </si>
  <si>
    <t>2002</t>
  </si>
  <si>
    <t>RM'000</t>
  </si>
  <si>
    <t>(a)</t>
  </si>
  <si>
    <t>(b)</t>
  </si>
  <si>
    <t>Investments in quoted shares as at end of the reporting period</t>
  </si>
  <si>
    <t>(i)</t>
  </si>
  <si>
    <t>Total Investments,at cost;</t>
  </si>
  <si>
    <t>(ii)</t>
  </si>
  <si>
    <t>Total Investments,at carrying value/book value;and</t>
  </si>
  <si>
    <t>(iii)</t>
  </si>
  <si>
    <t>Total Investments,at market value</t>
  </si>
  <si>
    <t>Not applicable</t>
  </si>
  <si>
    <t>Group borrowings and debt securities as at the end of the reporting period:-</t>
  </si>
  <si>
    <t>Short Term Borrowings</t>
  </si>
  <si>
    <t>Unsecured</t>
  </si>
  <si>
    <t>Revolving credit</t>
  </si>
  <si>
    <t>Term loan</t>
  </si>
  <si>
    <t>Secured</t>
  </si>
  <si>
    <t>Long Term Borrowings</t>
  </si>
  <si>
    <t>There were no financial instruments with off balance sheet risk at the date of issuance of this report.</t>
  </si>
  <si>
    <t>There were no material litigation, which would have a material adverse effect on the financial results.</t>
  </si>
  <si>
    <t>BY ORDER OF THE BOARD</t>
  </si>
  <si>
    <t>Petaling Jaya</t>
  </si>
  <si>
    <t>Adjustment for non-cash flow:-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</si>
  <si>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</si>
  <si>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</si>
  <si>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</si>
  <si>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</si>
  <si>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</si>
  <si>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Equity investments</t>
  </si>
  <si>
    <t>Other investments</t>
  </si>
  <si>
    <t>-</t>
  </si>
  <si>
    <t>Bank borrowings</t>
  </si>
  <si>
    <t>Net Change in Cash &amp; Cash Equivalents</t>
  </si>
  <si>
    <t>Cash generated from operations</t>
  </si>
  <si>
    <t>Tax paid</t>
  </si>
  <si>
    <t>Interest paid</t>
  </si>
  <si>
    <t>Net cash flows from operating acitivities</t>
  </si>
  <si>
    <t>Net cash flows from investing activities</t>
  </si>
  <si>
    <t>HP creditors</t>
  </si>
  <si>
    <t>Net cash flows from / (used in) financing activities</t>
  </si>
  <si>
    <t>CONDENSED CONSOLIDATED CASH FLOW STATEMENT</t>
  </si>
  <si>
    <t xml:space="preserve">CONDENSED CONSOLIDATED INCOME STATEMENT </t>
  </si>
  <si>
    <t>NOTES TO THE INTERIM FINANCIAL REPORT</t>
  </si>
  <si>
    <t>Basis of preparation</t>
  </si>
  <si>
    <t>Seasonal or cyclical factors</t>
  </si>
  <si>
    <t>Review of performance</t>
  </si>
  <si>
    <t>Variation of results against immediate preceding quarter</t>
  </si>
  <si>
    <t>Current year prospects</t>
  </si>
  <si>
    <t>Profit forecast</t>
  </si>
  <si>
    <t>Taxation</t>
  </si>
  <si>
    <t>Status of corporate proposals announced</t>
  </si>
  <si>
    <t>Borrowings and debt securities</t>
  </si>
  <si>
    <t>Off balance sheet financial instruments</t>
  </si>
  <si>
    <t>Dividends</t>
  </si>
  <si>
    <t>Basic earnings per share</t>
  </si>
  <si>
    <t>ALBERT WONG MUN SUM / EDWARD CHONG SIN KIAT</t>
  </si>
  <si>
    <t>Unusual items</t>
  </si>
  <si>
    <t>Changes in estimates</t>
  </si>
  <si>
    <t>Dividends paid</t>
  </si>
  <si>
    <t>Segment Reporting</t>
  </si>
  <si>
    <t>Material events subsequent to the balance sheet date</t>
  </si>
  <si>
    <t>Changes in composition of the Group</t>
  </si>
  <si>
    <t>Revenue</t>
  </si>
  <si>
    <t>The following  is the  breakdown of the tax charge for the current quarter and financial year-to-date:-</t>
  </si>
  <si>
    <t>Current quarter</t>
  </si>
  <si>
    <t>ended</t>
  </si>
  <si>
    <t>cumulative</t>
  </si>
  <si>
    <t>Income tax expense</t>
  </si>
  <si>
    <t>Material litigation</t>
  </si>
  <si>
    <t xml:space="preserve">(The Condensed Consolidated Cash Flow Statements should be read in conjunction with the </t>
  </si>
  <si>
    <t xml:space="preserve">Net profit for the </t>
  </si>
  <si>
    <t>period</t>
  </si>
  <si>
    <t>MASB 25 adjustment</t>
  </si>
  <si>
    <t>- deferred taxation</t>
  </si>
  <si>
    <t>Company Secretaries</t>
  </si>
  <si>
    <t>Elimination</t>
  </si>
  <si>
    <t>Audit  report of the Group's Preceding Annual Financial Statements</t>
  </si>
  <si>
    <t>Valuation of property, plant and equipment</t>
  </si>
  <si>
    <t>todate</t>
  </si>
  <si>
    <t xml:space="preserve"> Sale of unquoted investments and/or properties</t>
  </si>
  <si>
    <t>Cash Flow From Operating Activities</t>
  </si>
  <si>
    <t>Cash Flows From Investing Activities</t>
  </si>
  <si>
    <t>Cash Flows From Financing Activities</t>
  </si>
  <si>
    <t>The company did not issue any profit forecast or guarantee during the financial period under review.</t>
  </si>
  <si>
    <t>Changes in debt and equity securities</t>
  </si>
  <si>
    <t>2003</t>
  </si>
  <si>
    <t>-Loss on disposal of a associate company</t>
  </si>
  <si>
    <t>Net Tangible Assets Per Share (RM)</t>
  </si>
  <si>
    <t>Cash &amp; Cash Equivalents brought forward</t>
  </si>
  <si>
    <t>Cash &amp; Cash Equivalents carried forward</t>
  </si>
  <si>
    <t>Purchase or disposal of quoted investments</t>
  </si>
  <si>
    <t>Accruals - Interest on bank borrowings  ( Other payables )</t>
  </si>
  <si>
    <t>-Loss on disposal of a subsidiary company</t>
  </si>
  <si>
    <t>i.</t>
  </si>
  <si>
    <t>current year</t>
  </si>
  <si>
    <t>Save as disclosed below, there were no other major corporate proposals announced.</t>
  </si>
  <si>
    <t>i)</t>
  </si>
  <si>
    <t>(The figures have not been audited)</t>
  </si>
  <si>
    <t>(Based on 150,000,052 ordinary shares)</t>
  </si>
  <si>
    <t xml:space="preserve">AS AT END OF </t>
  </si>
  <si>
    <t>CURENT QUARTER</t>
  </si>
  <si>
    <t xml:space="preserve">AS AT PRECEDING </t>
  </si>
  <si>
    <t>YEAR END</t>
  </si>
  <si>
    <t>CONDENSED CONSOLIDATED STATEMENT OF CHANGES IN EQUITY</t>
  </si>
  <si>
    <t>(The Condensed Consolidated Statement of Changes in Equity should be read in conjunction with the Annual Financial</t>
  </si>
  <si>
    <t>Contingent liabilities</t>
  </si>
  <si>
    <t>There were no disposal of investments or properties for the financial period under review.</t>
  </si>
  <si>
    <t xml:space="preserve">Current </t>
  </si>
  <si>
    <t>quarter ended</t>
  </si>
  <si>
    <t xml:space="preserve">Comparative </t>
  </si>
  <si>
    <t>cumulative todate</t>
  </si>
  <si>
    <t>Profit/(Loss) attributable to</t>
  </si>
  <si>
    <t>shareholders (RM'000)</t>
  </si>
  <si>
    <t xml:space="preserve">Number of ordinary </t>
  </si>
  <si>
    <t>per share (sen)</t>
  </si>
  <si>
    <t>shares ('000)</t>
  </si>
  <si>
    <t>- company and subsidiary companies</t>
  </si>
  <si>
    <t>- share of tax expense in an associated company</t>
  </si>
  <si>
    <t>INTEREST IN ASSOCIATED COMPANY</t>
  </si>
  <si>
    <t>PROPERTY, PLANT AND EQUIPMENT</t>
  </si>
  <si>
    <t>Capital commitments</t>
  </si>
  <si>
    <t>There was no change in the composition of the Group during the financial period under review.</t>
  </si>
  <si>
    <t>There was no capital commitments in the Group during the financial period under review.</t>
  </si>
  <si>
    <t>company</t>
  </si>
  <si>
    <t>Hotel</t>
  </si>
  <si>
    <t>Property</t>
  </si>
  <si>
    <t>development</t>
  </si>
  <si>
    <t>Investment</t>
  </si>
  <si>
    <t>holding</t>
  </si>
  <si>
    <t>Consolidation</t>
  </si>
  <si>
    <t>External sales</t>
  </si>
  <si>
    <t>Inter-segmental sales</t>
  </si>
  <si>
    <t>Results</t>
  </si>
  <si>
    <t>Segment results (external)</t>
  </si>
  <si>
    <t>Unallocated corporate expenses</t>
  </si>
  <si>
    <t>Share of profits in an associated</t>
  </si>
  <si>
    <t>Profit before taxation</t>
  </si>
  <si>
    <t xml:space="preserve">Balance </t>
  </si>
  <si>
    <t>as at 1 July 2002</t>
  </si>
  <si>
    <t>Balance</t>
  </si>
  <si>
    <t xml:space="preserve">  Properties under development </t>
  </si>
  <si>
    <t>as at 1 July 2003</t>
  </si>
  <si>
    <t>Report for the year ended 30 June 2003)</t>
  </si>
  <si>
    <t>(The Condensed Consolidated Balance Sheets should be read in conjunction with the Annual Financial Report for the year ended 30 June  2003)</t>
  </si>
  <si>
    <t>(The Condensed Consolidated Income Statements should be read in conjunction with the Annual Financial Report for the year ended 30 June 2003)</t>
  </si>
  <si>
    <t>The activities of the Group are carried out in Malaysia and as such segmental reporting  by geographical location is not presented.</t>
  </si>
  <si>
    <t xml:space="preserve">The interim financial report is unaudited and has been prepared in compliance with MASB 26, Interim Financial Reporting and </t>
  </si>
  <si>
    <t>The interim financial report should be read in conjunction with the audited financial statements of the Group for the year ended</t>
  </si>
  <si>
    <t>30 June 2003.</t>
  </si>
  <si>
    <t xml:space="preserve">The accounting policies and methods of computation adopted by the Group in this interim financial report are consistent with </t>
  </si>
  <si>
    <t xml:space="preserve">The audit report of the Group's most recent annual audited financial statements for the year ended 30 June 2003 was not </t>
  </si>
  <si>
    <t>qualified.</t>
  </si>
  <si>
    <t>The operations of the Group thus far have not been materially affected by the seasonal and cyclical  factors.</t>
  </si>
  <si>
    <t>There were no unusual items affecting assets, liabilities, equity, net income or cash flows during the financial period under</t>
  </si>
  <si>
    <t>review.</t>
  </si>
  <si>
    <t>There were no changes in the estimates of amounts reported in the current quarter or changes in estimates of amounts reported</t>
  </si>
  <si>
    <t>treasury shares and resale of treasury shares for the financial period under review.</t>
  </si>
  <si>
    <t>The valuation of  land and buildings have been brought forward, without amendment from the most recent audited financial</t>
  </si>
  <si>
    <t>statements for the year ended 30 June 2003.</t>
  </si>
  <si>
    <t>of this interim report) there are no other material events subsequent to the balance sheet date that have not been reflected in</t>
  </si>
  <si>
    <t>the financial statements.</t>
  </si>
  <si>
    <t>The Board of Directors does not recommend any payment of an interim dividend for the current financial period under review.</t>
  </si>
  <si>
    <t>ii.</t>
  </si>
  <si>
    <t xml:space="preserve">On 1 October 2003, Commerce International Merchant Bankers Berhad ("CIMB") announced on behalf of the Company </t>
  </si>
  <si>
    <t>the proposed acquisition of 2,900,000 ordinary shares of RM1.00 each in Shah Alam 2 Sdn Bhd. ("SA2") ("SA2 Shares")</t>
  </si>
  <si>
    <t>representing 29.00% of the issued and paid up SA2 ordinary share capital for a total consideration of RM7,728,840 to be</t>
  </si>
  <si>
    <t xml:space="preserve">fully satisfied by the issuance of 7,728,840 new ordinary shares of RM1.00 each in Econstates ("Econstates Shares") </t>
  </si>
  <si>
    <t xml:space="preserve">of a shareholders' loan due and owing by SA2 to Discrete Limited amounting to RM37,609,231 via the issuance of </t>
  </si>
  <si>
    <t>RM37,532,846 new Econstates shares credited as fully paid up at an issue price of RM1.00 per Econstates share and a cash</t>
  </si>
  <si>
    <t>credited as fully paid up at an issue price of RM1.00 per Econstates share and the proposed settlement by Econstates</t>
  </si>
  <si>
    <t>payment of RM76,385 ("Proposed SA2 Acquisition and Settlement").</t>
  </si>
  <si>
    <t>ii)</t>
  </si>
  <si>
    <t>On 1 October 2003, CIMB announced on behalf of the Company the proposed acquisition of 2,900,000 ordinary shares of</t>
  </si>
  <si>
    <t>RM1.00 each in Shah Alam 2 Sdn Bhd. ("SA2") ("SA2 Shares") representing 29.00% of the issued and paid up SA2 ordinary</t>
  </si>
  <si>
    <t>share capital for a total consideration of RM7,728,840 to be fully satisfied by the issuance of 7,728,840 new ordinary shares</t>
  </si>
  <si>
    <t>of RM1.00 each in Econstates ("Econstates Shares") credited as fully paid up at an issue price of RM1.00 per Econstates</t>
  </si>
  <si>
    <t>share and the proposed settlement by Econstates of a shareholders' loan due and owing by SA2 to Discrete Limited</t>
  </si>
  <si>
    <t>amounting to RM37,609,231 via the issuance of RM37,532,846 new Econstates shares credited as fully paid up at an issue</t>
  </si>
  <si>
    <t>price of RM1.00 per Econstates share and a cash payment of RM76,385 ("Proposed SA2 Acquisition and Settlement").</t>
  </si>
  <si>
    <t>Annual Financial Report for the year ended 30 June 2003)</t>
  </si>
  <si>
    <t>those adopted in the financial statements for the year ended 30 June 2003.</t>
  </si>
  <si>
    <t xml:space="preserve">There were no issuances and repayment of debt and equity securities, share buy-backs, share cancellations, shares held as </t>
  </si>
  <si>
    <t xml:space="preserve">Corporate guarantee granted to financial institutions for banking and credit facilities granted to subsidiary companies were </t>
  </si>
  <si>
    <t>loan due and owing by RBL to RBH amounting to RM130,745,608 via the issuance of 130,745,608 new Econstates shares</t>
  </si>
  <si>
    <t>in prior financial years that have a material effect in the current interim period.</t>
  </si>
  <si>
    <t>FOR THE QUARTER ENDED 31 DECEMBER 2003</t>
  </si>
  <si>
    <t>6 MONTHS</t>
  </si>
  <si>
    <t>CONDENSED CONSOLIDATD BALANCE SHEET AS AT 31 DECEMBER 2003</t>
  </si>
  <si>
    <t xml:space="preserve">6 months </t>
  </si>
  <si>
    <t>ended 31 December 2003</t>
  </si>
  <si>
    <t>as at 31 December 2003</t>
  </si>
  <si>
    <t>FOR THE PERIOD ENDED 31 DECEMBER 2003</t>
  </si>
  <si>
    <t>ended 31 December 2002</t>
  </si>
  <si>
    <t>as at 31 Decemebr 2002</t>
  </si>
  <si>
    <t>FOR THE 6 MONTHS ENDED 31 DECEMBER 2003</t>
  </si>
  <si>
    <t>6 months ended 31 December 2003 (Current Financial Year)</t>
  </si>
  <si>
    <t>6 months ended 31 December 2002 (Previous Financial Year)</t>
  </si>
  <si>
    <t>reduced from RM5.80 million as at 30 June 2003 to RM4.75 million as at 31 December 2003.</t>
  </si>
  <si>
    <t>There were no purchases or disposals of quoted securities for the second quarter ended 31 December 2003.</t>
  </si>
  <si>
    <t>6 months</t>
  </si>
  <si>
    <t>Net Profit / (loss) before tax</t>
  </si>
  <si>
    <t>Operating profit / (loss) before changes in working capital</t>
  </si>
  <si>
    <t>The Group is reporting income tax expenses eventhough it is reporting a loss for the current quarter and year  to date</t>
  </si>
  <si>
    <t>On 18 July 2003, Commerce International Merchant Bankers Berhad  ("CIMB") announced on behalf of the Company that</t>
  </si>
  <si>
    <t>the Company had on 16 July 2003 entered into a conditional sale and purchase agreement ("SPA") with Road Builder (M)</t>
  </si>
  <si>
    <t xml:space="preserve">Holdings ("RBH") on the proposed acquisition of 50,008,000 ordinary shares of RM1.00 each and 193,487 redeemable </t>
  </si>
  <si>
    <t xml:space="preserve">preference shares of RM1.00 each representing 70.00% of the issued and paid up RB Land Sdn Bhd ("RBL") ordinary share </t>
  </si>
  <si>
    <t xml:space="preserve">capital and redeemable preference share capital of RBL respectively for a total consideration of RM253,695,370 to be fully  </t>
  </si>
  <si>
    <t>fully paid up at an issue price of RM1.00 per Econstates shares and the proposed settlement by Econstates of a shareholders'</t>
  </si>
  <si>
    <t xml:space="preserve">satisfied by the issuance of 253,695,370 new ordinary shares of RM1.00 each in Econstates ("Econstates Shares") credited as </t>
  </si>
  <si>
    <t>credited as fully paid up at an issue price of RM1.00 per Econstates share. Subsequently, on 31 December 2003, CIMB</t>
  </si>
  <si>
    <t xml:space="preserve">announced on behalf of the Company that the Company had on 31 December 2003 entered into a supplementary sale and </t>
  </si>
  <si>
    <t>purchase agreement to vary the purchase consideration from RM253,695,370 to RM242,179,260.</t>
  </si>
  <si>
    <t>iii.</t>
  </si>
  <si>
    <t>On 27 January 2004, CIMB announced on behalf of the Company that the Company is proposing to change its name from</t>
  </si>
  <si>
    <t>Econstates Berhad to RB Land Holdings Berhad upon the completion of the abovementioned proposals.</t>
  </si>
  <si>
    <t>parties.</t>
  </si>
  <si>
    <t>The above proposals are still subject to the approvals of certain regulatory authorities and shareholders of the respective</t>
  </si>
  <si>
    <t xml:space="preserve">announced on behalf of the Company that the Company had on 31 December 2003 entered into a supplement sale and </t>
  </si>
  <si>
    <t>-Provision for diminution in value of investment in quoted shares</t>
  </si>
  <si>
    <t xml:space="preserve">in value in the quoted investment of RM6.2 million as well as expenses incurred for the reactivation and launching of its </t>
  </si>
  <si>
    <t>25 February 2004.</t>
  </si>
  <si>
    <t>Save as disclosed below, as at 19 February 2004  (the latest practicable date which is no earlier than 7 days from the date of issue</t>
  </si>
  <si>
    <t>PROFIT FROM OPERATIONS</t>
  </si>
  <si>
    <t>EARNINGS/(LOSS) PER SHARE</t>
  </si>
  <si>
    <t>Paragraph 9.22 and Appendix 9B of the Malaysia Securities Exchange Berhad Requirements.</t>
  </si>
  <si>
    <t>No dividend was paid during the financial period.</t>
  </si>
  <si>
    <t>Loss before taxation</t>
  </si>
  <si>
    <t>Operating profit</t>
  </si>
  <si>
    <t>Additional information required by the MSEB's Listing Requirements</t>
  </si>
  <si>
    <t>The hotel and recreational club operations currently still form the main  revenue contributor of the Group. The Group incurred</t>
  </si>
  <si>
    <t>a loss for the current quarter and 6 months period to 31 December 2003 principally due to the provision for diminution</t>
  </si>
  <si>
    <t>condominium project, The Boulevard, Subang Jaya.</t>
  </si>
  <si>
    <t>The Group's turnover in the current quarter is about the same as the immediate preceding quarter. However, the Group's result</t>
  </si>
  <si>
    <t xml:space="preserve">The Group's main revenue contributor being the hotel and recreational club operations is showing positive signs of recovery </t>
  </si>
  <si>
    <t xml:space="preserve">on the hotel and recreational club operations depending on the severity and length of time taken to overcome the epidemic. </t>
  </si>
  <si>
    <t xml:space="preserve">after the SARS outbreak and the Iraq war. However, the recent outbreak of the Avian flu in the region may have a negative effect </t>
  </si>
  <si>
    <t xml:space="preserve">The Group also expects the launch of its condominium project, The Boulevard, Subang Jaya to contribute to the earnings of the </t>
  </si>
  <si>
    <t xml:space="preserve">Group.  As for the proposed acquisition of a 70.00% stake in RB Land Sdn Bhd and 29.00% stake in Shah Alam 2 Sdn Bhd, it is not </t>
  </si>
  <si>
    <t>expected to be completed in the last quarter of the financial year 2004.</t>
  </si>
  <si>
    <t>expected to contribute materially to the financial performance for the financial year ending 30 June 2004 as the proposals are only</t>
  </si>
  <si>
    <t>Earnings / (Loss) per share</t>
  </si>
  <si>
    <t xml:space="preserve">Basic Earnings/(Loss) </t>
  </si>
  <si>
    <t xml:space="preserve">registered a significant loss before tax of RM5.5 million as compared to a profit before tax of RM2.0 million in the preceding quarter. </t>
  </si>
  <si>
    <t>for the reactivation and launching of its condominium project, The Boulevard, Subang Jaya.</t>
  </si>
  <si>
    <t xml:space="preserve">This is principally due to the provision for diminution in value for quoted investment of RM6.2 million as well as expenses incurred </t>
  </si>
  <si>
    <t>due to the provision for diminution in value for quoted investments as well as certain expenses incurred but not allowable</t>
  </si>
  <si>
    <t>for deduction and tax payable on non business source of income.</t>
  </si>
  <si>
    <t xml:space="preserve">(valuation of certain investment in quoted shares are based on the last transacted market price prior to their suspension </t>
  </si>
  <si>
    <t>of trading on the MSEB)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</si>
</sst>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0_);[Red]\(0\)"/>
    <numFmt numFmtId="181" formatCode="0_);\(0\)"/>
    <numFmt numFmtId="182" formatCode="0.0000%"/>
    <numFmt numFmtId="183" formatCode="_(* #,##0.000_);_(* \(#,##0.000\);_(* &quot;-&quot;??_);_(@_)"/>
    <numFmt numFmtId="184" formatCode="#,##0.0_);[Red]\(#,##0.0\)"/>
    <numFmt numFmtId="185" formatCode="0.0%"/>
    <numFmt numFmtId="186" formatCode="_(* #,##0.0_);_(* \(#,##0.0\);_(* &quot;-&quot;?_);_(@_)"/>
    <numFmt numFmtId="187" formatCode="[$-409]dd\ mmmm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_);_(* \(#,##0.0000\);_(* &quot;-&quot;????_);_(@_)"/>
    <numFmt numFmtId="198" formatCode="d\-mmm\-yyyy"/>
    <numFmt numFmtId="199" formatCode="dd/mm/yyyy"/>
    <numFmt numFmtId="200" formatCode="#,##0.0"/>
    <numFmt numFmtId="201" formatCode="#,##0.000"/>
    <numFmt numFmtId="202" formatCode="#,##0.0000"/>
  </numFmts>
  <fonts count="24">
    <font>
      <sz val="10"/>
      <name val="Arial"/>
      <family val="0"/>
    </font>
    <font>
      <sz val="11"/>
      <name val="Times New Roman"/>
      <family val="0"/>
    </font>
    <font>
      <u val="single"/>
      <sz val="7.15"/>
      <color indexed="36"/>
      <name val="Times New Roman"/>
      <family val="0"/>
    </font>
    <font>
      <u val="single"/>
      <sz val="7.15"/>
      <color indexed="12"/>
      <name val="Times New Roman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79" fontId="4" fillId="0" borderId="0" xfId="15" applyNumberFormat="1" applyFont="1" applyAlignment="1">
      <alignment/>
    </xf>
    <xf numFmtId="38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38" fontId="1" fillId="0" borderId="1" xfId="21" applyNumberFormat="1" applyFont="1" applyBorder="1">
      <alignment/>
      <protection/>
    </xf>
    <xf numFmtId="0" fontId="4" fillId="0" borderId="0" xfId="21" applyFont="1">
      <alignment/>
      <protection/>
    </xf>
    <xf numFmtId="38" fontId="4" fillId="0" borderId="0" xfId="21" applyNumberFormat="1" applyFont="1" applyBorder="1">
      <alignment/>
      <protection/>
    </xf>
    <xf numFmtId="38" fontId="4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6" fillId="0" borderId="0" xfId="21" applyFont="1">
      <alignment/>
      <protection/>
    </xf>
    <xf numFmtId="38" fontId="4" fillId="0" borderId="0" xfId="21" applyNumberFormat="1" applyFont="1" applyAlignment="1">
      <alignment horizontal="center"/>
      <protection/>
    </xf>
    <xf numFmtId="0" fontId="10" fillId="0" borderId="0" xfId="21" applyFont="1" quotePrefix="1">
      <alignment/>
      <protection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4" fontId="1" fillId="0" borderId="0" xfId="15" applyNumberFormat="1" applyFont="1" applyBorder="1" applyAlignment="1">
      <alignment horizontal="center"/>
    </xf>
    <xf numFmtId="4" fontId="1" fillId="0" borderId="0" xfId="21" applyNumberFormat="1" applyFont="1" applyAlignment="1">
      <alignment horizontal="center"/>
      <protection/>
    </xf>
    <xf numFmtId="4" fontId="1" fillId="0" borderId="0" xfId="21" applyNumberFormat="1" applyFont="1" applyBorder="1" applyAlignment="1">
      <alignment horizontal="center"/>
      <protection/>
    </xf>
    <xf numFmtId="4" fontId="1" fillId="0" borderId="0" xfId="21" applyNumberFormat="1" applyFont="1">
      <alignment/>
      <protection/>
    </xf>
    <xf numFmtId="4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43" fontId="9" fillId="0" borderId="0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43" fontId="9" fillId="0" borderId="0" xfId="15" applyFont="1" applyBorder="1" applyAlignment="1">
      <alignment/>
    </xf>
    <xf numFmtId="43" fontId="13" fillId="0" borderId="0" xfId="15" applyFont="1" applyFill="1" applyBorder="1" applyAlignment="1">
      <alignment horizontal="center"/>
    </xf>
    <xf numFmtId="43" fontId="14" fillId="0" borderId="0" xfId="15" applyFont="1" applyFill="1" applyBorder="1" applyAlignment="1">
      <alignment horizontal="center"/>
    </xf>
    <xf numFmtId="0" fontId="9" fillId="0" borderId="0" xfId="0" applyFont="1" applyAlignment="1">
      <alignment/>
    </xf>
    <xf numFmtId="38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43" fontId="1" fillId="0" borderId="0" xfId="15" applyFont="1" applyAlignment="1">
      <alignment horizontal="center"/>
    </xf>
    <xf numFmtId="43" fontId="1" fillId="0" borderId="0" xfId="21" applyNumberFormat="1" applyFont="1" applyBorder="1" applyAlignment="1">
      <alignment/>
      <protection/>
    </xf>
    <xf numFmtId="4" fontId="1" fillId="0" borderId="0" xfId="21" applyNumberFormat="1" applyFont="1" applyBorder="1" applyAlignment="1">
      <alignment horizontal="right"/>
      <protection/>
    </xf>
    <xf numFmtId="41" fontId="1" fillId="0" borderId="0" xfId="21" applyNumberFormat="1" applyFont="1">
      <alignment/>
      <protection/>
    </xf>
    <xf numFmtId="198" fontId="4" fillId="0" borderId="0" xfId="21" applyNumberFormat="1" applyFont="1" applyAlignment="1">
      <alignment horizontal="center"/>
      <protection/>
    </xf>
    <xf numFmtId="39" fontId="1" fillId="0" borderId="0" xfId="15" applyNumberFormat="1" applyFont="1" applyBorder="1" applyAlignment="1">
      <alignment/>
    </xf>
    <xf numFmtId="0" fontId="1" fillId="0" borderId="0" xfId="21" applyFont="1" quotePrefix="1">
      <alignment/>
      <protection/>
    </xf>
    <xf numFmtId="4" fontId="1" fillId="0" borderId="0" xfId="21" applyNumberFormat="1" applyFont="1" applyBorder="1">
      <alignment/>
      <protection/>
    </xf>
    <xf numFmtId="179" fontId="8" fillId="0" borderId="0" xfId="15" applyNumberFormat="1" applyFont="1" applyBorder="1" applyAlignment="1">
      <alignment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9" fontId="4" fillId="0" borderId="0" xfId="21" applyNumberFormat="1" applyFont="1" applyFill="1" applyBorder="1" applyAlignment="1">
      <alignment horizontal="center"/>
      <protection/>
    </xf>
    <xf numFmtId="43" fontId="4" fillId="0" borderId="0" xfId="15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43" fontId="4" fillId="0" borderId="0" xfId="15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0" fontId="10" fillId="0" borderId="0" xfId="21" applyFont="1" applyBorder="1" quotePrefix="1">
      <alignment/>
      <protection/>
    </xf>
    <xf numFmtId="43" fontId="1" fillId="0" borderId="0" xfId="15" applyFont="1" applyFill="1" applyBorder="1" applyAlignment="1">
      <alignment/>
    </xf>
    <xf numFmtId="41" fontId="1" fillId="0" borderId="0" xfId="21" applyNumberFormat="1" applyFont="1" applyBorder="1">
      <alignment/>
      <protection/>
    </xf>
    <xf numFmtId="41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3" fontId="15" fillId="0" borderId="0" xfId="15" applyFont="1" applyFill="1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49" fontId="5" fillId="0" borderId="0" xfId="21" applyNumberFormat="1" applyFont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40" fontId="1" fillId="0" borderId="2" xfId="21" applyNumberFormat="1" applyFont="1" applyBorder="1">
      <alignment/>
      <protection/>
    </xf>
    <xf numFmtId="3" fontId="1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41" fontId="9" fillId="0" borderId="0" xfId="15" applyNumberFormat="1" applyFont="1" applyAlignment="1">
      <alignment/>
    </xf>
    <xf numFmtId="41" fontId="9" fillId="0" borderId="1" xfId="15" applyNumberFormat="1" applyFont="1" applyBorder="1" applyAlignment="1">
      <alignment/>
    </xf>
    <xf numFmtId="41" fontId="9" fillId="0" borderId="2" xfId="15" applyNumberFormat="1" applyFont="1" applyBorder="1" applyAlignment="1">
      <alignment/>
    </xf>
    <xf numFmtId="16" fontId="4" fillId="0" borderId="0" xfId="21" applyNumberFormat="1" applyFont="1" applyAlignment="1">
      <alignment horizontal="center"/>
      <protection/>
    </xf>
    <xf numFmtId="41" fontId="9" fillId="0" borderId="0" xfId="0" applyNumberFormat="1" applyFont="1" applyAlignment="1">
      <alignment/>
    </xf>
    <xf numFmtId="40" fontId="1" fillId="0" borderId="0" xfId="21" applyNumberFormat="1" applyFont="1" applyBorder="1">
      <alignment/>
      <protection/>
    </xf>
    <xf numFmtId="41" fontId="1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3" fontId="9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179" fontId="9" fillId="0" borderId="6" xfId="15" applyNumberFormat="1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179" fontId="9" fillId="0" borderId="8" xfId="15" applyNumberFormat="1" applyFont="1" applyBorder="1" applyAlignment="1">
      <alignment horizontal="center"/>
    </xf>
    <xf numFmtId="179" fontId="9" fillId="0" borderId="6" xfId="15" applyNumberFormat="1" applyFont="1" applyBorder="1" applyAlignment="1">
      <alignment horizontal="center"/>
    </xf>
    <xf numFmtId="179" fontId="9" fillId="0" borderId="5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179" fontId="9" fillId="0" borderId="0" xfId="0" applyNumberFormat="1" applyFont="1" applyAlignment="1">
      <alignment/>
    </xf>
    <xf numFmtId="179" fontId="9" fillId="0" borderId="0" xfId="15" applyNumberFormat="1" applyFont="1" applyAlignment="1">
      <alignment/>
    </xf>
    <xf numFmtId="179" fontId="9" fillId="0" borderId="2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0" fontId="9" fillId="0" borderId="0" xfId="0" applyFont="1" applyAlignment="1" quotePrefix="1">
      <alignment horizontal="center"/>
    </xf>
    <xf numFmtId="38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1" xfId="0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79" fontId="19" fillId="0" borderId="0" xfId="15" applyNumberFormat="1" applyFont="1" applyAlignment="1">
      <alignment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41" fontId="9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1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15" fontId="9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41" fontId="1" fillId="0" borderId="1" xfId="21" applyNumberFormat="1" applyFont="1" applyBorder="1">
      <alignment/>
      <protection/>
    </xf>
    <xf numFmtId="38" fontId="1" fillId="0" borderId="2" xfId="21" applyNumberFormat="1" applyFont="1" applyBorder="1">
      <alignment/>
      <protection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21" applyNumberFormat="1" applyFont="1">
      <alignment/>
      <protection/>
    </xf>
    <xf numFmtId="0" fontId="21" fillId="0" borderId="0" xfId="21" applyFont="1">
      <alignment/>
      <protection/>
    </xf>
    <xf numFmtId="198" fontId="7" fillId="0" borderId="0" xfId="0" applyNumberFormat="1" applyFont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41" fontId="9" fillId="0" borderId="12" xfId="15" applyNumberFormat="1" applyFont="1" applyBorder="1" applyAlignment="1">
      <alignment/>
    </xf>
    <xf numFmtId="39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41" fontId="9" fillId="0" borderId="15" xfId="15" applyNumberFormat="1" applyFont="1" applyBorder="1" applyAlignment="1">
      <alignment/>
    </xf>
    <xf numFmtId="39" fontId="9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/>
    </xf>
    <xf numFmtId="198" fontId="7" fillId="0" borderId="16" xfId="0" applyNumberFormat="1" applyFont="1" applyBorder="1" applyAlignment="1">
      <alignment horizontal="center"/>
    </xf>
    <xf numFmtId="198" fontId="7" fillId="0" borderId="17" xfId="0" applyNumberFormat="1" applyFont="1" applyBorder="1" applyAlignment="1">
      <alignment/>
    </xf>
    <xf numFmtId="198" fontId="7" fillId="0" borderId="1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 quotePrefix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1" fontId="17" fillId="0" borderId="0" xfId="15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41" fontId="9" fillId="0" borderId="4" xfId="15" applyNumberFormat="1" applyFont="1" applyBorder="1" applyAlignment="1">
      <alignment/>
    </xf>
    <xf numFmtId="41" fontId="23" fillId="0" borderId="0" xfId="21" applyNumberFormat="1" applyFont="1">
      <alignment/>
      <protection/>
    </xf>
    <xf numFmtId="0" fontId="17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43" fontId="9" fillId="0" borderId="0" xfId="15" applyFont="1" applyAlignment="1">
      <alignment/>
    </xf>
    <xf numFmtId="43" fontId="7" fillId="0" borderId="0" xfId="15" applyFont="1" applyAlignment="1">
      <alignment horizontal="center"/>
    </xf>
    <xf numFmtId="198" fontId="7" fillId="0" borderId="0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38" fontId="9" fillId="0" borderId="0" xfId="15" applyNumberFormat="1" applyFont="1" applyAlignment="1">
      <alignment/>
    </xf>
    <xf numFmtId="38" fontId="9" fillId="0" borderId="1" xfId="15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8" fontId="7" fillId="0" borderId="0" xfId="21" applyNumberFormat="1" applyFont="1" applyAlignment="1">
      <alignment horizontal="center"/>
      <protection/>
    </xf>
    <xf numFmtId="15" fontId="7" fillId="0" borderId="0" xfId="21" applyNumberFormat="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15" fontId="9" fillId="0" borderId="0" xfId="0" applyNumberFormat="1" applyFont="1" applyAlignment="1">
      <alignment/>
    </xf>
    <xf numFmtId="38" fontId="4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-2002(version 30 October 200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A581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1" width="2.57421875" style="3" customWidth="1"/>
    <col min="2" max="2" width="51.140625" style="3" customWidth="1"/>
    <col min="3" max="3" width="22.421875" style="2" bestFit="1" customWidth="1"/>
    <col min="4" max="4" width="20.57421875" style="2" bestFit="1" customWidth="1"/>
    <col min="5" max="5" width="19.421875" style="2" customWidth="1"/>
    <col min="6" max="6" width="20.421875" style="2" customWidth="1"/>
    <col min="7" max="7" width="17.7109375" style="2" customWidth="1"/>
    <col min="8" max="8" width="18.00390625" style="2" customWidth="1"/>
    <col min="9" max="9" width="16.57421875" style="2" customWidth="1"/>
    <col min="10" max="10" width="18.28125" style="2" customWidth="1"/>
    <col min="11" max="11" width="2.8515625" style="2" customWidth="1"/>
    <col min="12" max="12" width="12.8515625" style="2" customWidth="1"/>
    <col min="13" max="13" width="17.421875" style="2" bestFit="1" customWidth="1"/>
    <col min="14" max="14" width="13.421875" style="2" customWidth="1"/>
    <col min="15" max="15" width="18.57421875" style="2" customWidth="1"/>
    <col min="16" max="16" width="18.421875" style="2" bestFit="1" customWidth="1"/>
    <col min="17" max="17" width="18.7109375" style="2" customWidth="1"/>
    <col min="18" max="18" width="4.57421875" style="3" customWidth="1"/>
    <col min="19" max="19" width="17.7109375" style="3" bestFit="1" customWidth="1"/>
    <col min="20" max="20" width="4.8515625" style="3" customWidth="1"/>
    <col min="21" max="21" width="15.8515625" style="3" customWidth="1"/>
    <col min="22" max="22" width="4.421875" style="3" customWidth="1"/>
    <col min="23" max="23" width="15.8515625" style="3" customWidth="1"/>
    <col min="24" max="24" width="3.8515625" style="3" customWidth="1"/>
    <col min="25" max="25" width="15.8515625" style="3" customWidth="1"/>
    <col min="26" max="26" width="5.57421875" style="3" customWidth="1"/>
    <col min="27" max="27" width="15.8515625" style="3" customWidth="1"/>
    <col min="28" max="16384" width="9.140625" style="3" customWidth="1"/>
  </cols>
  <sheetData>
    <row r="2" ht="18.75">
      <c r="B2" s="107" t="s">
        <v>0</v>
      </c>
    </row>
    <row r="3" ht="16.5">
      <c r="B3" s="108" t="s">
        <v>107</v>
      </c>
    </row>
    <row r="4" ht="16.5">
      <c r="B4" s="109" t="s">
        <v>251</v>
      </c>
    </row>
    <row r="5" ht="16.5">
      <c r="B5" s="128" t="s">
        <v>163</v>
      </c>
    </row>
    <row r="6" ht="15">
      <c r="B6" s="13"/>
    </row>
    <row r="7" spans="2:6" ht="15">
      <c r="B7" s="14"/>
      <c r="C7" s="65" t="s">
        <v>151</v>
      </c>
      <c r="D7" s="65" t="s">
        <v>65</v>
      </c>
      <c r="E7" s="65" t="s">
        <v>151</v>
      </c>
      <c r="F7" s="65" t="s">
        <v>65</v>
      </c>
    </row>
    <row r="8" spans="2:6" ht="15">
      <c r="B8" s="14"/>
      <c r="C8" s="15" t="s">
        <v>48</v>
      </c>
      <c r="D8" s="15" t="s">
        <v>52</v>
      </c>
      <c r="E8" s="15" t="s">
        <v>252</v>
      </c>
      <c r="F8" s="15" t="s">
        <v>252</v>
      </c>
    </row>
    <row r="9" spans="2:6" ht="15">
      <c r="B9" s="14"/>
      <c r="C9" s="15" t="s">
        <v>49</v>
      </c>
      <c r="D9" s="15" t="s">
        <v>46</v>
      </c>
      <c r="E9" s="15" t="s">
        <v>50</v>
      </c>
      <c r="F9" s="15" t="s">
        <v>50</v>
      </c>
    </row>
    <row r="10" spans="2:6" ht="15">
      <c r="B10" s="13"/>
      <c r="C10" s="79">
        <v>37986</v>
      </c>
      <c r="D10" s="79">
        <v>37621</v>
      </c>
      <c r="E10" s="15" t="s">
        <v>51</v>
      </c>
      <c r="F10" s="15" t="s">
        <v>51</v>
      </c>
    </row>
    <row r="11" spans="2:6" ht="15">
      <c r="B11" s="13"/>
      <c r="C11" s="66" t="s">
        <v>1</v>
      </c>
      <c r="D11" s="15" t="s">
        <v>1</v>
      </c>
      <c r="E11" s="15" t="s">
        <v>1</v>
      </c>
      <c r="F11" s="15" t="s">
        <v>1</v>
      </c>
    </row>
    <row r="12" ht="15">
      <c r="B12" s="13"/>
    </row>
    <row r="13" spans="2:6" ht="15">
      <c r="B13" s="13" t="s">
        <v>30</v>
      </c>
      <c r="C13" s="2">
        <f>+E13-9196113</f>
        <v>9218909.600000001</v>
      </c>
      <c r="D13" s="2">
        <v>8675520</v>
      </c>
      <c r="E13" s="2">
        <v>18415022.6</v>
      </c>
      <c r="F13" s="2">
        <v>16250049</v>
      </c>
    </row>
    <row r="14" ht="15">
      <c r="B14" s="13"/>
    </row>
    <row r="15" spans="2:6" ht="15">
      <c r="B15" s="13" t="s">
        <v>31</v>
      </c>
      <c r="C15" s="5">
        <f>+E15+4132423</f>
        <v>-4644355.4</v>
      </c>
      <c r="D15" s="5">
        <v>-4099210</v>
      </c>
      <c r="E15" s="5">
        <v>-8776778.4</v>
      </c>
      <c r="F15" s="5">
        <v>-7737421</v>
      </c>
    </row>
    <row r="16" ht="15">
      <c r="B16" s="13"/>
    </row>
    <row r="17" spans="2:6" ht="15">
      <c r="B17" s="13" t="s">
        <v>32</v>
      </c>
      <c r="C17" s="2">
        <f>SUM(C13:C15)</f>
        <v>4574554.200000001</v>
      </c>
      <c r="D17" s="2">
        <f>SUM(D13:D15)</f>
        <v>4576310</v>
      </c>
      <c r="E17" s="2">
        <f>SUM(E13:E15)</f>
        <v>9638244.200000001</v>
      </c>
      <c r="F17" s="2">
        <f>SUM(F13:F15)</f>
        <v>8512628</v>
      </c>
    </row>
    <row r="18" ht="15">
      <c r="B18" s="13"/>
    </row>
    <row r="19" spans="2:6" ht="15">
      <c r="B19" s="13" t="s">
        <v>33</v>
      </c>
      <c r="C19" s="2">
        <f>+E19-1072290</f>
        <v>918305.3999999999</v>
      </c>
      <c r="D19" s="2">
        <v>1162269</v>
      </c>
      <c r="E19" s="2">
        <v>1990595.4</v>
      </c>
      <c r="F19" s="2">
        <v>2323285</v>
      </c>
    </row>
    <row r="20" ht="15">
      <c r="B20" s="13"/>
    </row>
    <row r="21" spans="2:6" ht="15">
      <c r="B21" s="13" t="s">
        <v>34</v>
      </c>
      <c r="C21" s="2">
        <f>+E21+237436</f>
        <v>-664283</v>
      </c>
      <c r="D21" s="2">
        <v>-299786</v>
      </c>
      <c r="E21" s="2">
        <v>-901719</v>
      </c>
      <c r="F21" s="2">
        <v>-562076</v>
      </c>
    </row>
    <row r="22" ht="15">
      <c r="B22" s="13"/>
    </row>
    <row r="23" spans="2:6" ht="15">
      <c r="B23" s="13" t="s">
        <v>35</v>
      </c>
      <c r="C23" s="2">
        <f>+E23+2284182</f>
        <v>-2505170</v>
      </c>
      <c r="D23" s="2">
        <v>-2204870</v>
      </c>
      <c r="E23" s="2">
        <v>-4789352</v>
      </c>
      <c r="F23" s="2">
        <v>-4605054</v>
      </c>
    </row>
    <row r="24" ht="15">
      <c r="B24" s="13"/>
    </row>
    <row r="25" spans="2:6" ht="15">
      <c r="B25" s="13" t="s">
        <v>36</v>
      </c>
      <c r="C25" s="2">
        <f>+E25+1517969</f>
        <v>-1558667</v>
      </c>
      <c r="D25" s="2">
        <v>-1021476</v>
      </c>
      <c r="E25" s="2">
        <v>-3076636</v>
      </c>
      <c r="F25" s="2">
        <v>-1923722</v>
      </c>
    </row>
    <row r="26" spans="2:6" ht="15">
      <c r="B26" s="13"/>
      <c r="C26" s="5"/>
      <c r="D26" s="5"/>
      <c r="E26" s="5"/>
      <c r="F26" s="5"/>
    </row>
    <row r="27" spans="2:6" ht="15">
      <c r="B27" s="13" t="s">
        <v>289</v>
      </c>
      <c r="C27" s="2">
        <f>SUM(C17:C26)</f>
        <v>764739.6000000015</v>
      </c>
      <c r="D27" s="2">
        <f>SUM(D17:D26)</f>
        <v>2212447</v>
      </c>
      <c r="E27" s="2">
        <f>SUM(E17:E26)</f>
        <v>2861132.6000000015</v>
      </c>
      <c r="F27" s="2">
        <f>SUM(F17:F26)</f>
        <v>3745061</v>
      </c>
    </row>
    <row r="28" ht="15">
      <c r="B28" s="13"/>
    </row>
    <row r="29" spans="2:6" ht="15">
      <c r="B29" s="13" t="s">
        <v>37</v>
      </c>
      <c r="C29" s="2">
        <f>+E29+65377</f>
        <v>-52697.399999999994</v>
      </c>
      <c r="D29" s="2">
        <v>-130908</v>
      </c>
      <c r="E29" s="2">
        <v>-118074.4</v>
      </c>
      <c r="F29" s="2">
        <v>-267735</v>
      </c>
    </row>
    <row r="30" ht="15">
      <c r="B30" s="13"/>
    </row>
    <row r="31" ht="15">
      <c r="B31" s="13" t="s">
        <v>38</v>
      </c>
    </row>
    <row r="32" spans="2:6" ht="15">
      <c r="B32" s="13" t="s">
        <v>39</v>
      </c>
      <c r="C32" s="38">
        <f>+E32</f>
        <v>0</v>
      </c>
      <c r="D32" s="38">
        <v>0</v>
      </c>
      <c r="E32" s="38">
        <v>0</v>
      </c>
      <c r="F32" s="2">
        <v>771224</v>
      </c>
    </row>
    <row r="33" ht="15">
      <c r="B33" s="13"/>
    </row>
    <row r="34" ht="15">
      <c r="B34" s="13" t="s">
        <v>40</v>
      </c>
    </row>
    <row r="35" spans="2:6" ht="15">
      <c r="B35" s="16" t="s">
        <v>158</v>
      </c>
      <c r="C35" s="38">
        <v>0</v>
      </c>
      <c r="D35" s="38">
        <v>0</v>
      </c>
      <c r="E35" s="38">
        <v>0</v>
      </c>
      <c r="F35" s="38">
        <v>0</v>
      </c>
    </row>
    <row r="36" spans="2:6" ht="15">
      <c r="B36" s="16" t="s">
        <v>152</v>
      </c>
      <c r="C36" s="38">
        <f>+E36</f>
        <v>0</v>
      </c>
      <c r="D36" s="160">
        <v>0</v>
      </c>
      <c r="E36" s="38">
        <v>0</v>
      </c>
      <c r="F36" s="160">
        <v>-555282</v>
      </c>
    </row>
    <row r="37" spans="2:6" ht="15">
      <c r="B37" s="16" t="s">
        <v>285</v>
      </c>
      <c r="C37" s="2">
        <f>+E37</f>
        <v>-6200000</v>
      </c>
      <c r="D37" s="160">
        <v>0</v>
      </c>
      <c r="E37" s="2">
        <v>-6200000</v>
      </c>
      <c r="F37" s="160">
        <v>0</v>
      </c>
    </row>
    <row r="38" spans="2:6" ht="15">
      <c r="B38" s="13"/>
      <c r="C38" s="5"/>
      <c r="D38" s="5"/>
      <c r="E38" s="5"/>
      <c r="F38" s="5"/>
    </row>
    <row r="39" spans="2:6" ht="15">
      <c r="B39" s="13" t="s">
        <v>43</v>
      </c>
      <c r="C39" s="2">
        <f>SUM(C27:C38)</f>
        <v>-5487957.799999999</v>
      </c>
      <c r="D39" s="2">
        <f>SUM(D27:D38)</f>
        <v>2081539</v>
      </c>
      <c r="E39" s="2">
        <f>SUM(E27:E38)</f>
        <v>-3456941.7999999984</v>
      </c>
      <c r="F39" s="2">
        <f>SUM(F27:F38)</f>
        <v>3693268</v>
      </c>
    </row>
    <row r="40" ht="15">
      <c r="B40" s="13"/>
    </row>
    <row r="41" ht="15">
      <c r="B41" s="13" t="s">
        <v>41</v>
      </c>
    </row>
    <row r="42" spans="2:6" ht="15">
      <c r="B42" s="16" t="s">
        <v>182</v>
      </c>
      <c r="C42" s="2">
        <f>+E42+706022</f>
        <v>-577840</v>
      </c>
      <c r="D42" s="2">
        <v>-597097</v>
      </c>
      <c r="E42" s="2">
        <v>-1283862</v>
      </c>
      <c r="F42" s="2">
        <v>-1004672</v>
      </c>
    </row>
    <row r="43" spans="2:6" ht="15">
      <c r="B43" s="16" t="s">
        <v>183</v>
      </c>
      <c r="C43" s="38">
        <v>0</v>
      </c>
      <c r="D43" s="160">
        <v>0</v>
      </c>
      <c r="E43" s="38">
        <v>0</v>
      </c>
      <c r="F43" s="2">
        <v>-215942</v>
      </c>
    </row>
    <row r="44" spans="2:6" ht="15">
      <c r="B44" s="13"/>
      <c r="C44" s="5"/>
      <c r="D44" s="5"/>
      <c r="E44" s="5"/>
      <c r="F44" s="5"/>
    </row>
    <row r="45" spans="2:6" ht="15">
      <c r="B45" s="13" t="s">
        <v>44</v>
      </c>
      <c r="C45" s="2">
        <f>SUM(C39:C44)</f>
        <v>-6065797.799999999</v>
      </c>
      <c r="D45" s="2">
        <f>SUM(D39:D44)</f>
        <v>1484442</v>
      </c>
      <c r="E45" s="2">
        <f>SUM(E39:E44)</f>
        <v>-4740803.799999999</v>
      </c>
      <c r="F45" s="2">
        <f>SUM(F39:F44)</f>
        <v>2472654</v>
      </c>
    </row>
    <row r="46" ht="15">
      <c r="B46" s="13"/>
    </row>
    <row r="47" spans="2:6" ht="15">
      <c r="B47" s="13" t="s">
        <v>42</v>
      </c>
      <c r="C47" s="123">
        <v>0</v>
      </c>
      <c r="D47" s="123">
        <f>+F47</f>
        <v>0</v>
      </c>
      <c r="E47" s="123">
        <v>0</v>
      </c>
      <c r="F47" s="123">
        <v>0</v>
      </c>
    </row>
    <row r="48" spans="2:6" ht="15">
      <c r="B48" s="13"/>
      <c r="C48" s="33"/>
      <c r="D48" s="33"/>
      <c r="E48" s="33"/>
      <c r="F48" s="33"/>
    </row>
    <row r="49" spans="2:6" ht="15.75" thickBot="1">
      <c r="B49" s="13" t="s">
        <v>53</v>
      </c>
      <c r="C49" s="124">
        <f>SUM(C45:C48)</f>
        <v>-6065797.799999999</v>
      </c>
      <c r="D49" s="124">
        <f>SUM(D45:D48)</f>
        <v>1484442</v>
      </c>
      <c r="E49" s="124">
        <f>SUM(E45:E48)</f>
        <v>-4740803.799999999</v>
      </c>
      <c r="F49" s="124">
        <f>SUM(F45:F48)</f>
        <v>2472654</v>
      </c>
    </row>
    <row r="50" ht="15.75" thickTop="1">
      <c r="B50" s="13"/>
    </row>
    <row r="52" ht="15">
      <c r="B52" s="6" t="s">
        <v>290</v>
      </c>
    </row>
    <row r="53" spans="2:6" ht="15.75" thickBot="1">
      <c r="B53" s="41" t="s">
        <v>63</v>
      </c>
      <c r="C53" s="69">
        <f>+C49/150000052*100</f>
        <v>-4.043863798127216</v>
      </c>
      <c r="D53" s="69">
        <f>+D49/150000052*100</f>
        <v>0.9896276569290788</v>
      </c>
      <c r="E53" s="69">
        <f>+E49/150000052*100</f>
        <v>-3.1605347710146123</v>
      </c>
      <c r="F53" s="69">
        <f>+F49/150000052*100</f>
        <v>1.6484354285423848</v>
      </c>
    </row>
    <row r="54" spans="2:6" ht="15.75" thickTop="1">
      <c r="B54" s="3" t="s">
        <v>164</v>
      </c>
      <c r="C54" s="81"/>
      <c r="D54" s="81"/>
      <c r="E54" s="81"/>
      <c r="F54" s="81"/>
    </row>
    <row r="56" ht="15">
      <c r="B56" s="3" t="s">
        <v>210</v>
      </c>
    </row>
    <row r="58" ht="15">
      <c r="B58" s="1" t="s">
        <v>0</v>
      </c>
    </row>
    <row r="59" ht="15">
      <c r="B59" s="4" t="s">
        <v>253</v>
      </c>
    </row>
    <row r="60" ht="15">
      <c r="B60" s="3" t="s">
        <v>163</v>
      </c>
    </row>
    <row r="61" ht="15">
      <c r="B61" s="4"/>
    </row>
    <row r="62" spans="2:5" ht="15">
      <c r="B62" s="4"/>
      <c r="C62" s="15" t="s">
        <v>165</v>
      </c>
      <c r="D62" s="15" t="s">
        <v>167</v>
      </c>
      <c r="E62" s="3"/>
    </row>
    <row r="63" spans="2:5" ht="15">
      <c r="B63" s="4"/>
      <c r="C63" s="15" t="s">
        <v>166</v>
      </c>
      <c r="D63" s="15" t="s">
        <v>168</v>
      </c>
      <c r="E63" s="3"/>
    </row>
    <row r="64" spans="2:5" ht="15">
      <c r="B64" s="4"/>
      <c r="C64" s="39">
        <v>37986</v>
      </c>
      <c r="D64" s="39">
        <v>37802</v>
      </c>
      <c r="E64" s="3"/>
    </row>
    <row r="65" spans="2:5" ht="15">
      <c r="B65" s="4"/>
      <c r="C65" s="15" t="s">
        <v>1</v>
      </c>
      <c r="D65" s="15" t="s">
        <v>1</v>
      </c>
      <c r="E65" s="3"/>
    </row>
    <row r="66" spans="3:27" ht="15">
      <c r="C66" s="25"/>
      <c r="D66" s="25"/>
      <c r="E66" s="3"/>
      <c r="F66" s="25"/>
      <c r="G66" s="25"/>
      <c r="H66" s="25"/>
      <c r="I66" s="25"/>
      <c r="J66" s="25"/>
      <c r="K66" s="20"/>
      <c r="L66" s="20"/>
      <c r="M66" s="20"/>
      <c r="N66" s="20"/>
      <c r="O66" s="35"/>
      <c r="P66" s="37"/>
      <c r="Q66" s="21"/>
      <c r="R66" s="22"/>
      <c r="AA66" s="9"/>
    </row>
    <row r="67" spans="2:21" ht="15">
      <c r="B67" s="6" t="s">
        <v>185</v>
      </c>
      <c r="C67" s="70">
        <v>207458203</v>
      </c>
      <c r="D67" s="70">
        <v>208516215</v>
      </c>
      <c r="E67" s="3"/>
      <c r="F67" s="17"/>
      <c r="G67" s="17"/>
      <c r="H67" s="17"/>
      <c r="I67" s="17"/>
      <c r="J67" s="23"/>
      <c r="K67" s="23"/>
      <c r="L67" s="23"/>
      <c r="M67" s="23"/>
      <c r="N67" s="23"/>
      <c r="O67" s="18"/>
      <c r="P67" s="36"/>
      <c r="Q67" s="23"/>
      <c r="R67" s="22"/>
      <c r="S67" s="10"/>
      <c r="U67" s="10"/>
    </row>
    <row r="68" spans="2:21" ht="15">
      <c r="B68" s="6"/>
      <c r="C68" s="70"/>
      <c r="D68" s="70"/>
      <c r="E68" s="3"/>
      <c r="F68" s="23"/>
      <c r="G68" s="23"/>
      <c r="H68" s="23"/>
      <c r="I68" s="23"/>
      <c r="J68" s="23"/>
      <c r="K68" s="23"/>
      <c r="L68" s="23"/>
      <c r="M68" s="23"/>
      <c r="N68" s="23"/>
      <c r="O68" s="18"/>
      <c r="P68" s="23"/>
      <c r="Q68" s="23"/>
      <c r="R68" s="22"/>
      <c r="S68" s="10"/>
      <c r="U68" s="10"/>
    </row>
    <row r="69" spans="2:21" ht="15">
      <c r="B69" s="6" t="s">
        <v>184</v>
      </c>
      <c r="C69" s="56">
        <v>0</v>
      </c>
      <c r="D69" s="56">
        <v>0</v>
      </c>
      <c r="E69" s="3"/>
      <c r="F69" s="17"/>
      <c r="G69" s="17"/>
      <c r="H69" s="17"/>
      <c r="I69" s="17"/>
      <c r="J69" s="23"/>
      <c r="K69" s="23"/>
      <c r="L69" s="19"/>
      <c r="M69" s="23"/>
      <c r="N69" s="19"/>
      <c r="O69" s="18"/>
      <c r="P69" s="24"/>
      <c r="Q69" s="23"/>
      <c r="R69" s="22"/>
      <c r="S69" s="10"/>
      <c r="U69" s="10"/>
    </row>
    <row r="70" spans="3:21" ht="15">
      <c r="C70" s="70"/>
      <c r="D70" s="70"/>
      <c r="E70" s="3"/>
      <c r="F70" s="23"/>
      <c r="G70" s="23"/>
      <c r="H70" s="23"/>
      <c r="I70" s="23"/>
      <c r="J70" s="23"/>
      <c r="K70" s="23"/>
      <c r="L70" s="19"/>
      <c r="M70" s="23"/>
      <c r="N70" s="23"/>
      <c r="O70" s="18"/>
      <c r="P70" s="23"/>
      <c r="Q70" s="23"/>
      <c r="R70" s="22"/>
      <c r="S70" s="10"/>
      <c r="U70" s="10"/>
    </row>
    <row r="71" spans="2:21" ht="15">
      <c r="B71" s="6" t="s">
        <v>45</v>
      </c>
      <c r="C71" s="70">
        <v>725530</v>
      </c>
      <c r="D71" s="70">
        <v>6925530</v>
      </c>
      <c r="E71" s="3"/>
      <c r="F71" s="17"/>
      <c r="G71" s="17"/>
      <c r="H71" s="17"/>
      <c r="I71" s="17"/>
      <c r="J71" s="23"/>
      <c r="K71" s="23"/>
      <c r="L71" s="23"/>
      <c r="M71" s="23"/>
      <c r="N71" s="23"/>
      <c r="O71" s="18"/>
      <c r="P71" s="24"/>
      <c r="Q71" s="23"/>
      <c r="R71" s="22"/>
      <c r="S71" s="10"/>
      <c r="U71" s="10"/>
    </row>
    <row r="72" spans="3:21" ht="15">
      <c r="C72" s="70"/>
      <c r="D72" s="70"/>
      <c r="E72" s="3"/>
      <c r="F72" s="23"/>
      <c r="G72" s="23"/>
      <c r="H72" s="23"/>
      <c r="I72" s="23"/>
      <c r="J72" s="23"/>
      <c r="K72" s="23"/>
      <c r="L72" s="23"/>
      <c r="M72" s="23"/>
      <c r="N72" s="23"/>
      <c r="O72" s="18"/>
      <c r="P72" s="23"/>
      <c r="Q72" s="23"/>
      <c r="R72" s="22"/>
      <c r="S72" s="10"/>
      <c r="U72" s="10"/>
    </row>
    <row r="73" spans="2:21" ht="15">
      <c r="B73" s="6" t="s">
        <v>2</v>
      </c>
      <c r="C73" s="70"/>
      <c r="D73" s="70"/>
      <c r="E73" s="3"/>
      <c r="F73" s="23"/>
      <c r="G73" s="23"/>
      <c r="H73" s="23"/>
      <c r="I73" s="23"/>
      <c r="J73" s="23"/>
      <c r="K73" s="23"/>
      <c r="L73" s="23"/>
      <c r="M73" s="23"/>
      <c r="N73" s="23"/>
      <c r="O73" s="18"/>
      <c r="P73" s="23"/>
      <c r="Q73" s="23"/>
      <c r="R73" s="22"/>
      <c r="S73" s="10"/>
      <c r="U73" s="10"/>
    </row>
    <row r="74" spans="2:21" ht="15">
      <c r="B74" s="3" t="s">
        <v>206</v>
      </c>
      <c r="C74" s="70">
        <v>51522763</v>
      </c>
      <c r="D74" s="70">
        <v>50561457</v>
      </c>
      <c r="E74" s="3"/>
      <c r="F74" s="17"/>
      <c r="G74" s="17"/>
      <c r="H74" s="17"/>
      <c r="I74" s="17"/>
      <c r="J74" s="23"/>
      <c r="K74" s="23"/>
      <c r="L74" s="23"/>
      <c r="M74" s="23"/>
      <c r="N74" s="23"/>
      <c r="O74" s="18"/>
      <c r="P74" s="24"/>
      <c r="Q74" s="23"/>
      <c r="R74" s="22"/>
      <c r="S74" s="10"/>
      <c r="U74" s="10"/>
    </row>
    <row r="75" spans="2:21" ht="15">
      <c r="B75" s="3" t="s">
        <v>64</v>
      </c>
      <c r="C75" s="70">
        <v>2812632</v>
      </c>
      <c r="D75" s="70">
        <v>2484983</v>
      </c>
      <c r="E75" s="3"/>
      <c r="F75" s="17"/>
      <c r="G75" s="17"/>
      <c r="H75" s="17"/>
      <c r="I75" s="17"/>
      <c r="J75" s="23"/>
      <c r="K75" s="23"/>
      <c r="L75" s="23"/>
      <c r="M75" s="23"/>
      <c r="N75" s="23"/>
      <c r="O75" s="18"/>
      <c r="P75" s="24"/>
      <c r="Q75" s="23"/>
      <c r="R75" s="22"/>
      <c r="S75" s="10"/>
      <c r="U75" s="10"/>
    </row>
    <row r="76" spans="2:21" ht="15">
      <c r="B76" s="3" t="s">
        <v>3</v>
      </c>
      <c r="C76" s="70">
        <v>3304418</v>
      </c>
      <c r="D76" s="70">
        <v>3296473</v>
      </c>
      <c r="E76" s="3"/>
      <c r="F76" s="17"/>
      <c r="G76" s="17"/>
      <c r="H76" s="17"/>
      <c r="I76" s="17"/>
      <c r="J76" s="23"/>
      <c r="K76" s="23"/>
      <c r="L76" s="23"/>
      <c r="M76" s="23"/>
      <c r="N76" s="23"/>
      <c r="O76" s="18"/>
      <c r="P76" s="24"/>
      <c r="Q76" s="23"/>
      <c r="R76" s="22"/>
      <c r="S76" s="10"/>
      <c r="U76" s="10"/>
    </row>
    <row r="77" spans="2:21" ht="15">
      <c r="B77" s="3" t="s">
        <v>4</v>
      </c>
      <c r="C77" s="70">
        <v>1654921</v>
      </c>
      <c r="D77" s="70">
        <v>1801093</v>
      </c>
      <c r="E77" s="3"/>
      <c r="F77" s="23"/>
      <c r="G77" s="17"/>
      <c r="H77" s="23"/>
      <c r="I77" s="17"/>
      <c r="J77" s="23"/>
      <c r="K77" s="23"/>
      <c r="L77" s="23"/>
      <c r="M77" s="23"/>
      <c r="N77" s="23"/>
      <c r="O77" s="18"/>
      <c r="P77" s="24"/>
      <c r="Q77" s="23"/>
      <c r="R77" s="22"/>
      <c r="S77" s="10"/>
      <c r="U77" s="10"/>
    </row>
    <row r="78" spans="2:21" ht="15">
      <c r="B78" s="3" t="s">
        <v>5</v>
      </c>
      <c r="C78" s="70">
        <v>72586</v>
      </c>
      <c r="D78" s="70">
        <v>492314</v>
      </c>
      <c r="E78" s="3"/>
      <c r="F78" s="17"/>
      <c r="G78" s="17"/>
      <c r="H78" s="23"/>
      <c r="I78" s="23"/>
      <c r="J78" s="23"/>
      <c r="K78" s="23"/>
      <c r="L78" s="23"/>
      <c r="M78" s="23"/>
      <c r="N78" s="23"/>
      <c r="O78" s="18"/>
      <c r="P78" s="24"/>
      <c r="Q78" s="23"/>
      <c r="R78" s="22"/>
      <c r="S78" s="10"/>
      <c r="U78" s="10"/>
    </row>
    <row r="79" spans="2:21" ht="15">
      <c r="B79" s="3" t="s">
        <v>6</v>
      </c>
      <c r="C79" s="70">
        <v>14412066</v>
      </c>
      <c r="D79" s="70">
        <v>21816600</v>
      </c>
      <c r="E79" s="3"/>
      <c r="F79" s="17"/>
      <c r="G79" s="17"/>
      <c r="H79" s="23"/>
      <c r="I79" s="17"/>
      <c r="J79" s="23"/>
      <c r="K79" s="23"/>
      <c r="L79" s="23"/>
      <c r="M79" s="23"/>
      <c r="N79" s="23"/>
      <c r="O79" s="18"/>
      <c r="P79" s="24"/>
      <c r="Q79" s="23"/>
      <c r="R79" s="22"/>
      <c r="S79" s="10"/>
      <c r="U79" s="10"/>
    </row>
    <row r="80" spans="2:25" ht="15">
      <c r="B80" s="3" t="s">
        <v>7</v>
      </c>
      <c r="C80" s="70">
        <v>5254425</v>
      </c>
      <c r="D80" s="70">
        <v>3733557</v>
      </c>
      <c r="E80" s="127"/>
      <c r="F80" s="23"/>
      <c r="G80" s="23"/>
      <c r="H80" s="23"/>
      <c r="I80" s="23"/>
      <c r="J80" s="23"/>
      <c r="K80" s="23"/>
      <c r="L80" s="23"/>
      <c r="M80" s="23"/>
      <c r="N80" s="23"/>
      <c r="O80" s="18"/>
      <c r="P80" s="24"/>
      <c r="Q80" s="23"/>
      <c r="R80" s="22"/>
      <c r="S80" s="11"/>
      <c r="U80" s="10"/>
      <c r="Y80" s="12"/>
    </row>
    <row r="81" spans="3:21" ht="15">
      <c r="C81" s="72">
        <f>SUM(C74:C80)</f>
        <v>79033811</v>
      </c>
      <c r="D81" s="72">
        <f>SUM(D74:D80)</f>
        <v>84186477</v>
      </c>
      <c r="E81" s="3"/>
      <c r="F81" s="23"/>
      <c r="G81" s="23"/>
      <c r="H81" s="23"/>
      <c r="I81" s="23"/>
      <c r="J81" s="23"/>
      <c r="K81" s="23"/>
      <c r="L81" s="23"/>
      <c r="M81" s="23"/>
      <c r="N81" s="23"/>
      <c r="O81" s="18"/>
      <c r="P81" s="23"/>
      <c r="Q81" s="23"/>
      <c r="R81" s="22"/>
      <c r="S81" s="11"/>
      <c r="U81" s="10"/>
    </row>
    <row r="82" spans="3:21" ht="15">
      <c r="C82" s="70"/>
      <c r="D82" s="70"/>
      <c r="E82" s="3"/>
      <c r="F82" s="23"/>
      <c r="G82" s="23"/>
      <c r="H82" s="23"/>
      <c r="I82" s="23"/>
      <c r="J82" s="23"/>
      <c r="K82" s="23"/>
      <c r="L82" s="23"/>
      <c r="M82" s="23"/>
      <c r="N82" s="23"/>
      <c r="O82" s="18"/>
      <c r="P82" s="23"/>
      <c r="Q82" s="23"/>
      <c r="R82" s="22"/>
      <c r="S82" s="11"/>
      <c r="U82" s="10"/>
    </row>
    <row r="83" spans="2:21" ht="15">
      <c r="B83" s="6" t="s">
        <v>8</v>
      </c>
      <c r="C83" s="70"/>
      <c r="D83" s="70"/>
      <c r="E83" s="3"/>
      <c r="F83" s="23"/>
      <c r="G83" s="23"/>
      <c r="H83" s="23"/>
      <c r="I83" s="23"/>
      <c r="J83" s="23"/>
      <c r="K83" s="23"/>
      <c r="L83" s="23"/>
      <c r="M83" s="23"/>
      <c r="N83" s="23"/>
      <c r="O83" s="18"/>
      <c r="P83" s="23"/>
      <c r="Q83" s="23"/>
      <c r="R83" s="22"/>
      <c r="S83" s="10"/>
      <c r="U83" s="10"/>
    </row>
    <row r="84" spans="2:21" ht="15">
      <c r="B84" s="3" t="s">
        <v>9</v>
      </c>
      <c r="C84" s="70">
        <v>4419401</v>
      </c>
      <c r="D84" s="70">
        <v>4039705.69</v>
      </c>
      <c r="E84" s="3"/>
      <c r="F84" s="17"/>
      <c r="G84" s="17"/>
      <c r="H84" s="17"/>
      <c r="I84" s="23"/>
      <c r="J84" s="23"/>
      <c r="K84" s="23"/>
      <c r="L84" s="23"/>
      <c r="M84" s="23"/>
      <c r="N84" s="23"/>
      <c r="O84" s="18"/>
      <c r="P84" s="24"/>
      <c r="Q84" s="23"/>
      <c r="R84" s="22"/>
      <c r="S84" s="10"/>
      <c r="U84" s="10"/>
    </row>
    <row r="85" spans="2:21" ht="15">
      <c r="B85" s="3" t="s">
        <v>10</v>
      </c>
      <c r="C85" s="70">
        <v>34136496</v>
      </c>
      <c r="D85" s="70">
        <v>34086661.81</v>
      </c>
      <c r="E85" s="3"/>
      <c r="F85" s="23"/>
      <c r="G85" s="23"/>
      <c r="H85" s="23"/>
      <c r="I85" s="17"/>
      <c r="J85" s="23"/>
      <c r="K85" s="23"/>
      <c r="L85" s="19"/>
      <c r="M85" s="23"/>
      <c r="N85" s="19"/>
      <c r="O85" s="18"/>
      <c r="P85" s="24"/>
      <c r="Q85" s="23"/>
      <c r="R85" s="22"/>
      <c r="S85" s="10"/>
      <c r="U85" s="10"/>
    </row>
    <row r="86" spans="2:21" ht="15">
      <c r="B86" s="3" t="s">
        <v>11</v>
      </c>
      <c r="C86" s="70">
        <v>443130</v>
      </c>
      <c r="D86" s="71">
        <v>601596.35</v>
      </c>
      <c r="E86" s="3"/>
      <c r="F86" s="17"/>
      <c r="G86" s="17"/>
      <c r="H86" s="17"/>
      <c r="I86" s="17"/>
      <c r="J86" s="23"/>
      <c r="K86" s="23"/>
      <c r="L86" s="23"/>
      <c r="M86" s="23"/>
      <c r="N86" s="23"/>
      <c r="O86" s="18"/>
      <c r="P86" s="24"/>
      <c r="Q86" s="23"/>
      <c r="R86" s="22"/>
      <c r="S86" s="10"/>
      <c r="U86" s="10"/>
    </row>
    <row r="87" spans="2:21" ht="15">
      <c r="B87" s="3" t="s">
        <v>47</v>
      </c>
      <c r="C87" s="70">
        <v>7126</v>
      </c>
      <c r="D87" s="71">
        <v>57661.63</v>
      </c>
      <c r="E87" s="3"/>
      <c r="F87" s="17"/>
      <c r="G87" s="17"/>
      <c r="H87" s="17"/>
      <c r="I87" s="17"/>
      <c r="J87" s="23"/>
      <c r="K87" s="23"/>
      <c r="L87" s="23"/>
      <c r="M87" s="23"/>
      <c r="N87" s="23"/>
      <c r="O87" s="18"/>
      <c r="P87" s="24"/>
      <c r="Q87" s="23"/>
      <c r="R87" s="22"/>
      <c r="S87" s="10"/>
      <c r="U87" s="10"/>
    </row>
    <row r="88" spans="2:21" ht="15">
      <c r="B88" s="3" t="s">
        <v>12</v>
      </c>
      <c r="C88" s="70">
        <v>11100000</v>
      </c>
      <c r="D88" s="71">
        <v>11725000</v>
      </c>
      <c r="E88" s="3"/>
      <c r="F88" s="17"/>
      <c r="G88" s="17"/>
      <c r="H88" s="17"/>
      <c r="I88" s="17"/>
      <c r="J88" s="23"/>
      <c r="K88" s="23"/>
      <c r="L88" s="23"/>
      <c r="M88" s="23"/>
      <c r="N88" s="23"/>
      <c r="O88" s="18"/>
      <c r="P88" s="24"/>
      <c r="Q88" s="23"/>
      <c r="R88" s="22"/>
      <c r="S88" s="10"/>
      <c r="U88" s="10"/>
    </row>
    <row r="89" spans="2:21" ht="15">
      <c r="B89" s="3" t="s">
        <v>13</v>
      </c>
      <c r="C89" s="56">
        <v>472098</v>
      </c>
      <c r="D89" s="56">
        <v>0</v>
      </c>
      <c r="E89" s="3"/>
      <c r="F89" s="17"/>
      <c r="G89" s="17"/>
      <c r="H89" s="23"/>
      <c r="I89" s="17"/>
      <c r="J89" s="23"/>
      <c r="K89" s="23"/>
      <c r="L89" s="23"/>
      <c r="M89" s="23"/>
      <c r="N89" s="23"/>
      <c r="O89" s="18"/>
      <c r="P89" s="24"/>
      <c r="Q89" s="23"/>
      <c r="R89" s="22"/>
      <c r="S89" s="10"/>
      <c r="U89" s="10"/>
    </row>
    <row r="90" spans="2:21" ht="15">
      <c r="B90" s="3" t="s">
        <v>14</v>
      </c>
      <c r="C90" s="82">
        <v>0</v>
      </c>
      <c r="D90" s="83">
        <v>0</v>
      </c>
      <c r="E90" s="3"/>
      <c r="F90" s="17"/>
      <c r="G90" s="17"/>
      <c r="H90" s="17"/>
      <c r="I90" s="17"/>
      <c r="J90" s="23"/>
      <c r="K90" s="23"/>
      <c r="L90" s="23"/>
      <c r="M90" s="23"/>
      <c r="N90" s="23"/>
      <c r="O90" s="18"/>
      <c r="P90" s="24"/>
      <c r="Q90" s="23"/>
      <c r="R90" s="22"/>
      <c r="S90" s="10"/>
      <c r="U90" s="10"/>
    </row>
    <row r="91" spans="3:21" ht="15">
      <c r="C91" s="70">
        <f>SUM(C84:C90)</f>
        <v>50578251</v>
      </c>
      <c r="D91" s="70">
        <f>SUM(D84:D90)</f>
        <v>50510625.480000004</v>
      </c>
      <c r="E91" s="3"/>
      <c r="F91" s="23"/>
      <c r="G91" s="23"/>
      <c r="H91" s="23"/>
      <c r="I91" s="23"/>
      <c r="J91" s="23"/>
      <c r="K91" s="23"/>
      <c r="L91" s="23"/>
      <c r="M91" s="23"/>
      <c r="N91" s="23"/>
      <c r="O91" s="18"/>
      <c r="P91" s="23"/>
      <c r="Q91" s="23"/>
      <c r="R91" s="22"/>
      <c r="S91" s="10"/>
      <c r="U91" s="10"/>
    </row>
    <row r="92" spans="3:21" ht="15">
      <c r="C92" s="70"/>
      <c r="D92" s="70"/>
      <c r="E92" s="3"/>
      <c r="F92" s="23"/>
      <c r="G92" s="23"/>
      <c r="H92" s="23"/>
      <c r="I92" s="23"/>
      <c r="J92" s="23"/>
      <c r="K92" s="23"/>
      <c r="L92" s="23"/>
      <c r="M92" s="23"/>
      <c r="N92" s="23"/>
      <c r="O92" s="18"/>
      <c r="P92" s="23"/>
      <c r="Q92" s="23"/>
      <c r="R92" s="22"/>
      <c r="S92" s="10"/>
      <c r="U92" s="10"/>
    </row>
    <row r="93" spans="2:21" ht="15">
      <c r="B93" s="6" t="s">
        <v>15</v>
      </c>
      <c r="C93" s="70">
        <f>+C81-C91</f>
        <v>28455560</v>
      </c>
      <c r="D93" s="70">
        <f>+D81-D91</f>
        <v>33675851.519999996</v>
      </c>
      <c r="E93" s="3"/>
      <c r="F93" s="23"/>
      <c r="G93" s="23"/>
      <c r="H93" s="23"/>
      <c r="I93" s="23"/>
      <c r="J93" s="23"/>
      <c r="K93" s="23"/>
      <c r="L93" s="23"/>
      <c r="M93" s="23"/>
      <c r="N93" s="23"/>
      <c r="O93" s="18"/>
      <c r="P93" s="23"/>
      <c r="Q93" s="23"/>
      <c r="R93" s="22"/>
      <c r="S93" s="10"/>
      <c r="U93" s="10"/>
    </row>
    <row r="94" spans="2:21" ht="15">
      <c r="B94" s="6"/>
      <c r="C94" s="70"/>
      <c r="D94" s="70"/>
      <c r="E94" s="3"/>
      <c r="F94" s="23"/>
      <c r="G94" s="23"/>
      <c r="H94" s="23"/>
      <c r="I94" s="23"/>
      <c r="J94" s="23"/>
      <c r="K94" s="23"/>
      <c r="L94" s="23"/>
      <c r="M94" s="23"/>
      <c r="N94" s="23"/>
      <c r="O94" s="18"/>
      <c r="P94" s="23"/>
      <c r="Q94" s="23"/>
      <c r="R94" s="22"/>
      <c r="S94" s="10"/>
      <c r="U94" s="10"/>
    </row>
    <row r="95" spans="3:21" ht="15.75" thickBot="1">
      <c r="C95" s="75">
        <f>SUM(C67:C72)+C93</f>
        <v>236639293</v>
      </c>
      <c r="D95" s="75">
        <f>SUM(D67:D72)+D93</f>
        <v>249117596.51999998</v>
      </c>
      <c r="E95" s="3"/>
      <c r="F95" s="23"/>
      <c r="G95" s="23"/>
      <c r="H95" s="23"/>
      <c r="I95" s="23"/>
      <c r="J95" s="23"/>
      <c r="K95" s="23"/>
      <c r="L95" s="23"/>
      <c r="M95" s="23"/>
      <c r="N95" s="23"/>
      <c r="O95" s="18"/>
      <c r="P95" s="23"/>
      <c r="Q95" s="23"/>
      <c r="R95" s="22"/>
      <c r="S95" s="10"/>
      <c r="U95" s="10"/>
    </row>
    <row r="96" spans="3:21" ht="15.75" thickTop="1">
      <c r="C96" s="70"/>
      <c r="D96" s="70"/>
      <c r="E96" s="3"/>
      <c r="F96" s="23"/>
      <c r="G96" s="23"/>
      <c r="H96" s="23"/>
      <c r="I96" s="23"/>
      <c r="J96" s="23"/>
      <c r="K96" s="23"/>
      <c r="L96" s="23"/>
      <c r="M96" s="23"/>
      <c r="N96" s="23"/>
      <c r="O96" s="18"/>
      <c r="P96" s="23"/>
      <c r="Q96" s="23"/>
      <c r="R96" s="22"/>
      <c r="S96" s="10"/>
      <c r="U96" s="10"/>
    </row>
    <row r="97" spans="2:21" ht="15">
      <c r="B97" s="6" t="s">
        <v>16</v>
      </c>
      <c r="C97" s="73"/>
      <c r="D97" s="73"/>
      <c r="E97" s="3"/>
      <c r="F97" s="19"/>
      <c r="G97" s="19"/>
      <c r="H97" s="19"/>
      <c r="I97" s="19"/>
      <c r="J97" s="19"/>
      <c r="K97" s="19"/>
      <c r="L97" s="19"/>
      <c r="M97" s="19"/>
      <c r="N97" s="19"/>
      <c r="O97" s="17"/>
      <c r="P97" s="19"/>
      <c r="Q97" s="19"/>
      <c r="R97" s="22"/>
      <c r="S97" s="10"/>
      <c r="U97" s="10"/>
    </row>
    <row r="98" spans="3:21" ht="15">
      <c r="C98" s="70"/>
      <c r="D98" s="70"/>
      <c r="E98" s="3"/>
      <c r="F98" s="23"/>
      <c r="G98" s="23"/>
      <c r="H98" s="23"/>
      <c r="I98" s="23"/>
      <c r="J98" s="23"/>
      <c r="K98" s="23"/>
      <c r="L98" s="23"/>
      <c r="M98" s="23"/>
      <c r="N98" s="23"/>
      <c r="O98" s="18"/>
      <c r="P98" s="23"/>
      <c r="Q98" s="23"/>
      <c r="R98" s="22"/>
      <c r="S98" s="10"/>
      <c r="U98" s="10"/>
    </row>
    <row r="99" spans="2:21" ht="15">
      <c r="B99" s="3" t="s">
        <v>17</v>
      </c>
      <c r="C99" s="70">
        <v>150000052</v>
      </c>
      <c r="D99" s="70">
        <v>150000052</v>
      </c>
      <c r="E99" s="3"/>
      <c r="F99" s="23"/>
      <c r="G99" s="23"/>
      <c r="H99" s="23"/>
      <c r="I99" s="23"/>
      <c r="J99" s="23"/>
      <c r="K99" s="23"/>
      <c r="L99" s="19"/>
      <c r="M99" s="23"/>
      <c r="N99" s="23"/>
      <c r="O99" s="18"/>
      <c r="P99" s="23"/>
      <c r="Q99" s="23"/>
      <c r="R99" s="22"/>
      <c r="S99" s="10"/>
      <c r="U99" s="10"/>
    </row>
    <row r="100" spans="3:21" ht="15">
      <c r="C100" s="70"/>
      <c r="D100" s="70"/>
      <c r="E100" s="3"/>
      <c r="F100" s="23"/>
      <c r="G100" s="23"/>
      <c r="H100" s="23"/>
      <c r="I100" s="23"/>
      <c r="J100" s="23"/>
      <c r="K100" s="23"/>
      <c r="L100" s="19"/>
      <c r="M100" s="23"/>
      <c r="N100" s="23"/>
      <c r="O100" s="18"/>
      <c r="P100" s="23"/>
      <c r="Q100" s="23"/>
      <c r="R100" s="22"/>
      <c r="S100" s="10"/>
      <c r="U100" s="10"/>
    </row>
    <row r="101" spans="2:21" ht="15">
      <c r="B101" s="3" t="s">
        <v>18</v>
      </c>
      <c r="C101" s="70">
        <v>13128684</v>
      </c>
      <c r="D101" s="70">
        <v>13128684</v>
      </c>
      <c r="E101" s="3"/>
      <c r="F101" s="24"/>
      <c r="G101" s="24"/>
      <c r="H101" s="24"/>
      <c r="I101" s="24"/>
      <c r="J101" s="23"/>
      <c r="K101" s="23"/>
      <c r="L101" s="23"/>
      <c r="M101" s="23"/>
      <c r="N101" s="23"/>
      <c r="O101" s="18"/>
      <c r="P101" s="23"/>
      <c r="Q101" s="23"/>
      <c r="R101" s="22"/>
      <c r="S101" s="10"/>
      <c r="U101" s="10"/>
    </row>
    <row r="102" spans="3:21" ht="15">
      <c r="C102" s="70"/>
      <c r="D102" s="70"/>
      <c r="E102" s="3"/>
      <c r="F102" s="23"/>
      <c r="G102" s="23"/>
      <c r="H102" s="23"/>
      <c r="I102" s="23"/>
      <c r="J102" s="23"/>
      <c r="K102" s="23"/>
      <c r="L102" s="23"/>
      <c r="M102" s="23"/>
      <c r="N102" s="23"/>
      <c r="O102" s="18"/>
      <c r="P102" s="23"/>
      <c r="Q102" s="23"/>
      <c r="R102" s="22"/>
      <c r="S102" s="10"/>
      <c r="U102" s="10"/>
    </row>
    <row r="103" spans="2:21" ht="15">
      <c r="B103" s="3" t="s">
        <v>19</v>
      </c>
      <c r="C103" s="70"/>
      <c r="D103" s="70"/>
      <c r="E103" s="3"/>
      <c r="F103" s="24"/>
      <c r="G103" s="23"/>
      <c r="H103" s="23"/>
      <c r="I103" s="23"/>
      <c r="J103" s="23"/>
      <c r="K103" s="23"/>
      <c r="L103" s="23"/>
      <c r="M103" s="23"/>
      <c r="N103" s="23"/>
      <c r="O103" s="18"/>
      <c r="P103" s="23"/>
      <c r="Q103" s="23"/>
      <c r="R103" s="22"/>
      <c r="S103" s="10"/>
      <c r="U103" s="10"/>
    </row>
    <row r="104" spans="2:21" ht="15">
      <c r="B104" s="3" t="s">
        <v>20</v>
      </c>
      <c r="C104" s="70">
        <f>31172073-26858180</f>
        <v>4313893</v>
      </c>
      <c r="D104" s="70">
        <f>31172073-26858180</f>
        <v>4313893</v>
      </c>
      <c r="E104" s="3"/>
      <c r="F104" s="24"/>
      <c r="G104" s="24"/>
      <c r="H104" s="24"/>
      <c r="I104" s="24"/>
      <c r="J104" s="24"/>
      <c r="K104" s="23"/>
      <c r="L104" s="19"/>
      <c r="M104" s="23"/>
      <c r="N104" s="19"/>
      <c r="O104" s="18"/>
      <c r="P104" s="24"/>
      <c r="Q104" s="23"/>
      <c r="R104" s="22"/>
      <c r="S104" s="10"/>
      <c r="U104" s="10"/>
    </row>
    <row r="105" spans="3:21" ht="15">
      <c r="C105" s="70"/>
      <c r="D105" s="70"/>
      <c r="E105" s="3"/>
      <c r="F105" s="23"/>
      <c r="G105" s="23"/>
      <c r="H105" s="23"/>
      <c r="I105" s="23"/>
      <c r="J105" s="23"/>
      <c r="K105" s="23"/>
      <c r="L105" s="19"/>
      <c r="M105" s="23"/>
      <c r="N105" s="19"/>
      <c r="O105" s="18"/>
      <c r="P105" s="23"/>
      <c r="Q105" s="23"/>
      <c r="R105" s="22"/>
      <c r="S105" s="10"/>
      <c r="U105" s="10"/>
    </row>
    <row r="106" spans="2:21" ht="14.25" customHeight="1">
      <c r="B106" s="3" t="s">
        <v>21</v>
      </c>
      <c r="C106" s="70">
        <v>1154734</v>
      </c>
      <c r="D106" s="70">
        <v>5895538</v>
      </c>
      <c r="E106" s="3"/>
      <c r="F106" s="40"/>
      <c r="G106" s="40"/>
      <c r="H106" s="40"/>
      <c r="I106" s="23"/>
      <c r="J106" s="40"/>
      <c r="K106" s="23"/>
      <c r="L106" s="23"/>
      <c r="M106" s="23"/>
      <c r="N106" s="23"/>
      <c r="O106" s="18"/>
      <c r="P106" s="23"/>
      <c r="Q106" s="23"/>
      <c r="R106" s="22"/>
      <c r="S106" s="10"/>
      <c r="U106" s="10"/>
    </row>
    <row r="107" spans="3:21" ht="15">
      <c r="C107" s="74"/>
      <c r="D107" s="74"/>
      <c r="E107" s="3"/>
      <c r="F107" s="23"/>
      <c r="G107" s="23"/>
      <c r="H107" s="23"/>
      <c r="I107" s="23"/>
      <c r="J107" s="23"/>
      <c r="K107" s="23"/>
      <c r="L107" s="23"/>
      <c r="M107" s="23"/>
      <c r="N107" s="23"/>
      <c r="O107" s="18"/>
      <c r="P107" s="23"/>
      <c r="Q107" s="23"/>
      <c r="R107" s="22"/>
      <c r="S107" s="10"/>
      <c r="U107" s="10"/>
    </row>
    <row r="108" spans="2:21" ht="15">
      <c r="B108" s="6" t="s">
        <v>22</v>
      </c>
      <c r="C108" s="70">
        <f>SUM(C99:C107)</f>
        <v>168597363</v>
      </c>
      <c r="D108" s="70">
        <f>SUM(D99:D107)</f>
        <v>173338167</v>
      </c>
      <c r="E108" s="3"/>
      <c r="F108" s="23"/>
      <c r="G108" s="23"/>
      <c r="H108" s="23"/>
      <c r="I108" s="23"/>
      <c r="J108" s="23"/>
      <c r="K108" s="23"/>
      <c r="L108" s="23"/>
      <c r="M108" s="23"/>
      <c r="N108" s="23"/>
      <c r="O108" s="18"/>
      <c r="P108" s="23"/>
      <c r="Q108" s="23"/>
      <c r="R108" s="22"/>
      <c r="S108" s="10"/>
      <c r="U108" s="10"/>
    </row>
    <row r="109" spans="3:21" ht="15">
      <c r="C109" s="70"/>
      <c r="D109" s="70"/>
      <c r="E109" s="3"/>
      <c r="F109" s="23"/>
      <c r="G109" s="23"/>
      <c r="H109" s="23"/>
      <c r="I109" s="23"/>
      <c r="J109" s="23"/>
      <c r="K109" s="23"/>
      <c r="L109" s="23"/>
      <c r="M109" s="23"/>
      <c r="N109" s="23"/>
      <c r="O109" s="18"/>
      <c r="P109" s="23"/>
      <c r="Q109" s="23"/>
      <c r="R109" s="22"/>
      <c r="S109" s="10"/>
      <c r="U109" s="10"/>
    </row>
    <row r="110" spans="2:21" ht="15">
      <c r="B110" s="3" t="s">
        <v>23</v>
      </c>
      <c r="C110" s="56">
        <v>0</v>
      </c>
      <c r="D110" s="56">
        <v>0</v>
      </c>
      <c r="E110" s="3"/>
      <c r="F110" s="24"/>
      <c r="G110" s="24"/>
      <c r="H110" s="24"/>
      <c r="I110" s="24"/>
      <c r="J110" s="24"/>
      <c r="K110" s="23"/>
      <c r="L110" s="23"/>
      <c r="M110" s="23"/>
      <c r="N110" s="23"/>
      <c r="O110" s="18"/>
      <c r="P110" s="24"/>
      <c r="Q110" s="23"/>
      <c r="R110" s="22"/>
      <c r="S110" s="10"/>
      <c r="U110" s="10"/>
    </row>
    <row r="111" spans="3:21" ht="15">
      <c r="C111" s="70"/>
      <c r="D111" s="70"/>
      <c r="E111" s="3"/>
      <c r="F111" s="23"/>
      <c r="G111" s="23"/>
      <c r="H111" s="23"/>
      <c r="I111" s="23"/>
      <c r="J111" s="23"/>
      <c r="K111" s="23"/>
      <c r="L111" s="23"/>
      <c r="M111" s="23"/>
      <c r="N111" s="23"/>
      <c r="O111" s="18"/>
      <c r="P111" s="23"/>
      <c r="Q111" s="23"/>
      <c r="R111" s="22"/>
      <c r="S111" s="10"/>
      <c r="U111" s="10"/>
    </row>
    <row r="112" spans="2:21" ht="15">
      <c r="B112" s="6" t="s">
        <v>24</v>
      </c>
      <c r="C112" s="70"/>
      <c r="D112" s="70"/>
      <c r="E112" s="3"/>
      <c r="F112" s="23"/>
      <c r="G112" s="23"/>
      <c r="H112" s="23"/>
      <c r="I112" s="23"/>
      <c r="J112" s="23"/>
      <c r="K112" s="23"/>
      <c r="L112" s="23"/>
      <c r="M112" s="23"/>
      <c r="N112" s="23"/>
      <c r="O112" s="18"/>
      <c r="P112" s="23"/>
      <c r="Q112" s="23"/>
      <c r="R112" s="22"/>
      <c r="S112" s="10"/>
      <c r="U112" s="10"/>
    </row>
    <row r="113" spans="2:21" ht="15">
      <c r="B113" s="6" t="s">
        <v>25</v>
      </c>
      <c r="C113" s="70"/>
      <c r="D113" s="70"/>
      <c r="E113" s="127"/>
      <c r="F113" s="23"/>
      <c r="G113" s="23"/>
      <c r="H113" s="23"/>
      <c r="I113" s="23"/>
      <c r="J113" s="23"/>
      <c r="K113" s="23"/>
      <c r="L113" s="23"/>
      <c r="M113" s="23"/>
      <c r="N113" s="23"/>
      <c r="O113" s="18"/>
      <c r="P113" s="23"/>
      <c r="Q113" s="23"/>
      <c r="R113" s="22"/>
      <c r="S113" s="10"/>
      <c r="U113" s="10"/>
    </row>
    <row r="114" spans="2:21" ht="15">
      <c r="B114" s="3" t="s">
        <v>26</v>
      </c>
      <c r="C114" s="70">
        <v>37884180</v>
      </c>
      <c r="D114" s="70">
        <v>37884180</v>
      </c>
      <c r="E114" s="3"/>
      <c r="F114" s="24"/>
      <c r="G114" s="24"/>
      <c r="H114" s="24"/>
      <c r="I114" s="24"/>
      <c r="J114" s="23"/>
      <c r="K114" s="23"/>
      <c r="L114" s="23"/>
      <c r="M114" s="23"/>
      <c r="N114" s="23"/>
      <c r="O114" s="18"/>
      <c r="P114" s="23"/>
      <c r="Q114" s="23"/>
      <c r="R114" s="22"/>
      <c r="S114" s="10"/>
      <c r="U114" s="10"/>
    </row>
    <row r="115" spans="2:21" ht="15">
      <c r="B115" s="3" t="s">
        <v>27</v>
      </c>
      <c r="C115" s="56">
        <v>0</v>
      </c>
      <c r="D115" s="56">
        <v>0</v>
      </c>
      <c r="E115" s="3"/>
      <c r="F115" s="24"/>
      <c r="G115" s="24"/>
      <c r="H115" s="24"/>
      <c r="I115" s="24"/>
      <c r="J115" s="24"/>
      <c r="K115" s="23"/>
      <c r="L115" s="23"/>
      <c r="M115" s="23"/>
      <c r="N115" s="23"/>
      <c r="O115" s="18"/>
      <c r="P115" s="24"/>
      <c r="Q115" s="23"/>
      <c r="R115" s="22"/>
      <c r="S115" s="10"/>
      <c r="U115" s="10"/>
    </row>
    <row r="116" spans="2:21" ht="15">
      <c r="B116" s="3" t="s">
        <v>28</v>
      </c>
      <c r="C116" s="70">
        <v>6945250</v>
      </c>
      <c r="D116" s="70">
        <v>6945250</v>
      </c>
      <c r="E116" s="3"/>
      <c r="F116" s="24"/>
      <c r="G116" s="24"/>
      <c r="H116" s="24"/>
      <c r="I116" s="24"/>
      <c r="J116" s="23"/>
      <c r="K116" s="23"/>
      <c r="L116" s="23"/>
      <c r="M116" s="23"/>
      <c r="N116" s="23"/>
      <c r="O116" s="18"/>
      <c r="P116" s="23"/>
      <c r="Q116" s="23"/>
      <c r="R116" s="22"/>
      <c r="S116" s="10"/>
      <c r="U116" s="10"/>
    </row>
    <row r="117" spans="2:21" ht="15">
      <c r="B117" s="3" t="s">
        <v>29</v>
      </c>
      <c r="C117" s="70">
        <v>23212500</v>
      </c>
      <c r="D117" s="70">
        <v>30950000</v>
      </c>
      <c r="E117" s="3"/>
      <c r="F117" s="24"/>
      <c r="G117" s="24"/>
      <c r="H117" s="24"/>
      <c r="I117" s="24"/>
      <c r="J117" s="23"/>
      <c r="K117" s="23"/>
      <c r="L117" s="23"/>
      <c r="M117" s="23"/>
      <c r="N117" s="23"/>
      <c r="O117" s="18"/>
      <c r="P117" s="23"/>
      <c r="Q117" s="23"/>
      <c r="R117" s="22"/>
      <c r="S117" s="10"/>
      <c r="U117" s="10"/>
    </row>
    <row r="118" spans="3:21" ht="15.75" thickBot="1">
      <c r="C118" s="75">
        <f>SUM(C108:C117)</f>
        <v>236639293</v>
      </c>
      <c r="D118" s="75">
        <f>SUM(D108:D117)</f>
        <v>249117597</v>
      </c>
      <c r="E118" s="3"/>
      <c r="F118" s="23"/>
      <c r="G118" s="23"/>
      <c r="H118" s="23"/>
      <c r="I118" s="23"/>
      <c r="J118" s="23"/>
      <c r="K118" s="23"/>
      <c r="L118" s="23"/>
      <c r="M118" s="23"/>
      <c r="N118" s="23"/>
      <c r="O118" s="18"/>
      <c r="P118" s="23"/>
      <c r="Q118" s="23"/>
      <c r="R118" s="22"/>
      <c r="S118" s="10"/>
      <c r="U118" s="10"/>
    </row>
    <row r="119" spans="3:21" ht="15.75" thickTop="1">
      <c r="C119" s="56">
        <f>+C95-C118</f>
        <v>0</v>
      </c>
      <c r="D119" s="5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2"/>
      <c r="S119" s="10"/>
      <c r="U119" s="10"/>
    </row>
    <row r="120" spans="3:21" ht="15">
      <c r="C120" s="3"/>
      <c r="D120" s="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18"/>
      <c r="P120" s="23"/>
      <c r="Q120" s="23"/>
      <c r="R120" s="22"/>
      <c r="S120" s="10"/>
      <c r="U120" s="10"/>
    </row>
    <row r="121" spans="2:21" s="34" customFormat="1" ht="15">
      <c r="B121" s="34" t="s">
        <v>153</v>
      </c>
      <c r="C121" s="23">
        <f>+C108/C99</f>
        <v>1.1239820303528962</v>
      </c>
      <c r="D121" s="23">
        <f>+D108/D99</f>
        <v>1.1555873793963751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18"/>
      <c r="P121" s="23"/>
      <c r="Q121" s="23"/>
      <c r="R121" s="42"/>
      <c r="S121" s="11"/>
      <c r="U121" s="11"/>
    </row>
    <row r="122" spans="2:21" s="34" customFormat="1" ht="15">
      <c r="B122" s="34" t="s">
        <v>164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18"/>
      <c r="P122" s="23"/>
      <c r="Q122" s="23"/>
      <c r="R122" s="42"/>
      <c r="S122" s="11"/>
      <c r="U122" s="11"/>
    </row>
    <row r="123" spans="3:21" s="34" customFormat="1" ht="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8"/>
      <c r="P123" s="11"/>
      <c r="Q123" s="11"/>
      <c r="S123" s="11"/>
      <c r="U123" s="11"/>
    </row>
    <row r="124" spans="2:21" s="34" customFormat="1" ht="15">
      <c r="B124" s="3" t="s">
        <v>209</v>
      </c>
      <c r="O124" s="18"/>
      <c r="S124" s="11"/>
      <c r="U124" s="11"/>
    </row>
    <row r="125" spans="2:21" s="34" customFormat="1" ht="15.75">
      <c r="B125" s="44"/>
      <c r="O125" s="18"/>
      <c r="S125" s="11"/>
      <c r="U125" s="11"/>
    </row>
    <row r="126" spans="2:21" s="34" customFormat="1" ht="15">
      <c r="B126" s="45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18"/>
      <c r="P126" s="33"/>
      <c r="S126" s="11"/>
      <c r="U126" s="11"/>
    </row>
    <row r="127" spans="2:19" s="34" customFormat="1" ht="15">
      <c r="B127" s="46"/>
      <c r="C127" s="33"/>
      <c r="D127" s="47"/>
      <c r="E127" s="47"/>
      <c r="F127" s="47"/>
      <c r="G127" s="47"/>
      <c r="H127" s="47"/>
      <c r="I127" s="8"/>
      <c r="J127" s="8"/>
      <c r="K127" s="33"/>
      <c r="L127" s="33"/>
      <c r="M127" s="175"/>
      <c r="N127" s="175"/>
      <c r="O127" s="18"/>
      <c r="P127" s="33"/>
      <c r="S127" s="11"/>
    </row>
    <row r="128" spans="2:19" s="34" customFormat="1" ht="15">
      <c r="B128" s="46"/>
      <c r="C128" s="7"/>
      <c r="D128" s="8"/>
      <c r="E128" s="8"/>
      <c r="F128" s="8"/>
      <c r="G128" s="8"/>
      <c r="H128" s="8"/>
      <c r="I128" s="8"/>
      <c r="J128" s="8"/>
      <c r="K128" s="7"/>
      <c r="L128" s="7"/>
      <c r="M128" s="175"/>
      <c r="N128" s="175"/>
      <c r="O128" s="48"/>
      <c r="P128" s="7"/>
      <c r="Q128" s="49"/>
      <c r="S128" s="11"/>
    </row>
    <row r="129" spans="2:19" s="34" customFormat="1" ht="15">
      <c r="B129" s="46"/>
      <c r="C129" s="8"/>
      <c r="D129" s="8"/>
      <c r="E129" s="8"/>
      <c r="F129" s="8"/>
      <c r="G129" s="8"/>
      <c r="H129" s="50"/>
      <c r="I129" s="50"/>
      <c r="J129" s="8"/>
      <c r="K129" s="8"/>
      <c r="L129" s="51"/>
      <c r="M129" s="51"/>
      <c r="N129" s="51"/>
      <c r="O129" s="51"/>
      <c r="P129" s="8"/>
      <c r="Q129" s="49"/>
      <c r="S129" s="11"/>
    </row>
    <row r="130" spans="2:19" s="34" customFormat="1" ht="15">
      <c r="B130" s="45"/>
      <c r="C130" s="50"/>
      <c r="D130" s="50"/>
      <c r="E130" s="50"/>
      <c r="F130" s="50"/>
      <c r="G130" s="50"/>
      <c r="H130" s="50"/>
      <c r="I130" s="8"/>
      <c r="J130" s="8"/>
      <c r="K130" s="8"/>
      <c r="L130" s="51"/>
      <c r="M130" s="52"/>
      <c r="N130" s="51"/>
      <c r="O130" s="52"/>
      <c r="P130" s="8"/>
      <c r="Q130" s="49"/>
      <c r="S130" s="11"/>
    </row>
    <row r="131" spans="2:19" s="34" customFormat="1" ht="15">
      <c r="B131" s="45"/>
      <c r="O131" s="18"/>
      <c r="S131" s="11"/>
    </row>
    <row r="132" spans="2:19" s="34" customFormat="1" ht="15">
      <c r="B132" s="45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1"/>
      <c r="S132" s="11"/>
    </row>
    <row r="133" spans="2:19" s="34" customFormat="1" ht="15">
      <c r="B133" s="45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1"/>
      <c r="S133" s="33"/>
    </row>
    <row r="134" spans="2:19" s="34" customFormat="1" ht="15">
      <c r="B134" s="45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1"/>
      <c r="S134" s="33"/>
    </row>
    <row r="135" spans="2:19" s="34" customFormat="1" ht="15">
      <c r="B135" s="4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1"/>
      <c r="S135" s="33"/>
    </row>
    <row r="136" spans="2:19" s="34" customFormat="1" ht="15">
      <c r="B136" s="45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1"/>
      <c r="S136" s="33"/>
    </row>
    <row r="137" spans="2:19" s="34" customFormat="1" ht="15">
      <c r="B137" s="45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1"/>
      <c r="S137" s="33"/>
    </row>
    <row r="138" spans="2:19" s="34" customFormat="1" ht="15">
      <c r="B138" s="45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1"/>
      <c r="S138" s="33"/>
    </row>
    <row r="139" spans="2:19" s="34" customFormat="1" ht="15">
      <c r="B139" s="45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1"/>
      <c r="S139" s="33"/>
    </row>
    <row r="140" spans="2:19" s="34" customFormat="1" ht="15">
      <c r="B140" s="45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1"/>
      <c r="S140" s="33"/>
    </row>
    <row r="141" spans="2:19" s="34" customFormat="1" ht="15">
      <c r="B141" s="45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1"/>
      <c r="S141" s="33"/>
    </row>
    <row r="142" spans="2:19" s="34" customFormat="1" ht="15">
      <c r="B142" s="45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1"/>
      <c r="S142" s="33"/>
    </row>
    <row r="143" spans="2:19" s="34" customFormat="1" ht="15">
      <c r="B143" s="45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1"/>
      <c r="S143" s="33"/>
    </row>
    <row r="144" spans="2:19" s="34" customFormat="1" ht="15">
      <c r="B144" s="45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1"/>
      <c r="S144" s="33"/>
    </row>
    <row r="145" spans="2:19" s="34" customFormat="1" ht="15">
      <c r="B145" s="45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1"/>
      <c r="S145" s="33"/>
    </row>
    <row r="146" spans="2:17" s="34" customFormat="1" ht="15">
      <c r="B146" s="45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1"/>
    </row>
    <row r="147" spans="2:17" s="34" customFormat="1" ht="15">
      <c r="B147" s="45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1"/>
    </row>
    <row r="148" spans="2:17" s="34" customFormat="1" ht="15">
      <c r="B148" s="45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1"/>
    </row>
    <row r="149" spans="2:17" s="34" customFormat="1" ht="15">
      <c r="B149" s="45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1"/>
    </row>
    <row r="150" spans="2:17" s="34" customFormat="1" ht="15">
      <c r="B150" s="45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P150" s="18"/>
      <c r="Q150" s="11"/>
    </row>
    <row r="151" spans="2:17" s="34" customFormat="1" ht="15">
      <c r="B151" s="45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7"/>
      <c r="O151" s="18"/>
      <c r="P151" s="18"/>
      <c r="Q151" s="11"/>
    </row>
    <row r="152" spans="2:17" s="34" customFormat="1" ht="15">
      <c r="B152" s="45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1"/>
    </row>
    <row r="153" spans="2:17" s="34" customFormat="1" ht="15">
      <c r="B153" s="45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1"/>
    </row>
    <row r="154" spans="2:17" s="34" customFormat="1" ht="15">
      <c r="B154" s="53"/>
      <c r="C154" s="18"/>
      <c r="D154" s="18"/>
      <c r="E154" s="18"/>
      <c r="F154" s="18"/>
      <c r="G154" s="18"/>
      <c r="H154" s="18"/>
      <c r="I154" s="18"/>
      <c r="J154" s="18"/>
      <c r="K154" s="18"/>
      <c r="L154" s="17"/>
      <c r="M154" s="18"/>
      <c r="N154" s="18"/>
      <c r="O154" s="18"/>
      <c r="P154" s="18"/>
      <c r="Q154" s="11"/>
    </row>
    <row r="155" spans="2:17" s="34" customFormat="1" ht="15">
      <c r="B155" s="45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1"/>
    </row>
    <row r="156" spans="2:17" s="34" customFormat="1" ht="15">
      <c r="B156" s="45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1"/>
    </row>
    <row r="157" spans="2:17" s="34" customFormat="1" ht="15">
      <c r="B157" s="45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1"/>
    </row>
    <row r="158" spans="2:17" s="34" customFormat="1" ht="15">
      <c r="B158" s="45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1"/>
    </row>
    <row r="159" spans="2:17" s="34" customFormat="1" ht="15">
      <c r="B159" s="45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1"/>
    </row>
    <row r="160" spans="2:17" s="34" customFormat="1" ht="15">
      <c r="B160" s="45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1"/>
    </row>
    <row r="161" spans="2:17" s="34" customFormat="1" ht="15">
      <c r="B161" s="45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1"/>
    </row>
    <row r="162" spans="2:17" s="34" customFormat="1" ht="15">
      <c r="B162" s="45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1"/>
    </row>
    <row r="163" spans="2:17" s="34" customFormat="1" ht="15">
      <c r="B163" s="45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1"/>
    </row>
    <row r="164" spans="2:17" s="34" customFormat="1" ht="15">
      <c r="B164" s="45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1"/>
    </row>
    <row r="165" spans="2:17" s="34" customFormat="1" ht="15">
      <c r="B165" s="45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1"/>
    </row>
    <row r="166" spans="2:17" s="34" customFormat="1" ht="15">
      <c r="B166" s="45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1"/>
    </row>
    <row r="167" spans="2:17" s="34" customFormat="1" ht="15">
      <c r="B167" s="45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1"/>
    </row>
    <row r="168" spans="2:17" s="34" customFormat="1" ht="15">
      <c r="B168" s="45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54"/>
      <c r="Q168" s="11"/>
    </row>
    <row r="169" spans="2:17" s="34" customFormat="1" ht="15">
      <c r="B169" s="45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1"/>
    </row>
    <row r="170" spans="2:17" s="34" customFormat="1" ht="15">
      <c r="B170" s="45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1"/>
    </row>
    <row r="171" spans="2:17" s="34" customFormat="1" ht="15">
      <c r="B171" s="45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1"/>
    </row>
    <row r="172" spans="2:17" s="34" customFormat="1" ht="15">
      <c r="B172" s="45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1"/>
    </row>
    <row r="173" spans="2:17" s="34" customFormat="1" ht="15">
      <c r="B173" s="45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1"/>
    </row>
    <row r="174" spans="2:17" s="34" customFormat="1" ht="15">
      <c r="B174" s="45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1"/>
    </row>
    <row r="175" spans="3:17" s="34" customFormat="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18"/>
      <c r="P175" s="33"/>
      <c r="Q175" s="33"/>
    </row>
    <row r="176" spans="2:15" s="34" customFormat="1" ht="15.75">
      <c r="B176" s="43"/>
      <c r="O176" s="18"/>
    </row>
    <row r="177" spans="2:15" s="34" customFormat="1" ht="15.75">
      <c r="B177" s="44"/>
      <c r="O177" s="18"/>
    </row>
    <row r="178" spans="2:16" s="34" customFormat="1" ht="15">
      <c r="B178" s="45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18"/>
      <c r="P178" s="33"/>
    </row>
    <row r="179" spans="2:16" s="34" customFormat="1" ht="15">
      <c r="B179" s="46"/>
      <c r="C179" s="33"/>
      <c r="D179" s="47"/>
      <c r="E179" s="47"/>
      <c r="F179" s="47"/>
      <c r="G179" s="47"/>
      <c r="H179" s="47"/>
      <c r="I179" s="8"/>
      <c r="J179" s="8"/>
      <c r="K179" s="33"/>
      <c r="L179" s="33"/>
      <c r="M179" s="175"/>
      <c r="N179" s="175"/>
      <c r="O179" s="33"/>
      <c r="P179" s="33"/>
    </row>
    <row r="180" spans="2:17" s="34" customFormat="1" ht="15">
      <c r="B180" s="46"/>
      <c r="C180" s="7"/>
      <c r="D180" s="8"/>
      <c r="E180" s="8"/>
      <c r="F180" s="8"/>
      <c r="G180" s="8"/>
      <c r="H180" s="8"/>
      <c r="I180" s="8"/>
      <c r="J180" s="8"/>
      <c r="K180" s="7"/>
      <c r="L180" s="7"/>
      <c r="M180" s="175"/>
      <c r="N180" s="175"/>
      <c r="O180" s="7"/>
      <c r="P180" s="7"/>
      <c r="Q180" s="49"/>
    </row>
    <row r="181" spans="2:17" s="34" customFormat="1" ht="15">
      <c r="B181" s="46"/>
      <c r="C181" s="8"/>
      <c r="D181" s="8"/>
      <c r="E181" s="8"/>
      <c r="F181" s="8"/>
      <c r="G181" s="8"/>
      <c r="H181" s="50"/>
      <c r="I181" s="50"/>
      <c r="J181" s="8"/>
      <c r="K181" s="8"/>
      <c r="L181" s="51"/>
      <c r="M181" s="51"/>
      <c r="N181" s="51"/>
      <c r="O181" s="51"/>
      <c r="P181" s="8"/>
      <c r="Q181" s="49"/>
    </row>
    <row r="182" spans="2:17" s="34" customFormat="1" ht="15">
      <c r="B182" s="45"/>
      <c r="C182" s="50"/>
      <c r="D182" s="50"/>
      <c r="E182" s="50"/>
      <c r="F182" s="50"/>
      <c r="G182" s="50"/>
      <c r="H182" s="50"/>
      <c r="I182" s="8"/>
      <c r="J182" s="8"/>
      <c r="K182" s="8"/>
      <c r="L182" s="51"/>
      <c r="M182" s="52"/>
      <c r="N182" s="51"/>
      <c r="O182" s="52"/>
      <c r="P182" s="8"/>
      <c r="Q182" s="49"/>
    </row>
    <row r="183" s="34" customFormat="1" ht="15">
      <c r="B183" s="45"/>
    </row>
    <row r="184" spans="2:17" s="34" customFormat="1" ht="15">
      <c r="B184" s="45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s="34" customFormat="1" ht="15">
      <c r="B185" s="45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s="34" customFormat="1" ht="15">
      <c r="B186" s="45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s="34" customFormat="1" ht="15">
      <c r="B187" s="4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s="34" customFormat="1" ht="15">
      <c r="B188" s="45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s="34" customFormat="1" ht="15">
      <c r="B189" s="45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s="34" customFormat="1" ht="15">
      <c r="B190" s="45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s="34" customFormat="1" ht="15">
      <c r="B191" s="45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s="34" customFormat="1" ht="15">
      <c r="B192" s="45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s="34" customFormat="1" ht="15">
      <c r="B193" s="45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s="34" customFormat="1" ht="15">
      <c r="B194" s="45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s="34" customFormat="1" ht="15">
      <c r="B195" s="45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s="34" customFormat="1" ht="15">
      <c r="B196" s="45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s="34" customFormat="1" ht="15">
      <c r="B197" s="45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s="34" customFormat="1" ht="15">
      <c r="B198" s="45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s="34" customFormat="1" ht="15">
      <c r="B199" s="45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s="34" customFormat="1" ht="15">
      <c r="B200" s="45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s="34" customFormat="1" ht="15">
      <c r="B201" s="45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s="34" customFormat="1" ht="15">
      <c r="B202" s="45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s="34" customFormat="1" ht="15">
      <c r="B203" s="45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s="34" customFormat="1" ht="15">
      <c r="B204" s="45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s="34" customFormat="1" ht="15">
      <c r="B205" s="45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s="34" customFormat="1" ht="15">
      <c r="B206" s="53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s="34" customFormat="1" ht="15">
      <c r="B207" s="45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s="34" customFormat="1" ht="15">
      <c r="B208" s="45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s="34" customFormat="1" ht="15">
      <c r="B209" s="45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s="34" customFormat="1" ht="15">
      <c r="B210" s="45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s="34" customFormat="1" ht="15">
      <c r="B211" s="45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s="34" customFormat="1" ht="15">
      <c r="B212" s="45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s="34" customFormat="1" ht="15">
      <c r="B213" s="45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s="34" customFormat="1" ht="15">
      <c r="B214" s="45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s="34" customFormat="1" ht="15">
      <c r="B215" s="45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s="34" customFormat="1" ht="15">
      <c r="B216" s="45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s="34" customFormat="1" ht="15">
      <c r="B217" s="45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s="34" customFormat="1" ht="15">
      <c r="B218" s="45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s="34" customFormat="1" ht="15">
      <c r="B219" s="45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s="34" customFormat="1" ht="15">
      <c r="B220" s="45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54"/>
      <c r="Q220" s="18"/>
    </row>
    <row r="221" spans="2:17" s="34" customFormat="1" ht="15">
      <c r="B221" s="45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s="34" customFormat="1" ht="15">
      <c r="B222" s="45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s="34" customFormat="1" ht="15">
      <c r="B223" s="45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s="34" customFormat="1" ht="15">
      <c r="B224" s="45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s="34" customFormat="1" ht="15">
      <c r="B225" s="45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3:17" s="34" customFormat="1" ht="15">
      <c r="C226" s="55"/>
      <c r="D226" s="55"/>
      <c r="E226" s="55"/>
      <c r="F226" s="55"/>
      <c r="G226" s="55"/>
      <c r="H226" s="55"/>
      <c r="I226" s="55"/>
      <c r="J226" s="55"/>
      <c r="K226" s="33"/>
      <c r="L226" s="33"/>
      <c r="M226" s="33"/>
      <c r="N226" s="33"/>
      <c r="O226" s="33"/>
      <c r="P226" s="56"/>
      <c r="Q226" s="33"/>
    </row>
    <row r="227" spans="1:17" s="34" customFormat="1" ht="15">
      <c r="A227" s="57"/>
      <c r="B227" s="58"/>
      <c r="C227" s="59"/>
      <c r="D227" s="59"/>
      <c r="E227" s="59"/>
      <c r="F227" s="58"/>
      <c r="G227" s="58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s="34" customFormat="1" ht="15">
      <c r="A228" s="57"/>
      <c r="B228" s="60"/>
      <c r="C228" s="27"/>
      <c r="D228" s="28"/>
      <c r="E228" s="27"/>
      <c r="F228" s="29"/>
      <c r="G228" s="29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s="34" customFormat="1" ht="15">
      <c r="A229" s="57"/>
      <c r="B229" s="60"/>
      <c r="C229" s="27"/>
      <c r="D229" s="28"/>
      <c r="E229" s="27"/>
      <c r="F229" s="29"/>
      <c r="G229" s="29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s="34" customFormat="1" ht="16.5">
      <c r="A230" s="57"/>
      <c r="B230" s="60"/>
      <c r="C230" s="30"/>
      <c r="D230" s="31"/>
      <c r="E230" s="27"/>
      <c r="F230" s="29"/>
      <c r="G230" s="29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s="34" customFormat="1" ht="15">
      <c r="A231" s="57"/>
      <c r="B231" s="60"/>
      <c r="C231" s="27"/>
      <c r="D231" s="28"/>
      <c r="E231" s="59"/>
      <c r="F231" s="58"/>
      <c r="G231" s="58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s="34" customFormat="1" ht="15">
      <c r="A232" s="57"/>
      <c r="B232" s="60"/>
      <c r="C232" s="27"/>
      <c r="D232" s="28"/>
      <c r="E232" s="59"/>
      <c r="F232" s="58"/>
      <c r="G232" s="58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s="34" customFormat="1" ht="15">
      <c r="A233" s="57"/>
      <c r="B233" s="58"/>
      <c r="C233" s="27"/>
      <c r="D233" s="28"/>
      <c r="E233" s="59"/>
      <c r="F233" s="58"/>
      <c r="G233" s="58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s="34" customFormat="1" ht="15">
      <c r="A234" s="57"/>
      <c r="B234" s="58"/>
      <c r="C234" s="27"/>
      <c r="D234" s="28"/>
      <c r="E234" s="59"/>
      <c r="F234" s="58"/>
      <c r="G234" s="58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s="34" customFormat="1" ht="15">
      <c r="A235" s="57"/>
      <c r="B235" s="58"/>
      <c r="C235" s="27"/>
      <c r="D235" s="28"/>
      <c r="E235" s="59"/>
      <c r="F235" s="58"/>
      <c r="G235" s="58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s="34" customFormat="1" ht="15">
      <c r="A236" s="57"/>
      <c r="B236" s="58"/>
      <c r="C236" s="27"/>
      <c r="D236" s="28"/>
      <c r="E236" s="59"/>
      <c r="F236" s="58"/>
      <c r="G236" s="58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s="34" customFormat="1" ht="15">
      <c r="A237" s="57"/>
      <c r="B237" s="58"/>
      <c r="C237" s="27"/>
      <c r="D237" s="61"/>
      <c r="E237" s="27"/>
      <c r="F237" s="29"/>
      <c r="G237" s="29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s="34" customFormat="1" ht="15">
      <c r="A238" s="57"/>
      <c r="B238" s="58"/>
      <c r="C238" s="27"/>
      <c r="D238" s="28"/>
      <c r="E238" s="27"/>
      <c r="F238" s="29"/>
      <c r="G238" s="29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s="34" customFormat="1" ht="15">
      <c r="A239" s="57"/>
      <c r="B239" s="58"/>
      <c r="C239" s="27"/>
      <c r="D239" s="28"/>
      <c r="E239" s="27"/>
      <c r="F239" s="29"/>
      <c r="G239" s="29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s="34" customFormat="1" ht="15">
      <c r="A240" s="57"/>
      <c r="B240" s="58"/>
      <c r="C240" s="27"/>
      <c r="D240" s="28"/>
      <c r="E240" s="27"/>
      <c r="F240" s="29"/>
      <c r="G240" s="29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s="34" customFormat="1" ht="15">
      <c r="A241" s="57"/>
      <c r="B241" s="58"/>
      <c r="C241" s="27"/>
      <c r="D241" s="28"/>
      <c r="E241" s="27"/>
      <c r="F241" s="29"/>
      <c r="G241" s="29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s="34" customFormat="1" ht="15">
      <c r="A242" s="57"/>
      <c r="B242" s="58"/>
      <c r="C242" s="59"/>
      <c r="D242" s="61"/>
      <c r="E242" s="27"/>
      <c r="F242" s="29"/>
      <c r="G242" s="29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s="34" customFormat="1" ht="15">
      <c r="A243" s="57"/>
      <c r="B243" s="58"/>
      <c r="C243" s="27"/>
      <c r="D243" s="28"/>
      <c r="E243" s="27"/>
      <c r="F243" s="29"/>
      <c r="G243" s="29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s="34" customFormat="1" ht="15">
      <c r="A244" s="57"/>
      <c r="B244" s="58"/>
      <c r="C244" s="27"/>
      <c r="D244" s="28"/>
      <c r="E244" s="27"/>
      <c r="F244" s="29"/>
      <c r="G244" s="29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s="34" customFormat="1" ht="15">
      <c r="A245" s="57"/>
      <c r="B245" s="58"/>
      <c r="C245" s="27"/>
      <c r="D245" s="28"/>
      <c r="E245" s="27"/>
      <c r="F245" s="29"/>
      <c r="G245" s="29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s="34" customFormat="1" ht="15">
      <c r="A246" s="57"/>
      <c r="B246" s="58"/>
      <c r="C246" s="27"/>
      <c r="D246" s="28"/>
      <c r="E246" s="27"/>
      <c r="F246" s="29"/>
      <c r="G246" s="29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s="34" customFormat="1" ht="15">
      <c r="A247" s="57"/>
      <c r="B247" s="58"/>
      <c r="C247" s="27"/>
      <c r="D247" s="28"/>
      <c r="E247" s="27"/>
      <c r="F247" s="29"/>
      <c r="G247" s="29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s="34" customFormat="1" ht="15">
      <c r="A248" s="57"/>
      <c r="B248" s="58"/>
      <c r="C248" s="27"/>
      <c r="D248" s="28"/>
      <c r="E248" s="27"/>
      <c r="F248" s="29"/>
      <c r="G248" s="29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s="34" customFormat="1" ht="15">
      <c r="A249" s="57"/>
      <c r="B249" s="58"/>
      <c r="C249" s="27"/>
      <c r="D249" s="28"/>
      <c r="E249" s="27"/>
      <c r="F249" s="29"/>
      <c r="G249" s="29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s="34" customFormat="1" ht="15">
      <c r="A250" s="57"/>
      <c r="B250" s="58"/>
      <c r="C250" s="27"/>
      <c r="D250" s="28"/>
      <c r="E250" s="27"/>
      <c r="F250" s="29"/>
      <c r="G250" s="29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s="34" customFormat="1" ht="15">
      <c r="A251" s="57"/>
      <c r="B251" s="58"/>
      <c r="C251" s="27"/>
      <c r="D251" s="28"/>
      <c r="E251" s="27"/>
      <c r="F251" s="29"/>
      <c r="G251" s="29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s="34" customFormat="1" ht="15">
      <c r="A252" s="57"/>
      <c r="B252" s="58"/>
      <c r="C252" s="27"/>
      <c r="D252" s="28"/>
      <c r="E252" s="27"/>
      <c r="F252" s="29"/>
      <c r="G252" s="29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s="34" customFormat="1" ht="15">
      <c r="A253" s="57"/>
      <c r="B253" s="58"/>
      <c r="C253" s="27"/>
      <c r="D253" s="28"/>
      <c r="E253" s="27"/>
      <c r="F253" s="29"/>
      <c r="G253" s="29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s="34" customFormat="1" ht="15">
      <c r="A254" s="57"/>
      <c r="B254" s="58"/>
      <c r="C254" s="27"/>
      <c r="D254" s="28"/>
      <c r="E254" s="27"/>
      <c r="F254" s="29"/>
      <c r="G254" s="29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s="34" customFormat="1" ht="15">
      <c r="A255" s="57"/>
      <c r="B255" s="58"/>
      <c r="C255" s="27"/>
      <c r="D255" s="28"/>
      <c r="E255" s="27"/>
      <c r="F255" s="29"/>
      <c r="G255" s="29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1:17" s="34" customFormat="1" ht="15">
      <c r="A256" s="57"/>
      <c r="B256" s="58"/>
      <c r="C256" s="27"/>
      <c r="D256" s="28"/>
      <c r="E256" s="27"/>
      <c r="F256" s="29"/>
      <c r="G256" s="29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1:17" s="34" customFormat="1" ht="15">
      <c r="A257" s="57"/>
      <c r="B257" s="58"/>
      <c r="C257" s="27"/>
      <c r="D257" s="28"/>
      <c r="E257" s="27"/>
      <c r="F257" s="29"/>
      <c r="G257" s="29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1:17" s="34" customFormat="1" ht="15">
      <c r="A258" s="57"/>
      <c r="B258" s="58"/>
      <c r="C258" s="27"/>
      <c r="D258" s="28"/>
      <c r="E258" s="27"/>
      <c r="F258" s="29"/>
      <c r="G258" s="29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1:17" s="34" customFormat="1" ht="15">
      <c r="A259" s="57"/>
      <c r="B259" s="58"/>
      <c r="C259" s="27"/>
      <c r="D259" s="61"/>
      <c r="E259" s="27"/>
      <c r="F259" s="29"/>
      <c r="G259" s="29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1:17" s="34" customFormat="1" ht="15">
      <c r="A260" s="57"/>
      <c r="B260" s="58"/>
      <c r="C260" s="27"/>
      <c r="D260" s="61"/>
      <c r="E260" s="27"/>
      <c r="F260" s="29"/>
      <c r="G260" s="29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s="34" customFormat="1" ht="15">
      <c r="A261" s="57"/>
      <c r="B261" s="58"/>
      <c r="C261" s="27"/>
      <c r="D261" s="61"/>
      <c r="E261" s="27"/>
      <c r="F261" s="29"/>
      <c r="G261" s="29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s="34" customFormat="1" ht="15">
      <c r="A262" s="57"/>
      <c r="B262" s="58"/>
      <c r="C262" s="27"/>
      <c r="D262" s="28"/>
      <c r="E262" s="27"/>
      <c r="F262" s="29"/>
      <c r="G262" s="29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1:17" s="34" customFormat="1" ht="15">
      <c r="A263" s="57"/>
      <c r="B263" s="58"/>
      <c r="C263" s="27"/>
      <c r="D263" s="28"/>
      <c r="E263" s="27"/>
      <c r="F263" s="29"/>
      <c r="G263" s="29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1:17" s="34" customFormat="1" ht="15">
      <c r="A264" s="57"/>
      <c r="B264" s="58"/>
      <c r="C264" s="27"/>
      <c r="D264" s="28"/>
      <c r="E264" s="27"/>
      <c r="F264" s="29"/>
      <c r="G264" s="29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1:17" s="34" customFormat="1" ht="15">
      <c r="A265" s="57"/>
      <c r="B265" s="58"/>
      <c r="C265" s="27"/>
      <c r="D265" s="28"/>
      <c r="E265" s="27"/>
      <c r="F265" s="29"/>
      <c r="G265" s="29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s="34" customFormat="1" ht="15">
      <c r="A266" s="57"/>
      <c r="B266" s="58"/>
      <c r="C266" s="27"/>
      <c r="D266" s="28"/>
      <c r="E266" s="27"/>
      <c r="F266" s="29"/>
      <c r="G266" s="29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1:17" s="34" customFormat="1" ht="15">
      <c r="A267" s="57"/>
      <c r="B267" s="58"/>
      <c r="C267" s="27"/>
      <c r="D267" s="28"/>
      <c r="E267" s="27"/>
      <c r="F267" s="29"/>
      <c r="G267" s="29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1:17" s="34" customFormat="1" ht="15">
      <c r="A268" s="57"/>
      <c r="B268" s="58"/>
      <c r="C268" s="27"/>
      <c r="D268" s="28"/>
      <c r="E268" s="27"/>
      <c r="F268" s="29"/>
      <c r="G268" s="29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17" s="34" customFormat="1" ht="15">
      <c r="A269" s="57"/>
      <c r="B269" s="58"/>
      <c r="C269" s="62"/>
      <c r="D269" s="62"/>
      <c r="E269" s="27"/>
      <c r="F269" s="29"/>
      <c r="G269" s="29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1:17" s="34" customFormat="1" ht="15">
      <c r="A270" s="57"/>
      <c r="B270" s="58"/>
      <c r="C270" s="27"/>
      <c r="D270" s="28"/>
      <c r="E270" s="27"/>
      <c r="F270" s="29"/>
      <c r="G270" s="29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4" customFormat="1" ht="15">
      <c r="A271" s="57"/>
      <c r="B271" s="58"/>
      <c r="C271" s="27"/>
      <c r="D271" s="28"/>
      <c r="E271" s="27"/>
      <c r="F271" s="29"/>
      <c r="G271" s="29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1:17" s="34" customFormat="1" ht="15">
      <c r="A272" s="57"/>
      <c r="B272" s="58"/>
      <c r="C272" s="27"/>
      <c r="D272" s="28"/>
      <c r="E272" s="27"/>
      <c r="F272" s="29"/>
      <c r="G272" s="29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1:17" s="34" customFormat="1" ht="15">
      <c r="A273" s="57"/>
      <c r="B273" s="58"/>
      <c r="C273" s="27"/>
      <c r="D273" s="28"/>
      <c r="E273" s="27"/>
      <c r="F273" s="29"/>
      <c r="G273" s="29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1:17" s="34" customFormat="1" ht="15">
      <c r="A274" s="57"/>
      <c r="B274" s="58"/>
      <c r="C274" s="27"/>
      <c r="D274" s="28"/>
      <c r="E274" s="27"/>
      <c r="F274" s="29"/>
      <c r="G274" s="29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1:17" s="34" customFormat="1" ht="15">
      <c r="A275" s="57"/>
      <c r="B275" s="58"/>
      <c r="C275" s="27"/>
      <c r="D275" s="28"/>
      <c r="E275" s="27"/>
      <c r="F275" s="29"/>
      <c r="G275" s="29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1:17" s="34" customFormat="1" ht="15">
      <c r="A276" s="57"/>
      <c r="B276" s="58"/>
      <c r="C276" s="27"/>
      <c r="D276" s="28"/>
      <c r="E276" s="27"/>
      <c r="F276" s="29"/>
      <c r="G276" s="29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1:17" s="34" customFormat="1" ht="15">
      <c r="A277" s="57"/>
      <c r="B277" s="58"/>
      <c r="C277" s="27"/>
      <c r="D277" s="28"/>
      <c r="E277" s="27"/>
      <c r="F277" s="29"/>
      <c r="G277" s="29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1:17" s="34" customFormat="1" ht="15">
      <c r="A278" s="57"/>
      <c r="B278" s="58"/>
      <c r="C278" s="27"/>
      <c r="D278" s="28"/>
      <c r="E278" s="27"/>
      <c r="F278" s="29"/>
      <c r="G278" s="29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1:17" s="34" customFormat="1" ht="15">
      <c r="A279" s="57"/>
      <c r="B279" s="58"/>
      <c r="C279" s="27"/>
      <c r="D279" s="28"/>
      <c r="E279" s="27"/>
      <c r="F279" s="29"/>
      <c r="G279" s="29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s="34" customFormat="1" ht="15">
      <c r="A280" s="57"/>
      <c r="B280" s="58"/>
      <c r="C280" s="27"/>
      <c r="D280" s="28"/>
      <c r="E280" s="27"/>
      <c r="F280" s="29"/>
      <c r="G280" s="29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1:17" s="34" customFormat="1" ht="15">
      <c r="A281" s="57"/>
      <c r="B281" s="58"/>
      <c r="C281" s="27"/>
      <c r="D281" s="28"/>
      <c r="E281" s="27"/>
      <c r="F281" s="29"/>
      <c r="G281" s="29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1:17" s="34" customFormat="1" ht="15">
      <c r="A282" s="57"/>
      <c r="B282" s="58"/>
      <c r="C282" s="27"/>
      <c r="D282" s="28"/>
      <c r="E282" s="27"/>
      <c r="F282" s="29"/>
      <c r="G282" s="29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s="34" customFormat="1" ht="15">
      <c r="A283" s="57"/>
      <c r="B283" s="58"/>
      <c r="C283" s="27"/>
      <c r="D283" s="28"/>
      <c r="E283" s="27"/>
      <c r="F283" s="29"/>
      <c r="G283" s="29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1:17" s="34" customFormat="1" ht="15">
      <c r="A284" s="57"/>
      <c r="B284" s="58"/>
      <c r="C284" s="27"/>
      <c r="D284" s="28"/>
      <c r="E284" s="27"/>
      <c r="F284" s="29"/>
      <c r="G284" s="29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s="34" customFormat="1" ht="15">
      <c r="A285" s="57"/>
      <c r="B285" s="58"/>
      <c r="C285" s="27"/>
      <c r="D285" s="28"/>
      <c r="E285" s="27"/>
      <c r="F285" s="29"/>
      <c r="G285" s="29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1:17" s="34" customFormat="1" ht="15">
      <c r="A286" s="57"/>
      <c r="B286" s="58"/>
      <c r="C286" s="27"/>
      <c r="D286" s="28"/>
      <c r="E286" s="27"/>
      <c r="F286" s="29"/>
      <c r="G286" s="29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1:17" s="34" customFormat="1" ht="15">
      <c r="A287" s="57"/>
      <c r="B287" s="58"/>
      <c r="C287" s="27"/>
      <c r="D287" s="28"/>
      <c r="E287" s="27"/>
      <c r="F287" s="29"/>
      <c r="G287" s="29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1:17" s="34" customFormat="1" ht="15">
      <c r="A288" s="57"/>
      <c r="B288" s="58"/>
      <c r="C288" s="27"/>
      <c r="D288" s="28"/>
      <c r="E288" s="27"/>
      <c r="F288" s="29"/>
      <c r="G288" s="29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1:17" s="34" customFormat="1" ht="15">
      <c r="A289" s="57"/>
      <c r="B289" s="58"/>
      <c r="C289" s="27"/>
      <c r="D289" s="28"/>
      <c r="E289" s="27"/>
      <c r="F289" s="29"/>
      <c r="G289" s="29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s="34" customFormat="1" ht="15">
      <c r="A290" s="57"/>
      <c r="B290" s="58"/>
      <c r="C290" s="27"/>
      <c r="D290" s="28"/>
      <c r="E290" s="27"/>
      <c r="F290" s="29"/>
      <c r="G290" s="29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s="34" customFormat="1" ht="15">
      <c r="A291" s="57"/>
      <c r="B291" s="58"/>
      <c r="C291" s="27"/>
      <c r="D291" s="28"/>
      <c r="E291" s="27"/>
      <c r="F291" s="29"/>
      <c r="G291" s="29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1:17" s="34" customFormat="1" ht="15">
      <c r="A292" s="57"/>
      <c r="B292" s="58"/>
      <c r="C292" s="27"/>
      <c r="D292" s="28"/>
      <c r="E292" s="27"/>
      <c r="F292" s="29"/>
      <c r="G292" s="29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7" s="34" customFormat="1" ht="15">
      <c r="A293" s="57"/>
      <c r="B293" s="58"/>
      <c r="C293" s="27"/>
      <c r="D293" s="28"/>
      <c r="E293" s="27"/>
      <c r="F293" s="29"/>
      <c r="G293" s="29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s="34" customFormat="1" ht="15">
      <c r="A294" s="57"/>
      <c r="B294" s="58"/>
      <c r="C294" s="27"/>
      <c r="D294" s="28"/>
      <c r="E294" s="27"/>
      <c r="F294" s="29"/>
      <c r="G294" s="29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1:17" s="34" customFormat="1" ht="15">
      <c r="A295" s="57"/>
      <c r="B295" s="58"/>
      <c r="C295" s="27"/>
      <c r="D295" s="27"/>
      <c r="E295" s="27"/>
      <c r="F295" s="29"/>
      <c r="G295" s="29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4" customFormat="1" ht="15">
      <c r="A296" s="57"/>
      <c r="B296" s="58"/>
      <c r="C296" s="27"/>
      <c r="D296" s="28"/>
      <c r="E296" s="27"/>
      <c r="F296" s="29"/>
      <c r="G296" s="29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1:17" s="34" customFormat="1" ht="15">
      <c r="A297" s="57"/>
      <c r="B297" s="58"/>
      <c r="C297" s="27"/>
      <c r="D297" s="28"/>
      <c r="E297" s="27"/>
      <c r="F297" s="29"/>
      <c r="G297" s="29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1:17" s="34" customFormat="1" ht="15">
      <c r="A298" s="57"/>
      <c r="B298" s="58"/>
      <c r="C298" s="27"/>
      <c r="D298" s="28"/>
      <c r="E298" s="27"/>
      <c r="F298" s="29"/>
      <c r="G298" s="29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1:17" s="34" customFormat="1" ht="15">
      <c r="A299" s="57"/>
      <c r="B299" s="58"/>
      <c r="C299" s="27"/>
      <c r="D299" s="28"/>
      <c r="E299" s="27"/>
      <c r="F299" s="29"/>
      <c r="G299" s="58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1:17" s="34" customFormat="1" ht="15">
      <c r="A300" s="57"/>
      <c r="B300" s="58"/>
      <c r="C300" s="27"/>
      <c r="D300" s="28"/>
      <c r="E300" s="27"/>
      <c r="F300" s="29"/>
      <c r="G300" s="58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1:17" s="34" customFormat="1" ht="15">
      <c r="A301" s="57"/>
      <c r="B301" s="58"/>
      <c r="C301" s="27"/>
      <c r="D301" s="28"/>
      <c r="E301" s="27"/>
      <c r="F301" s="29"/>
      <c r="G301" s="58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1:17" s="34" customFormat="1" ht="15">
      <c r="A302" s="57"/>
      <c r="B302" s="58"/>
      <c r="C302" s="27"/>
      <c r="D302" s="28"/>
      <c r="E302" s="27"/>
      <c r="F302" s="29"/>
      <c r="G302" s="58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1:17" s="34" customFormat="1" ht="15">
      <c r="A303" s="57"/>
      <c r="B303" s="58"/>
      <c r="C303" s="27"/>
      <c r="D303" s="28"/>
      <c r="E303" s="27"/>
      <c r="F303" s="29"/>
      <c r="G303" s="58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1:17" s="34" customFormat="1" ht="15">
      <c r="A304" s="57"/>
      <c r="B304" s="58"/>
      <c r="C304" s="27"/>
      <c r="D304" s="28"/>
      <c r="E304" s="27"/>
      <c r="F304" s="29"/>
      <c r="G304" s="58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s="34" customFormat="1" ht="15">
      <c r="A305" s="57"/>
      <c r="B305" s="58"/>
      <c r="C305" s="27"/>
      <c r="D305" s="28"/>
      <c r="E305" s="27"/>
      <c r="F305" s="29"/>
      <c r="G305" s="58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1:17" s="34" customFormat="1" ht="15">
      <c r="A306" s="57"/>
      <c r="B306" s="58"/>
      <c r="C306" s="27"/>
      <c r="D306" s="28"/>
      <c r="E306" s="27"/>
      <c r="F306" s="29"/>
      <c r="G306" s="58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4" customFormat="1" ht="15">
      <c r="A307" s="57"/>
      <c r="B307" s="58"/>
      <c r="C307" s="27"/>
      <c r="D307" s="28"/>
      <c r="E307" s="27"/>
      <c r="F307" s="29"/>
      <c r="G307" s="58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1:17" s="34" customFormat="1" ht="15">
      <c r="A308" s="57"/>
      <c r="B308" s="58"/>
      <c r="C308" s="27"/>
      <c r="D308" s="28"/>
      <c r="E308" s="27"/>
      <c r="F308" s="29"/>
      <c r="G308" s="58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1:17" s="34" customFormat="1" ht="15">
      <c r="A309" s="57"/>
      <c r="B309" s="58"/>
      <c r="C309" s="27"/>
      <c r="D309" s="28"/>
      <c r="E309" s="27"/>
      <c r="F309" s="29"/>
      <c r="G309" s="58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1:17" s="34" customFormat="1" ht="15">
      <c r="A310" s="57"/>
      <c r="B310" s="58"/>
      <c r="C310" s="27"/>
      <c r="D310" s="28"/>
      <c r="E310" s="27"/>
      <c r="F310" s="29"/>
      <c r="G310" s="58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1:17" s="34" customFormat="1" ht="15">
      <c r="A311" s="57"/>
      <c r="B311" s="58"/>
      <c r="C311" s="27"/>
      <c r="D311" s="28"/>
      <c r="E311" s="27"/>
      <c r="F311" s="29"/>
      <c r="G311" s="58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1:17" s="34" customFormat="1" ht="15">
      <c r="A312" s="57"/>
      <c r="B312" s="58"/>
      <c r="C312" s="27"/>
      <c r="D312" s="28"/>
      <c r="E312" s="27"/>
      <c r="F312" s="29"/>
      <c r="G312" s="58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1:17" s="34" customFormat="1" ht="15">
      <c r="A313" s="57"/>
      <c r="B313" s="58"/>
      <c r="C313" s="27"/>
      <c r="D313" s="28"/>
      <c r="E313" s="27"/>
      <c r="F313" s="29"/>
      <c r="G313" s="58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1:17" s="34" customFormat="1" ht="15">
      <c r="A314" s="57"/>
      <c r="B314" s="58"/>
      <c r="C314" s="27"/>
      <c r="D314" s="28"/>
      <c r="E314" s="27"/>
      <c r="F314" s="29"/>
      <c r="G314" s="58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34" customFormat="1" ht="15">
      <c r="A315" s="57"/>
      <c r="B315" s="58"/>
      <c r="C315" s="27"/>
      <c r="D315" s="28"/>
      <c r="E315" s="27"/>
      <c r="F315" s="29"/>
      <c r="G315" s="58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1:17" s="34" customFormat="1" ht="15">
      <c r="A316" s="57"/>
      <c r="B316" s="58"/>
      <c r="C316" s="27"/>
      <c r="D316" s="28"/>
      <c r="E316" s="27"/>
      <c r="F316" s="29"/>
      <c r="G316" s="58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1:17" s="34" customFormat="1" ht="15">
      <c r="A317" s="57"/>
      <c r="B317" s="58"/>
      <c r="C317" s="27"/>
      <c r="D317" s="28"/>
      <c r="E317" s="27"/>
      <c r="F317" s="29"/>
      <c r="G317" s="58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15">
      <c r="A318" s="57"/>
      <c r="B318" s="58"/>
      <c r="C318" s="27"/>
      <c r="D318" s="28"/>
      <c r="E318" s="27"/>
      <c r="F318" s="29"/>
      <c r="G318" s="58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4" customFormat="1" ht="15">
      <c r="A319" s="57"/>
      <c r="B319" s="58"/>
      <c r="C319" s="27"/>
      <c r="D319" s="28"/>
      <c r="E319" s="27"/>
      <c r="F319" s="29"/>
      <c r="G319" s="58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s="34" customFormat="1" ht="15">
      <c r="A320" s="57"/>
      <c r="B320" s="58"/>
      <c r="C320" s="27"/>
      <c r="D320" s="28"/>
      <c r="E320" s="27"/>
      <c r="F320" s="29"/>
      <c r="G320" s="58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1:17" s="34" customFormat="1" ht="15">
      <c r="A321" s="57"/>
      <c r="B321" s="58"/>
      <c r="C321" s="27"/>
      <c r="D321" s="28"/>
      <c r="E321" s="27"/>
      <c r="F321" s="29"/>
      <c r="G321" s="58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s="34" customFormat="1" ht="15">
      <c r="A322" s="57"/>
      <c r="B322" s="58"/>
      <c r="C322" s="27"/>
      <c r="D322" s="28"/>
      <c r="E322" s="27"/>
      <c r="F322" s="29"/>
      <c r="G322" s="58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1:17" s="34" customFormat="1" ht="15">
      <c r="A323" s="57"/>
      <c r="B323" s="58"/>
      <c r="C323" s="27"/>
      <c r="D323" s="28"/>
      <c r="E323" s="27"/>
      <c r="F323" s="29"/>
      <c r="G323" s="58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1:17" s="34" customFormat="1" ht="15">
      <c r="A324" s="57"/>
      <c r="B324" s="58"/>
      <c r="C324" s="27"/>
      <c r="D324" s="28"/>
      <c r="E324" s="27"/>
      <c r="F324" s="29"/>
      <c r="G324" s="58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s="34" customFormat="1" ht="15">
      <c r="A325" s="57"/>
      <c r="B325" s="58"/>
      <c r="C325" s="27"/>
      <c r="D325" s="28"/>
      <c r="E325" s="27"/>
      <c r="F325" s="29"/>
      <c r="G325" s="58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1:17" s="34" customFormat="1" ht="15">
      <c r="A326" s="57"/>
      <c r="B326" s="58"/>
      <c r="C326" s="27"/>
      <c r="D326" s="28"/>
      <c r="E326" s="27"/>
      <c r="F326" s="29"/>
      <c r="G326" s="58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1:17" s="34" customFormat="1" ht="15">
      <c r="A327" s="57"/>
      <c r="B327" s="58"/>
      <c r="C327" s="27"/>
      <c r="D327" s="28"/>
      <c r="E327" s="27"/>
      <c r="F327" s="29"/>
      <c r="G327" s="58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4" customFormat="1" ht="15">
      <c r="A328" s="57"/>
      <c r="B328" s="58"/>
      <c r="C328" s="27"/>
      <c r="D328" s="28"/>
      <c r="E328" s="27"/>
      <c r="F328" s="29"/>
      <c r="G328" s="58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1:17" s="34" customFormat="1" ht="15">
      <c r="A329" s="57"/>
      <c r="B329" s="58"/>
      <c r="C329" s="27"/>
      <c r="D329" s="28"/>
      <c r="E329" s="27"/>
      <c r="F329" s="29"/>
      <c r="G329" s="58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1:17" s="34" customFormat="1" ht="15">
      <c r="A330" s="57"/>
      <c r="B330" s="58"/>
      <c r="C330" s="27"/>
      <c r="D330" s="28"/>
      <c r="E330" s="27"/>
      <c r="F330" s="29"/>
      <c r="G330" s="58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5">
      <c r="A331" s="57"/>
      <c r="B331" s="58"/>
      <c r="C331" s="27"/>
      <c r="D331" s="28"/>
      <c r="E331" s="27"/>
      <c r="F331" s="29"/>
      <c r="G331" s="58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1:17" s="34" customFormat="1" ht="15">
      <c r="A332" s="57"/>
      <c r="B332" s="58"/>
      <c r="C332" s="27"/>
      <c r="D332" s="28"/>
      <c r="E332" s="27"/>
      <c r="F332" s="29"/>
      <c r="G332" s="58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1:17" s="34" customFormat="1" ht="15">
      <c r="A333" s="57"/>
      <c r="B333" s="58"/>
      <c r="C333" s="27"/>
      <c r="D333" s="28"/>
      <c r="E333" s="27"/>
      <c r="F333" s="29"/>
      <c r="G333" s="58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1:17" s="34" customFormat="1" ht="15">
      <c r="A334" s="57"/>
      <c r="B334" s="58"/>
      <c r="C334" s="27"/>
      <c r="D334" s="28"/>
      <c r="E334" s="27"/>
      <c r="F334" s="29"/>
      <c r="G334" s="58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1:17" s="34" customFormat="1" ht="15">
      <c r="A335" s="57"/>
      <c r="B335" s="58"/>
      <c r="C335" s="27"/>
      <c r="D335" s="28"/>
      <c r="E335" s="27"/>
      <c r="F335" s="29"/>
      <c r="G335" s="58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1:17" s="34" customFormat="1" ht="15">
      <c r="A336" s="57"/>
      <c r="B336" s="58"/>
      <c r="C336" s="27"/>
      <c r="D336" s="28"/>
      <c r="E336" s="27"/>
      <c r="F336" s="29"/>
      <c r="G336" s="58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1:17" s="34" customFormat="1" ht="15">
      <c r="A337" s="57"/>
      <c r="B337" s="58"/>
      <c r="C337" s="27"/>
      <c r="D337" s="28"/>
      <c r="E337" s="27"/>
      <c r="F337" s="29"/>
      <c r="G337" s="58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1:17" s="34" customFormat="1" ht="15">
      <c r="A338" s="57"/>
      <c r="B338" s="58"/>
      <c r="C338" s="27"/>
      <c r="D338" s="28"/>
      <c r="E338" s="27"/>
      <c r="F338" s="29"/>
      <c r="G338" s="58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1:17" s="34" customFormat="1" ht="15">
      <c r="A339" s="57"/>
      <c r="B339" s="58"/>
      <c r="C339" s="27"/>
      <c r="D339" s="28"/>
      <c r="E339" s="27"/>
      <c r="F339" s="29"/>
      <c r="G339" s="58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1:17" s="34" customFormat="1" ht="15">
      <c r="A340" s="57"/>
      <c r="B340" s="58"/>
      <c r="C340" s="27"/>
      <c r="D340" s="28"/>
      <c r="E340" s="27"/>
      <c r="F340" s="29"/>
      <c r="G340" s="58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1:17" s="34" customFormat="1" ht="15">
      <c r="A341" s="57"/>
      <c r="B341" s="58"/>
      <c r="C341" s="27"/>
      <c r="D341" s="28"/>
      <c r="E341" s="27"/>
      <c r="F341" s="29"/>
      <c r="G341" s="58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1:17" s="34" customFormat="1" ht="15">
      <c r="A342" s="57"/>
      <c r="B342" s="58"/>
      <c r="C342" s="27"/>
      <c r="D342" s="28"/>
      <c r="E342" s="27"/>
      <c r="F342" s="29"/>
      <c r="G342" s="58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1:17" s="34" customFormat="1" ht="15">
      <c r="A343" s="57"/>
      <c r="B343" s="58"/>
      <c r="C343" s="27"/>
      <c r="D343" s="28"/>
      <c r="E343" s="27"/>
      <c r="F343" s="29"/>
      <c r="G343" s="58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1:17" s="34" customFormat="1" ht="15">
      <c r="A344" s="57"/>
      <c r="B344" s="58"/>
      <c r="C344" s="27"/>
      <c r="D344" s="28"/>
      <c r="E344" s="27"/>
      <c r="F344" s="29"/>
      <c r="G344" s="58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1:17" s="34" customFormat="1" ht="15">
      <c r="A345" s="57"/>
      <c r="B345" s="58"/>
      <c r="C345" s="27"/>
      <c r="D345" s="28"/>
      <c r="E345" s="27"/>
      <c r="F345" s="29"/>
      <c r="G345" s="58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5">
      <c r="A346" s="57"/>
      <c r="B346" s="58"/>
      <c r="C346" s="27"/>
      <c r="D346" s="28"/>
      <c r="E346" s="27"/>
      <c r="F346" s="29"/>
      <c r="G346" s="58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4" customFormat="1" ht="15">
      <c r="A347" s="57"/>
      <c r="B347" s="58"/>
      <c r="C347" s="27"/>
      <c r="D347" s="28"/>
      <c r="E347" s="27"/>
      <c r="F347" s="29"/>
      <c r="G347" s="58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1:17" s="34" customFormat="1" ht="15">
      <c r="A348" s="57"/>
      <c r="B348" s="58"/>
      <c r="C348" s="27"/>
      <c r="D348" s="28"/>
      <c r="E348" s="27"/>
      <c r="F348" s="29"/>
      <c r="G348" s="58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1:17" s="34" customFormat="1" ht="15">
      <c r="A349" s="57"/>
      <c r="B349" s="58"/>
      <c r="C349" s="27"/>
      <c r="D349" s="28"/>
      <c r="E349" s="27"/>
      <c r="F349" s="29"/>
      <c r="G349" s="58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1:17" s="34" customFormat="1" ht="15">
      <c r="A350" s="57"/>
      <c r="B350" s="58"/>
      <c r="C350" s="27"/>
      <c r="D350" s="28"/>
      <c r="E350" s="27"/>
      <c r="F350" s="29"/>
      <c r="G350" s="58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1:17" s="34" customFormat="1" ht="15">
      <c r="A351" s="57"/>
      <c r="B351" s="58"/>
      <c r="C351" s="27"/>
      <c r="D351" s="28"/>
      <c r="E351" s="27"/>
      <c r="F351" s="29"/>
      <c r="G351" s="58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1:17" s="34" customFormat="1" ht="15">
      <c r="A352" s="57"/>
      <c r="B352" s="58"/>
      <c r="C352" s="27"/>
      <c r="D352" s="28"/>
      <c r="E352" s="27"/>
      <c r="F352" s="29"/>
      <c r="G352" s="58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1:17" s="34" customFormat="1" ht="15">
      <c r="A353" s="57"/>
      <c r="B353" s="58"/>
      <c r="C353" s="27"/>
      <c r="D353" s="28"/>
      <c r="E353" s="27"/>
      <c r="F353" s="29"/>
      <c r="G353" s="58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1:17" s="34" customFormat="1" ht="15">
      <c r="A354" s="57"/>
      <c r="B354" s="58"/>
      <c r="C354" s="27"/>
      <c r="D354" s="28"/>
      <c r="E354" s="27"/>
      <c r="F354" s="29"/>
      <c r="G354" s="58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1:17" s="34" customFormat="1" ht="15">
      <c r="A355" s="57"/>
      <c r="B355" s="58"/>
      <c r="C355" s="27"/>
      <c r="D355" s="28"/>
      <c r="E355" s="27"/>
      <c r="F355" s="29"/>
      <c r="G355" s="58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4" customFormat="1" ht="15">
      <c r="A356" s="57"/>
      <c r="B356" s="58"/>
      <c r="C356" s="27"/>
      <c r="D356" s="28"/>
      <c r="E356" s="27"/>
      <c r="F356" s="29"/>
      <c r="G356" s="58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1:17" s="34" customFormat="1" ht="15">
      <c r="A357" s="57"/>
      <c r="B357" s="58"/>
      <c r="C357" s="27"/>
      <c r="D357" s="28"/>
      <c r="E357" s="27"/>
      <c r="F357" s="29"/>
      <c r="G357" s="58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1:17" s="34" customFormat="1" ht="15">
      <c r="A358" s="57"/>
      <c r="B358" s="58"/>
      <c r="C358" s="27"/>
      <c r="D358" s="28"/>
      <c r="E358" s="27"/>
      <c r="F358" s="29"/>
      <c r="G358" s="58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1:17" s="34" customFormat="1" ht="15">
      <c r="A359" s="57"/>
      <c r="B359" s="58"/>
      <c r="C359" s="27"/>
      <c r="D359" s="27"/>
      <c r="E359" s="27"/>
      <c r="F359" s="29"/>
      <c r="G359" s="58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1:17" s="34" customFormat="1" ht="15">
      <c r="A360" s="57"/>
      <c r="B360" s="63"/>
      <c r="C360" s="27"/>
      <c r="D360" s="28"/>
      <c r="E360" s="27"/>
      <c r="F360" s="29"/>
      <c r="G360" s="58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1:17" s="34" customFormat="1" ht="15">
      <c r="A361" s="57"/>
      <c r="B361" s="58"/>
      <c r="C361" s="27"/>
      <c r="D361" s="28"/>
      <c r="E361" s="27"/>
      <c r="F361" s="29"/>
      <c r="G361" s="58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15">
      <c r="A362" s="57"/>
      <c r="B362" s="58"/>
      <c r="C362" s="27"/>
      <c r="D362" s="28"/>
      <c r="E362" s="27"/>
      <c r="F362" s="29"/>
      <c r="G362" s="58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4" customFormat="1" ht="15">
      <c r="A363" s="57"/>
      <c r="B363" s="58"/>
      <c r="C363" s="27"/>
      <c r="D363" s="28"/>
      <c r="E363" s="27"/>
      <c r="F363" s="29"/>
      <c r="G363" s="58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1:17" s="34" customFormat="1" ht="15">
      <c r="A364" s="57"/>
      <c r="B364" s="58"/>
      <c r="C364" s="27"/>
      <c r="D364" s="27"/>
      <c r="E364" s="27"/>
      <c r="F364" s="29"/>
      <c r="G364" s="58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1:17" s="34" customFormat="1" ht="15">
      <c r="A365" s="57"/>
      <c r="B365" s="58"/>
      <c r="C365" s="27"/>
      <c r="D365" s="28"/>
      <c r="E365" s="27"/>
      <c r="F365" s="29"/>
      <c r="G365" s="58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1:17" s="34" customFormat="1" ht="15">
      <c r="A366" s="57"/>
      <c r="B366" s="58"/>
      <c r="C366" s="27"/>
      <c r="D366" s="28"/>
      <c r="E366" s="27"/>
      <c r="F366" s="29"/>
      <c r="G366" s="58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1:17" s="34" customFormat="1" ht="15">
      <c r="A367" s="57"/>
      <c r="B367" s="58"/>
      <c r="C367" s="27"/>
      <c r="D367" s="28"/>
      <c r="E367" s="27"/>
      <c r="F367" s="29"/>
      <c r="G367" s="58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5">
      <c r="A368" s="57"/>
      <c r="B368" s="58"/>
      <c r="C368" s="27"/>
      <c r="D368" s="28"/>
      <c r="E368" s="27"/>
      <c r="F368" s="29"/>
      <c r="G368" s="58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4" customFormat="1" ht="15">
      <c r="A369" s="57"/>
      <c r="B369" s="58"/>
      <c r="C369" s="27"/>
      <c r="D369" s="28"/>
      <c r="E369" s="27"/>
      <c r="F369" s="29"/>
      <c r="G369" s="58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1:17" s="34" customFormat="1" ht="15">
      <c r="A370" s="57"/>
      <c r="B370" s="58"/>
      <c r="C370" s="27"/>
      <c r="D370" s="28"/>
      <c r="E370" s="27"/>
      <c r="F370" s="29"/>
      <c r="G370" s="58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34" customFormat="1" ht="15">
      <c r="A371" s="57"/>
      <c r="B371" s="58"/>
      <c r="C371" s="27"/>
      <c r="D371" s="28"/>
      <c r="E371" s="27"/>
      <c r="F371" s="29"/>
      <c r="G371" s="58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1:17" s="34" customFormat="1" ht="15">
      <c r="A372" s="57"/>
      <c r="B372" s="58"/>
      <c r="C372" s="27"/>
      <c r="D372" s="28"/>
      <c r="E372" s="27"/>
      <c r="F372" s="29"/>
      <c r="G372" s="58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1:17" s="34" customFormat="1" ht="15">
      <c r="A373" s="57"/>
      <c r="B373" s="58"/>
      <c r="C373" s="27"/>
      <c r="D373" s="28"/>
      <c r="E373" s="27"/>
      <c r="F373" s="29"/>
      <c r="G373" s="58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1:17" s="34" customFormat="1" ht="15">
      <c r="A374" s="57"/>
      <c r="B374" s="58"/>
      <c r="C374" s="27"/>
      <c r="D374" s="27"/>
      <c r="E374" s="27"/>
      <c r="F374" s="29"/>
      <c r="G374" s="58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1:17" s="34" customFormat="1" ht="15">
      <c r="A375" s="57"/>
      <c r="B375" s="63"/>
      <c r="C375" s="27"/>
      <c r="D375" s="28"/>
      <c r="E375" s="27"/>
      <c r="F375" s="29"/>
      <c r="G375" s="58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1:17" s="34" customFormat="1" ht="15">
      <c r="A376" s="57"/>
      <c r="B376" s="58"/>
      <c r="C376" s="27"/>
      <c r="D376" s="28"/>
      <c r="E376" s="27"/>
      <c r="F376" s="29"/>
      <c r="G376" s="58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1:17" s="34" customFormat="1" ht="15">
      <c r="A377" s="57"/>
      <c r="B377" s="58"/>
      <c r="C377" s="27"/>
      <c r="D377" s="28"/>
      <c r="E377" s="27"/>
      <c r="F377" s="29"/>
      <c r="G377" s="58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1:17" s="34" customFormat="1" ht="15">
      <c r="A378" s="57"/>
      <c r="B378" s="58"/>
      <c r="C378" s="27"/>
      <c r="D378" s="28"/>
      <c r="E378" s="27"/>
      <c r="F378" s="29"/>
      <c r="G378" s="58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1:17" s="34" customFormat="1" ht="15">
      <c r="A379" s="57"/>
      <c r="B379" s="58"/>
      <c r="C379" s="27"/>
      <c r="D379" s="28"/>
      <c r="E379" s="27"/>
      <c r="F379" s="29"/>
      <c r="G379" s="58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1:17" s="34" customFormat="1" ht="15">
      <c r="A380" s="57"/>
      <c r="B380" s="58"/>
      <c r="C380" s="27"/>
      <c r="D380" s="28"/>
      <c r="E380" s="27"/>
      <c r="F380" s="29"/>
      <c r="G380" s="58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1:17" s="34" customFormat="1" ht="15">
      <c r="A381" s="57"/>
      <c r="B381" s="58"/>
      <c r="C381" s="27"/>
      <c r="D381" s="28"/>
      <c r="E381" s="27"/>
      <c r="F381" s="29"/>
      <c r="G381" s="58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1:17" s="34" customFormat="1" ht="15">
      <c r="A382" s="57"/>
      <c r="B382" s="58"/>
      <c r="C382" s="27"/>
      <c r="D382" s="28"/>
      <c r="E382" s="27"/>
      <c r="F382" s="29"/>
      <c r="G382" s="58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1:17" s="34" customFormat="1" ht="15">
      <c r="A383" s="57"/>
      <c r="B383" s="58"/>
      <c r="C383" s="27"/>
      <c r="D383" s="28"/>
      <c r="E383" s="27"/>
      <c r="F383" s="29"/>
      <c r="G383" s="58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1:17" s="34" customFormat="1" ht="15">
      <c r="A384" s="57"/>
      <c r="B384" s="58"/>
      <c r="C384" s="27"/>
      <c r="D384" s="28"/>
      <c r="E384" s="27"/>
      <c r="F384" s="29"/>
      <c r="G384" s="58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1:17" s="34" customFormat="1" ht="15">
      <c r="A385" s="57"/>
      <c r="B385" s="58"/>
      <c r="C385" s="27"/>
      <c r="D385" s="28"/>
      <c r="E385" s="27"/>
      <c r="F385" s="29"/>
      <c r="G385" s="58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1:17" s="34" customFormat="1" ht="15">
      <c r="A386" s="57"/>
      <c r="B386" s="58"/>
      <c r="C386" s="27"/>
      <c r="D386" s="28"/>
      <c r="E386" s="27"/>
      <c r="F386" s="29"/>
      <c r="G386" s="58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1:17" s="34" customFormat="1" ht="15">
      <c r="A387" s="57"/>
      <c r="B387" s="58"/>
      <c r="C387" s="27"/>
      <c r="D387" s="28"/>
      <c r="E387" s="27"/>
      <c r="F387" s="29"/>
      <c r="G387" s="58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1:17" s="34" customFormat="1" ht="15">
      <c r="A388" s="57"/>
      <c r="B388" s="58"/>
      <c r="C388" s="27"/>
      <c r="D388" s="28"/>
      <c r="E388" s="27"/>
      <c r="F388" s="29"/>
      <c r="G388" s="58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1:17" s="34" customFormat="1" ht="15">
      <c r="A389" s="57"/>
      <c r="B389" s="58"/>
      <c r="C389" s="27"/>
      <c r="D389" s="28"/>
      <c r="E389" s="27"/>
      <c r="F389" s="29"/>
      <c r="G389" s="58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1:17" s="34" customFormat="1" ht="15">
      <c r="A390" s="64"/>
      <c r="B390" s="58"/>
      <c r="C390" s="29"/>
      <c r="D390" s="28"/>
      <c r="E390" s="27"/>
      <c r="F390" s="57"/>
      <c r="G390" s="58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1:17" s="34" customFormat="1" ht="15">
      <c r="A391" s="57"/>
      <c r="B391" s="58"/>
      <c r="C391" s="27"/>
      <c r="D391" s="27"/>
      <c r="E391" s="27"/>
      <c r="F391" s="29"/>
      <c r="G391" s="58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1:17" s="34" customFormat="1" ht="15">
      <c r="A392" s="57"/>
      <c r="B392" s="58"/>
      <c r="C392" s="27"/>
      <c r="D392" s="28"/>
      <c r="E392" s="27"/>
      <c r="F392" s="29"/>
      <c r="G392" s="58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1:17" s="34" customFormat="1" ht="15">
      <c r="A393" s="57"/>
      <c r="B393" s="58"/>
      <c r="C393" s="27"/>
      <c r="D393" s="28"/>
      <c r="E393" s="27"/>
      <c r="F393" s="29"/>
      <c r="G393" s="58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1:17" s="34" customFormat="1" ht="15">
      <c r="A394" s="57"/>
      <c r="B394" s="58"/>
      <c r="C394" s="27"/>
      <c r="D394" s="28"/>
      <c r="E394" s="27"/>
      <c r="F394" s="29"/>
      <c r="G394" s="58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1:17" s="34" customFormat="1" ht="15">
      <c r="A395" s="57"/>
      <c r="B395" s="58"/>
      <c r="C395" s="27"/>
      <c r="D395" s="28"/>
      <c r="E395" s="27"/>
      <c r="F395" s="29"/>
      <c r="G395" s="58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1:17" s="34" customFormat="1" ht="15">
      <c r="A396" s="57"/>
      <c r="B396" s="58"/>
      <c r="C396" s="27"/>
      <c r="D396" s="28"/>
      <c r="E396" s="27"/>
      <c r="F396" s="29"/>
      <c r="G396" s="58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1:17" s="34" customFormat="1" ht="15">
      <c r="A397" s="57"/>
      <c r="B397" s="58"/>
      <c r="C397" s="27"/>
      <c r="D397" s="28"/>
      <c r="E397" s="27"/>
      <c r="F397" s="29"/>
      <c r="G397" s="58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1:17" s="34" customFormat="1" ht="15">
      <c r="A398" s="57"/>
      <c r="B398" s="58"/>
      <c r="C398" s="27"/>
      <c r="D398" s="28"/>
      <c r="E398" s="27"/>
      <c r="F398" s="29"/>
      <c r="G398" s="58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1:17" s="34" customFormat="1" ht="15">
      <c r="A399" s="57"/>
      <c r="B399" s="58"/>
      <c r="C399" s="27"/>
      <c r="D399" s="28"/>
      <c r="E399" s="27"/>
      <c r="F399" s="29"/>
      <c r="G399" s="58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1:17" s="34" customFormat="1" ht="15">
      <c r="A400" s="57"/>
      <c r="B400" s="58"/>
      <c r="C400" s="27"/>
      <c r="D400" s="28"/>
      <c r="E400" s="27"/>
      <c r="F400" s="29"/>
      <c r="G400" s="58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1:17" s="34" customFormat="1" ht="15">
      <c r="A401" s="57"/>
      <c r="B401" s="58"/>
      <c r="C401" s="27"/>
      <c r="D401" s="28"/>
      <c r="E401" s="59"/>
      <c r="F401" s="58"/>
      <c r="G401" s="58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1:17" s="34" customFormat="1" ht="15">
      <c r="A402" s="57"/>
      <c r="B402" s="58"/>
      <c r="C402" s="27"/>
      <c r="D402" s="28"/>
      <c r="E402" s="59"/>
      <c r="F402" s="58"/>
      <c r="G402" s="58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1:17" s="34" customFormat="1" ht="15">
      <c r="A403" s="57"/>
      <c r="B403" s="58"/>
      <c r="C403" s="27"/>
      <c r="D403" s="28"/>
      <c r="E403" s="59"/>
      <c r="F403" s="58"/>
      <c r="G403" s="58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1:17" s="34" customFormat="1" ht="15">
      <c r="A404" s="57"/>
      <c r="B404" s="58"/>
      <c r="C404" s="27"/>
      <c r="D404" s="28"/>
      <c r="E404" s="59"/>
      <c r="F404" s="58"/>
      <c r="G404" s="58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1:17" s="34" customFormat="1" ht="15">
      <c r="A405" s="57"/>
      <c r="B405" s="58"/>
      <c r="C405" s="27"/>
      <c r="D405" s="28"/>
      <c r="E405" s="59"/>
      <c r="F405" s="58"/>
      <c r="G405" s="58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1:17" s="34" customFormat="1" ht="15">
      <c r="A406" s="57"/>
      <c r="B406" s="58"/>
      <c r="C406" s="27"/>
      <c r="D406" s="28"/>
      <c r="E406" s="59"/>
      <c r="F406" s="58"/>
      <c r="G406" s="58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1:17" s="34" customFormat="1" ht="15">
      <c r="A407" s="57"/>
      <c r="B407" s="58"/>
      <c r="C407" s="27"/>
      <c r="D407" s="28"/>
      <c r="E407" s="59"/>
      <c r="F407" s="58"/>
      <c r="G407" s="58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1:17" s="34" customFormat="1" ht="15">
      <c r="A408" s="57"/>
      <c r="B408" s="58"/>
      <c r="C408" s="27"/>
      <c r="D408" s="28"/>
      <c r="E408" s="59"/>
      <c r="F408" s="58"/>
      <c r="G408" s="58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1:17" s="34" customFormat="1" ht="15">
      <c r="A409" s="57"/>
      <c r="B409" s="58"/>
      <c r="C409" s="27"/>
      <c r="D409" s="28"/>
      <c r="E409" s="59"/>
      <c r="F409" s="58"/>
      <c r="G409" s="58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1:17" s="34" customFormat="1" ht="15">
      <c r="A410" s="57"/>
      <c r="B410" s="58"/>
      <c r="C410" s="27"/>
      <c r="D410" s="28"/>
      <c r="E410" s="59"/>
      <c r="F410" s="58"/>
      <c r="G410" s="58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4" customFormat="1" ht="15">
      <c r="A411" s="57"/>
      <c r="B411" s="58"/>
      <c r="C411" s="27"/>
      <c r="D411" s="28"/>
      <c r="E411" s="59"/>
      <c r="F411" s="58"/>
      <c r="G411" s="58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1:17" s="34" customFormat="1" ht="15">
      <c r="A412" s="57"/>
      <c r="B412" s="58"/>
      <c r="C412" s="27"/>
      <c r="D412" s="28"/>
      <c r="E412" s="59"/>
      <c r="F412" s="58"/>
      <c r="G412" s="58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1:17" s="34" customFormat="1" ht="15">
      <c r="A413" s="57"/>
      <c r="B413" s="58"/>
      <c r="C413" s="27"/>
      <c r="D413" s="28"/>
      <c r="E413" s="59"/>
      <c r="F413" s="58"/>
      <c r="G413" s="58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1:17" s="34" customFormat="1" ht="15">
      <c r="A414" s="57"/>
      <c r="B414" s="58"/>
      <c r="C414" s="27"/>
      <c r="D414" s="28"/>
      <c r="E414" s="59"/>
      <c r="F414" s="58"/>
      <c r="G414" s="58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1:17" s="34" customFormat="1" ht="15">
      <c r="A415" s="57"/>
      <c r="B415" s="58"/>
      <c r="C415" s="27"/>
      <c r="D415" s="28"/>
      <c r="E415" s="59"/>
      <c r="F415" s="58"/>
      <c r="G415" s="58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4" customFormat="1" ht="15">
      <c r="A416" s="57"/>
      <c r="B416" s="58"/>
      <c r="C416" s="27"/>
      <c r="D416" s="28"/>
      <c r="E416" s="59"/>
      <c r="F416" s="58"/>
      <c r="G416" s="58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1:17" s="34" customFormat="1" ht="15">
      <c r="A417" s="57"/>
      <c r="B417" s="58"/>
      <c r="C417" s="27"/>
      <c r="D417" s="28"/>
      <c r="E417" s="59"/>
      <c r="F417" s="58"/>
      <c r="G417" s="58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5">
      <c r="A418" s="57"/>
      <c r="B418" s="58"/>
      <c r="C418" s="27"/>
      <c r="D418" s="28"/>
      <c r="E418" s="59"/>
      <c r="F418" s="58"/>
      <c r="G418" s="58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4" customFormat="1" ht="15">
      <c r="A419" s="57"/>
      <c r="B419" s="58"/>
      <c r="C419" s="27"/>
      <c r="D419" s="28"/>
      <c r="E419" s="59"/>
      <c r="F419" s="58"/>
      <c r="G419" s="58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1:17" s="34" customFormat="1" ht="15">
      <c r="A420" s="57"/>
      <c r="B420" s="58"/>
      <c r="C420" s="27"/>
      <c r="D420" s="28"/>
      <c r="E420" s="59"/>
      <c r="F420" s="58"/>
      <c r="G420" s="58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4" customFormat="1" ht="15">
      <c r="A421" s="57"/>
      <c r="B421" s="58"/>
      <c r="C421" s="27"/>
      <c r="D421" s="28"/>
      <c r="E421" s="59"/>
      <c r="F421" s="58"/>
      <c r="G421" s="58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1:17" s="34" customFormat="1" ht="15">
      <c r="A422" s="57"/>
      <c r="B422" s="58"/>
      <c r="C422" s="27"/>
      <c r="D422" s="28"/>
      <c r="E422" s="59"/>
      <c r="F422" s="58"/>
      <c r="G422" s="58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1:17" s="34" customFormat="1" ht="15">
      <c r="A423" s="57"/>
      <c r="B423" s="63"/>
      <c r="C423" s="27"/>
      <c r="D423" s="28"/>
      <c r="E423" s="59"/>
      <c r="F423" s="58"/>
      <c r="G423" s="58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1:17" s="34" customFormat="1" ht="15">
      <c r="A424" s="57"/>
      <c r="B424" s="58"/>
      <c r="C424" s="27"/>
      <c r="D424" s="28"/>
      <c r="E424" s="59"/>
      <c r="F424" s="58"/>
      <c r="G424" s="58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1:17" s="34" customFormat="1" ht="15">
      <c r="A425" s="57"/>
      <c r="B425" s="58"/>
      <c r="C425" s="27"/>
      <c r="D425" s="28"/>
      <c r="E425" s="59"/>
      <c r="F425" s="58"/>
      <c r="G425" s="58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1:17" s="34" customFormat="1" ht="15">
      <c r="A426" s="57"/>
      <c r="B426" s="58"/>
      <c r="C426" s="27"/>
      <c r="D426" s="28"/>
      <c r="E426" s="59"/>
      <c r="F426" s="58"/>
      <c r="G426" s="58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1:17" s="34" customFormat="1" ht="15">
      <c r="A427" s="57"/>
      <c r="B427" s="58"/>
      <c r="C427" s="27"/>
      <c r="D427" s="28"/>
      <c r="E427" s="59"/>
      <c r="F427" s="58"/>
      <c r="G427" s="58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1:17" s="34" customFormat="1" ht="15">
      <c r="A428" s="57"/>
      <c r="B428" s="58"/>
      <c r="C428" s="27"/>
      <c r="D428" s="28"/>
      <c r="E428" s="59"/>
      <c r="F428" s="58"/>
      <c r="G428" s="58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4" customFormat="1" ht="15">
      <c r="A429" s="57"/>
      <c r="B429" s="58"/>
      <c r="C429" s="27"/>
      <c r="D429" s="28"/>
      <c r="E429" s="59"/>
      <c r="F429" s="58"/>
      <c r="G429" s="58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1:17" s="34" customFormat="1" ht="15">
      <c r="A430" s="57"/>
      <c r="B430" s="58"/>
      <c r="C430" s="27"/>
      <c r="D430" s="28"/>
      <c r="E430" s="59"/>
      <c r="F430" s="58"/>
      <c r="G430" s="58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1:17" s="34" customFormat="1" ht="15">
      <c r="A431" s="57"/>
      <c r="B431" s="58"/>
      <c r="C431" s="27"/>
      <c r="D431" s="28"/>
      <c r="E431" s="59"/>
      <c r="F431" s="58"/>
      <c r="G431" s="58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1:17" s="34" customFormat="1" ht="15">
      <c r="A432" s="57"/>
      <c r="B432" s="58"/>
      <c r="C432" s="27"/>
      <c r="D432" s="28"/>
      <c r="E432" s="59"/>
      <c r="F432" s="58"/>
      <c r="G432" s="58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1:17" s="34" customFormat="1" ht="15">
      <c r="A433" s="57"/>
      <c r="B433" s="58"/>
      <c r="C433" s="27"/>
      <c r="D433" s="28"/>
      <c r="E433" s="59"/>
      <c r="F433" s="58"/>
      <c r="G433" s="58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1:17" s="34" customFormat="1" ht="15">
      <c r="A434" s="57"/>
      <c r="B434" s="58"/>
      <c r="C434" s="27"/>
      <c r="D434" s="28"/>
      <c r="E434" s="59"/>
      <c r="F434" s="58"/>
      <c r="G434" s="58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1:17" s="34" customFormat="1" ht="15">
      <c r="A435" s="57"/>
      <c r="B435" s="58"/>
      <c r="C435" s="27"/>
      <c r="D435" s="28"/>
      <c r="E435" s="59"/>
      <c r="F435" s="58"/>
      <c r="G435" s="58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1:17" s="34" customFormat="1" ht="15">
      <c r="A436" s="57"/>
      <c r="B436" s="58"/>
      <c r="C436" s="27"/>
      <c r="D436" s="28"/>
      <c r="E436" s="59"/>
      <c r="F436" s="58"/>
      <c r="G436" s="58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1:17" s="34" customFormat="1" ht="15">
      <c r="A437" s="57"/>
      <c r="B437" s="58"/>
      <c r="C437" s="27"/>
      <c r="D437" s="28"/>
      <c r="E437" s="59"/>
      <c r="F437" s="58"/>
      <c r="G437" s="58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1:17" s="34" customFormat="1" ht="15">
      <c r="A438" s="57"/>
      <c r="B438" s="58"/>
      <c r="C438" s="27"/>
      <c r="D438" s="28"/>
      <c r="E438" s="59"/>
      <c r="F438" s="58"/>
      <c r="G438" s="58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1:17" s="34" customFormat="1" ht="15">
      <c r="A439" s="57"/>
      <c r="B439" s="58"/>
      <c r="C439" s="27"/>
      <c r="D439" s="28"/>
      <c r="E439" s="59"/>
      <c r="F439" s="58"/>
      <c r="G439" s="58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1:17" s="34" customFormat="1" ht="15">
      <c r="A440" s="57"/>
      <c r="B440" s="58"/>
      <c r="C440" s="27"/>
      <c r="D440" s="28"/>
      <c r="E440" s="59"/>
      <c r="F440" s="58"/>
      <c r="G440" s="58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1:17" s="34" customFormat="1" ht="15">
      <c r="A441" s="57"/>
      <c r="B441" s="58"/>
      <c r="C441" s="27"/>
      <c r="D441" s="28"/>
      <c r="E441" s="59"/>
      <c r="F441" s="58"/>
      <c r="G441" s="58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1:17" s="34" customFormat="1" ht="15">
      <c r="A442" s="57"/>
      <c r="B442" s="58"/>
      <c r="C442" s="27"/>
      <c r="D442" s="28"/>
      <c r="E442" s="59"/>
      <c r="F442" s="58"/>
      <c r="G442" s="58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1:17" s="34" customFormat="1" ht="15">
      <c r="A443" s="57"/>
      <c r="B443" s="58"/>
      <c r="C443" s="27"/>
      <c r="D443" s="28"/>
      <c r="E443" s="59"/>
      <c r="F443" s="58"/>
      <c r="G443" s="58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1:17" s="34" customFormat="1" ht="15">
      <c r="A444" s="57"/>
      <c r="B444" s="58"/>
      <c r="C444" s="27"/>
      <c r="D444" s="28"/>
      <c r="E444" s="59"/>
      <c r="F444" s="58"/>
      <c r="G444" s="58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1:17" s="34" customFormat="1" ht="15">
      <c r="A445" s="57"/>
      <c r="B445" s="58"/>
      <c r="C445" s="27"/>
      <c r="D445" s="28"/>
      <c r="E445" s="59"/>
      <c r="F445" s="58"/>
      <c r="G445" s="58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1:17" s="34" customFormat="1" ht="15">
      <c r="A446" s="57"/>
      <c r="B446" s="58"/>
      <c r="C446" s="27"/>
      <c r="D446" s="28"/>
      <c r="E446" s="59"/>
      <c r="F446" s="58"/>
      <c r="G446" s="58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1:17" s="34" customFormat="1" ht="15">
      <c r="A447" s="57"/>
      <c r="B447" s="58"/>
      <c r="C447" s="27"/>
      <c r="D447" s="28"/>
      <c r="E447" s="59"/>
      <c r="F447" s="58"/>
      <c r="G447" s="58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1:17" s="34" customFormat="1" ht="15">
      <c r="A448" s="57"/>
      <c r="B448" s="58"/>
      <c r="C448" s="27"/>
      <c r="D448" s="28"/>
      <c r="E448" s="59"/>
      <c r="F448" s="58"/>
      <c r="G448" s="58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1:17" s="34" customFormat="1" ht="15">
      <c r="A449" s="57"/>
      <c r="B449" s="58"/>
      <c r="C449" s="27"/>
      <c r="D449" s="28"/>
      <c r="E449" s="59"/>
      <c r="F449" s="58"/>
      <c r="G449" s="58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1:17" s="34" customFormat="1" ht="15">
      <c r="A450" s="57"/>
      <c r="B450" s="58"/>
      <c r="C450" s="27"/>
      <c r="D450" s="28"/>
      <c r="E450" s="59"/>
      <c r="F450" s="58"/>
      <c r="G450" s="58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1:17" s="34" customFormat="1" ht="15">
      <c r="A451" s="57"/>
      <c r="B451" s="58"/>
      <c r="C451" s="27"/>
      <c r="D451" s="28"/>
      <c r="E451" s="59"/>
      <c r="F451" s="58"/>
      <c r="G451" s="58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1:17" s="34" customFormat="1" ht="15">
      <c r="A452" s="57"/>
      <c r="B452" s="58"/>
      <c r="C452" s="27"/>
      <c r="D452" s="28"/>
      <c r="E452" s="59"/>
      <c r="F452" s="58"/>
      <c r="G452" s="58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1:17" s="34" customFormat="1" ht="15">
      <c r="A453" s="57"/>
      <c r="B453" s="58"/>
      <c r="C453" s="27"/>
      <c r="D453" s="28"/>
      <c r="E453" s="59"/>
      <c r="F453" s="58"/>
      <c r="G453" s="58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1:17" s="34" customFormat="1" ht="15">
      <c r="A454" s="57"/>
      <c r="B454" s="58"/>
      <c r="C454" s="27"/>
      <c r="D454" s="28"/>
      <c r="E454" s="59"/>
      <c r="F454" s="58"/>
      <c r="G454" s="58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1:17" s="34" customFormat="1" ht="15">
      <c r="A455" s="57"/>
      <c r="B455" s="58"/>
      <c r="C455" s="27"/>
      <c r="D455" s="28"/>
      <c r="E455" s="59"/>
      <c r="F455" s="58"/>
      <c r="G455" s="58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1:17" s="34" customFormat="1" ht="15">
      <c r="A456" s="57"/>
      <c r="B456" s="58"/>
      <c r="C456" s="27"/>
      <c r="D456" s="28"/>
      <c r="E456" s="59"/>
      <c r="F456" s="58"/>
      <c r="G456" s="58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1:17" s="34" customFormat="1" ht="15">
      <c r="A457" s="57"/>
      <c r="B457" s="58"/>
      <c r="C457" s="27"/>
      <c r="D457" s="28"/>
      <c r="E457" s="59"/>
      <c r="F457" s="58"/>
      <c r="G457" s="58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1:17" s="34" customFormat="1" ht="15">
      <c r="A458" s="57"/>
      <c r="B458" s="58"/>
      <c r="C458" s="27"/>
      <c r="D458" s="28"/>
      <c r="E458" s="59"/>
      <c r="F458" s="58"/>
      <c r="G458" s="58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1:17" s="34" customFormat="1" ht="15">
      <c r="A459" s="57"/>
      <c r="B459" s="58"/>
      <c r="C459" s="27"/>
      <c r="D459" s="28"/>
      <c r="E459" s="59"/>
      <c r="F459" s="58"/>
      <c r="G459" s="58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1:17" s="34" customFormat="1" ht="15">
      <c r="A460" s="57"/>
      <c r="B460" s="58"/>
      <c r="C460" s="27"/>
      <c r="D460" s="28"/>
      <c r="E460" s="59"/>
      <c r="F460" s="58"/>
      <c r="G460" s="58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1:17" s="34" customFormat="1" ht="15">
      <c r="A461" s="57"/>
      <c r="B461" s="58"/>
      <c r="C461" s="27"/>
      <c r="D461" s="28"/>
      <c r="E461" s="59"/>
      <c r="F461" s="58"/>
      <c r="G461" s="58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1:17" s="34" customFormat="1" ht="15">
      <c r="A462" s="57"/>
      <c r="B462" s="58"/>
      <c r="C462" s="27"/>
      <c r="D462" s="28"/>
      <c r="E462" s="59"/>
      <c r="F462" s="58"/>
      <c r="G462" s="58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1:17" s="34" customFormat="1" ht="15">
      <c r="A463" s="57"/>
      <c r="B463" s="58"/>
      <c r="C463" s="27"/>
      <c r="D463" s="28"/>
      <c r="E463" s="59"/>
      <c r="F463" s="58"/>
      <c r="G463" s="58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1:17" s="34" customFormat="1" ht="15">
      <c r="A464" s="57"/>
      <c r="B464" s="58"/>
      <c r="C464" s="27"/>
      <c r="D464" s="28"/>
      <c r="E464" s="59"/>
      <c r="F464" s="58"/>
      <c r="G464" s="58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1:17" s="34" customFormat="1" ht="15">
      <c r="A465" s="57"/>
      <c r="B465" s="58"/>
      <c r="C465" s="27"/>
      <c r="D465" s="28"/>
      <c r="E465" s="59"/>
      <c r="F465" s="58"/>
      <c r="G465" s="58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1:17" s="34" customFormat="1" ht="15">
      <c r="A466" s="57"/>
      <c r="B466" s="58"/>
      <c r="C466" s="27"/>
      <c r="D466" s="28"/>
      <c r="E466" s="59"/>
      <c r="F466" s="58"/>
      <c r="G466" s="58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1:17" s="34" customFormat="1" ht="15">
      <c r="A467" s="57"/>
      <c r="B467" s="58"/>
      <c r="C467" s="27"/>
      <c r="D467" s="28"/>
      <c r="E467" s="59"/>
      <c r="F467" s="58"/>
      <c r="G467" s="58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1:17" s="34" customFormat="1" ht="15">
      <c r="A468" s="57"/>
      <c r="B468" s="58"/>
      <c r="C468" s="27"/>
      <c r="D468" s="28"/>
      <c r="E468" s="59"/>
      <c r="F468" s="58"/>
      <c r="G468" s="58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1:17" s="34" customFormat="1" ht="15">
      <c r="A469" s="57"/>
      <c r="B469" s="58"/>
      <c r="C469" s="27"/>
      <c r="D469" s="28"/>
      <c r="E469" s="59"/>
      <c r="F469" s="58"/>
      <c r="G469" s="58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1:17" s="34" customFormat="1" ht="15">
      <c r="A470" s="57"/>
      <c r="B470" s="58"/>
      <c r="C470" s="27"/>
      <c r="D470" s="28"/>
      <c r="E470" s="59"/>
      <c r="F470" s="58"/>
      <c r="G470" s="58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1:17" s="34" customFormat="1" ht="15">
      <c r="A471" s="57"/>
      <c r="B471" s="58"/>
      <c r="C471" s="27"/>
      <c r="D471" s="28"/>
      <c r="E471" s="59"/>
      <c r="F471" s="58"/>
      <c r="G471" s="58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1:17" s="34" customFormat="1" ht="15">
      <c r="A472" s="57"/>
      <c r="B472" s="58"/>
      <c r="C472" s="27"/>
      <c r="D472" s="28"/>
      <c r="E472" s="59"/>
      <c r="F472" s="58"/>
      <c r="G472" s="58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1:17" s="34" customFormat="1" ht="15">
      <c r="A473" s="57"/>
      <c r="B473" s="58"/>
      <c r="C473" s="27"/>
      <c r="D473" s="28"/>
      <c r="E473" s="59"/>
      <c r="F473" s="58"/>
      <c r="G473" s="58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1:17" s="34" customFormat="1" ht="15">
      <c r="A474" s="57"/>
      <c r="B474" s="58"/>
      <c r="C474" s="27"/>
      <c r="D474" s="28"/>
      <c r="E474" s="59"/>
      <c r="F474" s="58"/>
      <c r="G474" s="58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1:17" s="34" customFormat="1" ht="15">
      <c r="A475" s="57"/>
      <c r="B475" s="58"/>
      <c r="C475" s="27"/>
      <c r="D475" s="28"/>
      <c r="E475" s="59"/>
      <c r="F475" s="58"/>
      <c r="G475" s="58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1:17" s="34" customFormat="1" ht="15">
      <c r="A476" s="57"/>
      <c r="B476" s="58"/>
      <c r="C476" s="27"/>
      <c r="D476" s="28"/>
      <c r="E476" s="59"/>
      <c r="F476" s="58"/>
      <c r="G476" s="58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1:17" s="34" customFormat="1" ht="15">
      <c r="A477" s="57"/>
      <c r="B477" s="58"/>
      <c r="C477" s="27"/>
      <c r="D477" s="28"/>
      <c r="E477" s="59"/>
      <c r="F477" s="58"/>
      <c r="G477" s="58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1:17" s="34" customFormat="1" ht="15">
      <c r="A478" s="57"/>
      <c r="B478" s="58"/>
      <c r="C478" s="27"/>
      <c r="D478" s="28"/>
      <c r="E478" s="59"/>
      <c r="F478" s="58"/>
      <c r="G478" s="58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1:17" s="34" customFormat="1" ht="15">
      <c r="A479" s="57"/>
      <c r="B479" s="58"/>
      <c r="C479" s="27"/>
      <c r="D479" s="28"/>
      <c r="E479" s="59"/>
      <c r="F479" s="58"/>
      <c r="G479" s="58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1:17" s="34" customFormat="1" ht="15">
      <c r="A480" s="57"/>
      <c r="B480" s="58"/>
      <c r="C480" s="27"/>
      <c r="D480" s="28"/>
      <c r="E480" s="59"/>
      <c r="F480" s="58"/>
      <c r="G480" s="58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1:17" s="34" customFormat="1" ht="15">
      <c r="A481" s="57"/>
      <c r="B481" s="58"/>
      <c r="C481" s="27"/>
      <c r="D481" s="28"/>
      <c r="E481" s="59"/>
      <c r="F481" s="58"/>
      <c r="G481" s="58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1:17" s="34" customFormat="1" ht="15">
      <c r="A482" s="57"/>
      <c r="B482" s="58"/>
      <c r="C482" s="27"/>
      <c r="D482" s="28"/>
      <c r="E482" s="59"/>
      <c r="F482" s="58"/>
      <c r="G482" s="58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1:17" s="34" customFormat="1" ht="15">
      <c r="A483" s="57"/>
      <c r="B483" s="58"/>
      <c r="C483" s="27"/>
      <c r="D483" s="28"/>
      <c r="E483" s="59"/>
      <c r="F483" s="58"/>
      <c r="G483" s="58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1:17" s="34" customFormat="1" ht="15">
      <c r="A484" s="57"/>
      <c r="B484" s="58"/>
      <c r="C484" s="27"/>
      <c r="D484" s="28"/>
      <c r="E484" s="59"/>
      <c r="F484" s="58"/>
      <c r="G484" s="58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1:17" s="34" customFormat="1" ht="15">
      <c r="A485" s="57"/>
      <c r="B485" s="58"/>
      <c r="C485" s="27"/>
      <c r="D485" s="28"/>
      <c r="E485" s="59"/>
      <c r="F485" s="58"/>
      <c r="G485" s="58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1:17" s="34" customFormat="1" ht="15">
      <c r="A486" s="57"/>
      <c r="B486" s="58"/>
      <c r="C486" s="27"/>
      <c r="D486" s="28"/>
      <c r="E486" s="59"/>
      <c r="F486" s="58"/>
      <c r="G486" s="58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1:17" s="34" customFormat="1" ht="15">
      <c r="A487" s="57"/>
      <c r="B487" s="58"/>
      <c r="C487" s="27"/>
      <c r="D487" s="28"/>
      <c r="E487" s="59"/>
      <c r="F487" s="58"/>
      <c r="G487" s="58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1:17" s="34" customFormat="1" ht="15">
      <c r="A488" s="57"/>
      <c r="B488" s="58"/>
      <c r="C488" s="27"/>
      <c r="D488" s="28"/>
      <c r="E488" s="59"/>
      <c r="F488" s="58"/>
      <c r="G488" s="58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1:17" s="34" customFormat="1" ht="15">
      <c r="A489" s="57"/>
      <c r="B489" s="58"/>
      <c r="C489" s="27"/>
      <c r="D489" s="28"/>
      <c r="E489" s="59"/>
      <c r="F489" s="58"/>
      <c r="G489" s="58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1:17" s="34" customFormat="1" ht="15">
      <c r="A490" s="57"/>
      <c r="B490" s="58"/>
      <c r="C490" s="27"/>
      <c r="D490" s="28"/>
      <c r="E490" s="59"/>
      <c r="F490" s="58"/>
      <c r="G490" s="58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1:17" s="34" customFormat="1" ht="15">
      <c r="A491" s="57"/>
      <c r="B491" s="58"/>
      <c r="C491" s="27"/>
      <c r="D491" s="28"/>
      <c r="E491" s="59"/>
      <c r="F491" s="58"/>
      <c r="G491" s="58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1:17" s="34" customFormat="1" ht="15">
      <c r="A492" s="57"/>
      <c r="B492" s="58"/>
      <c r="C492" s="27"/>
      <c r="D492" s="28"/>
      <c r="E492" s="59"/>
      <c r="F492" s="58"/>
      <c r="G492" s="58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3:17" s="34" customFormat="1" ht="15"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3:17" s="34" customFormat="1" ht="15"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3:17" s="34" customFormat="1" ht="15"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3:17" s="34" customFormat="1" ht="15"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3:17" s="34" customFormat="1" ht="15"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3:17" s="34" customFormat="1" ht="15"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3:17" s="34" customFormat="1" ht="15"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3:17" s="34" customFormat="1" ht="15"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3:17" s="34" customFormat="1" ht="15"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3:17" s="34" customFormat="1" ht="15"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3:17" s="34" customFormat="1" ht="15"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3:17" s="34" customFormat="1" ht="15"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3:17" s="34" customFormat="1" ht="15"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3:17" s="34" customFormat="1" ht="15"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3:17" s="34" customFormat="1" ht="15"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3:17" s="34" customFormat="1" ht="15"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3:17" s="34" customFormat="1" ht="15"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3:17" s="34" customFormat="1" ht="15"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3:17" s="34" customFormat="1" ht="15"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3:17" s="34" customFormat="1" ht="15"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3:17" s="34" customFormat="1" ht="15"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3:17" s="34" customFormat="1" ht="15"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3:17" s="34" customFormat="1" ht="15"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3:17" s="34" customFormat="1" ht="15"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3:17" s="34" customFormat="1" ht="15"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3:17" s="34" customFormat="1" ht="15"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3:17" s="34" customFormat="1" ht="15"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3:17" s="34" customFormat="1" ht="15"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3:17" s="34" customFormat="1" ht="15"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3:17" s="34" customFormat="1" ht="15"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3:17" s="34" customFormat="1" ht="15"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3:17" s="34" customFormat="1" ht="15"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3:17" s="34" customFormat="1" ht="15"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3:17" s="34" customFormat="1" ht="15"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3:17" s="34" customFormat="1" ht="15"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3:17" s="34" customFormat="1" ht="15"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3:17" s="34" customFormat="1" ht="15"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3:17" s="34" customFormat="1" ht="15"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3:17" s="34" customFormat="1" ht="15"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3:17" s="34" customFormat="1" ht="15"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3:17" s="34" customFormat="1" ht="15"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3:17" s="34" customFormat="1" ht="15"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3:17" s="34" customFormat="1" ht="15"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3:17" s="34" customFormat="1" ht="15"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3:17" s="34" customFormat="1" ht="15"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3:17" s="34" customFormat="1" ht="15"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3:17" s="34" customFormat="1" ht="15"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3:17" s="34" customFormat="1" ht="15"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3:17" s="34" customFormat="1" ht="15"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3:17" s="34" customFormat="1" ht="15"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3:17" s="34" customFormat="1" ht="15"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3:17" s="34" customFormat="1" ht="1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3:17" s="34" customFormat="1" ht="15"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3:17" s="34" customFormat="1" ht="15"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3:17" s="34" customFormat="1" ht="15"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3:17" s="34" customFormat="1" ht="15"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3:17" s="34" customFormat="1" ht="15"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3:17" s="34" customFormat="1" ht="15"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3:17" s="34" customFormat="1" ht="15"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3:17" s="34" customFormat="1" ht="15"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3:17" s="34" customFormat="1" ht="15"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3:17" s="34" customFormat="1" ht="15"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3:17" s="34" customFormat="1" ht="15"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3:17" s="34" customFormat="1" ht="15"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3:17" s="34" customFormat="1" ht="15"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3:17" s="34" customFormat="1" ht="15"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3:17" s="34" customFormat="1" ht="15"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3:17" s="34" customFormat="1" ht="15"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3:17" s="34" customFormat="1" ht="15"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3:17" s="34" customFormat="1" ht="15"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3:17" s="34" customFormat="1" ht="15"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3:17" s="34" customFormat="1" ht="15"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3:17" s="34" customFormat="1" ht="15"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3:17" s="34" customFormat="1" ht="15"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3:17" s="34" customFormat="1" ht="15"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3:17" s="34" customFormat="1" ht="15"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3:17" s="34" customFormat="1" ht="15"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3:17" s="34" customFormat="1" ht="15"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3:17" s="34" customFormat="1" ht="15"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3:17" s="34" customFormat="1" ht="15"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3:17" s="34" customFormat="1" ht="15"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3:17" s="34" customFormat="1" ht="15"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3:17" s="34" customFormat="1" ht="15"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3:17" s="34" customFormat="1" ht="15"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3:17" s="34" customFormat="1" ht="15"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3:17" s="34" customFormat="1" ht="15"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3:17" s="34" customFormat="1" ht="15"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3:17" s="34" customFormat="1" ht="15"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3:17" s="34" customFormat="1" ht="15"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</sheetData>
  <mergeCells count="4">
    <mergeCell ref="M179:N179"/>
    <mergeCell ref="M180:N180"/>
    <mergeCell ref="M127:N127"/>
    <mergeCell ref="M128:N128"/>
  </mergeCells>
  <printOptions horizontalCentered="1"/>
  <pageMargins left="0.25" right="0" top="0.75" bottom="0.5" header="0.24" footer="0.24"/>
  <pageSetup horizontalDpi="600" verticalDpi="600" orientation="portrait" paperSize="9" scale="70" r:id="rId1"/>
  <headerFooter alignWithMargins="0">
    <oddFooter>&amp;L&amp;8&amp;F.xls&amp;R&amp;8&amp;D&amp;10
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131"/>
  <sheetViews>
    <sheetView workbookViewId="0" topLeftCell="A30">
      <selection activeCell="B52" sqref="B52"/>
    </sheetView>
  </sheetViews>
  <sheetFormatPr defaultColWidth="9.140625" defaultRowHeight="12.75"/>
  <cols>
    <col min="1" max="1" width="4.8515625" style="32" customWidth="1"/>
    <col min="2" max="2" width="4.28125" style="32" customWidth="1"/>
    <col min="3" max="5" width="9.140625" style="32" customWidth="1"/>
    <col min="6" max="6" width="13.8515625" style="32" customWidth="1"/>
    <col min="7" max="7" width="13.7109375" style="32" customWidth="1"/>
    <col min="8" max="8" width="3.421875" style="58" customWidth="1"/>
    <col min="9" max="9" width="13.7109375" style="32" customWidth="1"/>
    <col min="10" max="186" width="9.140625" style="32" customWidth="1"/>
  </cols>
  <sheetData>
    <row r="2" ht="12.75">
      <c r="B2" s="26" t="s">
        <v>0</v>
      </c>
    </row>
    <row r="4" ht="12.75">
      <c r="B4" s="26" t="s">
        <v>106</v>
      </c>
    </row>
    <row r="5" ht="12.75">
      <c r="B5" s="110" t="s">
        <v>260</v>
      </c>
    </row>
    <row r="6" spans="7:9" ht="12.75">
      <c r="G6" s="67"/>
      <c r="H6" s="119"/>
      <c r="I6" s="67"/>
    </row>
    <row r="7" spans="7:9" ht="12.75">
      <c r="G7" s="67" t="s">
        <v>254</v>
      </c>
      <c r="H7" s="119"/>
      <c r="I7" s="67" t="s">
        <v>254</v>
      </c>
    </row>
    <row r="8" spans="7:9" ht="12.75">
      <c r="G8" s="67" t="s">
        <v>54</v>
      </c>
      <c r="H8" s="119"/>
      <c r="I8" s="67" t="s">
        <v>54</v>
      </c>
    </row>
    <row r="9" spans="7:9" ht="12.75">
      <c r="G9" s="129">
        <v>37986</v>
      </c>
      <c r="H9" s="165"/>
      <c r="I9" s="129">
        <v>37621</v>
      </c>
    </row>
    <row r="10" spans="7:9" ht="12.75">
      <c r="G10" s="106" t="s">
        <v>1</v>
      </c>
      <c r="H10" s="119"/>
      <c r="I10" s="106" t="s">
        <v>1</v>
      </c>
    </row>
    <row r="11" spans="7:9" ht="12.75">
      <c r="G11" s="119"/>
      <c r="H11" s="119"/>
      <c r="I11" s="164"/>
    </row>
    <row r="12" spans="2:9" ht="12.75">
      <c r="B12" s="26" t="s">
        <v>146</v>
      </c>
      <c r="I12" s="163"/>
    </row>
    <row r="13" spans="2:9" ht="12.75">
      <c r="B13" s="32" t="s">
        <v>266</v>
      </c>
      <c r="G13" s="99">
        <f>+'p&amp;l_bsheet'!E39</f>
        <v>-3456941.7999999984</v>
      </c>
      <c r="H13" s="101"/>
      <c r="I13" s="167">
        <v>3477326</v>
      </c>
    </row>
    <row r="14" spans="2:9" ht="12.75">
      <c r="B14" s="32" t="s">
        <v>88</v>
      </c>
      <c r="G14" s="84"/>
      <c r="H14" s="101"/>
      <c r="I14" s="167"/>
    </row>
    <row r="15" spans="7:9" ht="12.75">
      <c r="G15" s="84"/>
      <c r="H15" s="101"/>
      <c r="I15" s="167"/>
    </row>
    <row r="16" spans="2:9" ht="12.75">
      <c r="B16" s="32" t="s">
        <v>89</v>
      </c>
      <c r="G16" s="84">
        <v>7486681</v>
      </c>
      <c r="H16" s="101"/>
      <c r="I16" s="167">
        <v>1314325</v>
      </c>
    </row>
    <row r="17" spans="2:9" ht="12.75">
      <c r="B17" s="32" t="s">
        <v>90</v>
      </c>
      <c r="G17" s="99">
        <v>-73320</v>
      </c>
      <c r="H17" s="102"/>
      <c r="I17" s="167">
        <v>-167026</v>
      </c>
    </row>
    <row r="18" spans="7:9" ht="12.75">
      <c r="G18" s="100"/>
      <c r="H18" s="101"/>
      <c r="I18" s="168"/>
    </row>
    <row r="19" spans="2:9" ht="12.75">
      <c r="B19" s="32" t="s">
        <v>267</v>
      </c>
      <c r="G19" s="99">
        <f>SUM(G13:G18)</f>
        <v>3956419.2000000016</v>
      </c>
      <c r="H19" s="101"/>
      <c r="I19" s="99">
        <f>SUM(I13:I18)</f>
        <v>4624625</v>
      </c>
    </row>
    <row r="20" spans="7:9" ht="12.75">
      <c r="G20" s="84"/>
      <c r="H20" s="101"/>
      <c r="I20" s="167"/>
    </row>
    <row r="21" spans="2:9" ht="12.75">
      <c r="B21" s="32" t="s">
        <v>91</v>
      </c>
      <c r="G21" s="84"/>
      <c r="H21" s="101"/>
      <c r="I21" s="167"/>
    </row>
    <row r="22" spans="2:9" ht="12.75">
      <c r="B22" s="32" t="s">
        <v>92</v>
      </c>
      <c r="G22" s="99">
        <v>-289091</v>
      </c>
      <c r="H22" s="102"/>
      <c r="I22" s="167">
        <v>-276184</v>
      </c>
    </row>
    <row r="23" spans="2:9" ht="12.75">
      <c r="B23" s="32" t="s">
        <v>93</v>
      </c>
      <c r="G23" s="103">
        <v>271063</v>
      </c>
      <c r="H23" s="102"/>
      <c r="I23" s="168">
        <v>-649101</v>
      </c>
    </row>
    <row r="24" spans="2:9" ht="12.75">
      <c r="B24" s="32" t="s">
        <v>99</v>
      </c>
      <c r="G24" s="102">
        <f>SUM(G19:G23)</f>
        <v>3938391.2000000016</v>
      </c>
      <c r="H24" s="101"/>
      <c r="I24" s="102">
        <f>SUM(I19:I23)</f>
        <v>3699340</v>
      </c>
    </row>
    <row r="25" spans="7:9" ht="12.75">
      <c r="G25" s="101"/>
      <c r="H25" s="101"/>
      <c r="I25" s="167"/>
    </row>
    <row r="26" spans="2:9" ht="12.75">
      <c r="B26" s="32" t="s">
        <v>100</v>
      </c>
      <c r="G26" s="102">
        <v>-392036</v>
      </c>
      <c r="H26" s="102"/>
      <c r="I26" s="167">
        <v>-266643</v>
      </c>
    </row>
    <row r="27" spans="2:9" ht="12.75">
      <c r="B27" s="32" t="s">
        <v>101</v>
      </c>
      <c r="G27" s="103">
        <v>-1015499</v>
      </c>
      <c r="H27" s="102"/>
      <c r="I27" s="168">
        <v>-2515899</v>
      </c>
    </row>
    <row r="28" spans="7:9" ht="12.75">
      <c r="G28" s="101"/>
      <c r="H28" s="101"/>
      <c r="I28" s="167"/>
    </row>
    <row r="29" spans="2:9" ht="12.75">
      <c r="B29" s="32" t="s">
        <v>102</v>
      </c>
      <c r="G29" s="103">
        <f>SUM(G24:G27)</f>
        <v>2530856.2000000016</v>
      </c>
      <c r="H29" s="101"/>
      <c r="I29" s="103">
        <f>SUM(I24:I27)</f>
        <v>916798</v>
      </c>
    </row>
    <row r="30" spans="7:9" ht="12.75">
      <c r="G30" s="84"/>
      <c r="H30" s="101"/>
      <c r="I30" s="167"/>
    </row>
    <row r="31" spans="2:9" ht="12.75">
      <c r="B31" s="26" t="s">
        <v>147</v>
      </c>
      <c r="G31" s="84"/>
      <c r="H31" s="101"/>
      <c r="I31" s="167"/>
    </row>
    <row r="32" spans="2:9" ht="12.75">
      <c r="B32" s="98" t="s">
        <v>96</v>
      </c>
      <c r="C32" s="32" t="s">
        <v>94</v>
      </c>
      <c r="G32" s="84">
        <v>0</v>
      </c>
      <c r="H32" s="101"/>
      <c r="I32" s="167">
        <v>21944335</v>
      </c>
    </row>
    <row r="33" spans="2:9" ht="12.75">
      <c r="B33" s="98" t="s">
        <v>96</v>
      </c>
      <c r="C33" s="32" t="s">
        <v>95</v>
      </c>
      <c r="G33" s="99">
        <v>-1486</v>
      </c>
      <c r="H33" s="101"/>
      <c r="I33" s="167">
        <v>223778</v>
      </c>
    </row>
    <row r="34" spans="2:9" ht="12.75">
      <c r="B34" s="32" t="s">
        <v>103</v>
      </c>
      <c r="G34" s="104">
        <f>SUM(G32:G33)</f>
        <v>-1486</v>
      </c>
      <c r="H34" s="101"/>
      <c r="I34" s="104">
        <f>SUM(I32:I33)</f>
        <v>22168113</v>
      </c>
    </row>
    <row r="35" spans="7:9" ht="12.75">
      <c r="G35" s="84"/>
      <c r="H35" s="101"/>
      <c r="I35" s="167"/>
    </row>
    <row r="36" spans="2:9" ht="12.75">
      <c r="B36" s="26" t="s">
        <v>148</v>
      </c>
      <c r="G36" s="84"/>
      <c r="H36" s="101"/>
      <c r="I36" s="167"/>
    </row>
    <row r="37" spans="2:9" ht="12.75">
      <c r="B37" s="98" t="s">
        <v>96</v>
      </c>
      <c r="C37" s="32" t="s">
        <v>97</v>
      </c>
      <c r="G37" s="99">
        <v>-8362500</v>
      </c>
      <c r="H37" s="102"/>
      <c r="I37" s="167">
        <v>-31362500</v>
      </c>
    </row>
    <row r="38" spans="2:9" ht="12.75">
      <c r="B38" s="98" t="s">
        <v>96</v>
      </c>
      <c r="C38" s="32" t="s">
        <v>104</v>
      </c>
      <c r="G38" s="99">
        <v>-50536</v>
      </c>
      <c r="H38" s="102"/>
      <c r="I38" s="167">
        <v>-68358</v>
      </c>
    </row>
    <row r="39" spans="2:9" ht="12.75">
      <c r="B39" s="32" t="s">
        <v>105</v>
      </c>
      <c r="G39" s="104">
        <f>SUM(G37:G38)</f>
        <v>-8413036</v>
      </c>
      <c r="H39" s="102"/>
      <c r="I39" s="104">
        <f>SUM(I37:I38)</f>
        <v>-31430858</v>
      </c>
    </row>
    <row r="40" spans="7:9" ht="12.75">
      <c r="G40" s="84"/>
      <c r="H40" s="101"/>
      <c r="I40" s="167"/>
    </row>
    <row r="41" spans="2:9" ht="12.75">
      <c r="B41" s="32" t="s">
        <v>98</v>
      </c>
      <c r="G41" s="99">
        <f>+G29+G34+G39</f>
        <v>-5883665.799999999</v>
      </c>
      <c r="H41" s="166"/>
      <c r="I41" s="99">
        <v>-8345947</v>
      </c>
    </row>
    <row r="42" spans="7:9" ht="12.75">
      <c r="G42" s="84"/>
      <c r="H42" s="101"/>
      <c r="I42" s="167"/>
    </row>
    <row r="43" spans="2:9" ht="12.75">
      <c r="B43" s="32" t="s">
        <v>154</v>
      </c>
      <c r="G43" s="84">
        <v>25550157</v>
      </c>
      <c r="H43" s="101"/>
      <c r="I43" s="99">
        <v>36724122</v>
      </c>
    </row>
    <row r="44" spans="7:9" ht="12.75">
      <c r="G44" s="84"/>
      <c r="H44" s="101"/>
      <c r="I44" s="167"/>
    </row>
    <row r="45" spans="2:9" ht="13.5" thickBot="1">
      <c r="B45" s="32" t="s">
        <v>155</v>
      </c>
      <c r="G45" s="105">
        <f>SUM(G41:G44)</f>
        <v>19666491.200000003</v>
      </c>
      <c r="H45" s="101"/>
      <c r="I45" s="169">
        <f>SUM(I41:I44)</f>
        <v>28378175</v>
      </c>
    </row>
    <row r="46" spans="7:9" ht="13.5" thickTop="1">
      <c r="G46" s="84"/>
      <c r="H46" s="101"/>
      <c r="I46" s="163"/>
    </row>
    <row r="47" spans="7:9" ht="12.75">
      <c r="G47" s="84"/>
      <c r="H47" s="101"/>
      <c r="I47" s="163"/>
    </row>
    <row r="48" spans="2:8" ht="12.75">
      <c r="B48" s="32" t="s">
        <v>135</v>
      </c>
      <c r="G48" s="84"/>
      <c r="H48" s="101"/>
    </row>
    <row r="49" spans="2:8" ht="12.75">
      <c r="B49" s="32" t="s">
        <v>245</v>
      </c>
      <c r="G49" s="84"/>
      <c r="H49" s="101"/>
    </row>
    <row r="50" spans="7:8" ht="12.75">
      <c r="G50" s="84"/>
      <c r="H50" s="101"/>
    </row>
    <row r="51" spans="7:8" ht="12.75">
      <c r="G51" s="84"/>
      <c r="H51" s="101"/>
    </row>
    <row r="52" spans="7:8" ht="12.75">
      <c r="G52" s="84"/>
      <c r="H52" s="101"/>
    </row>
    <row r="53" spans="7:8" ht="12.75">
      <c r="G53" s="84"/>
      <c r="H53" s="101"/>
    </row>
    <row r="54" spans="7:8" ht="12.75">
      <c r="G54" s="84"/>
      <c r="H54" s="101"/>
    </row>
    <row r="55" spans="7:8" ht="12.75">
      <c r="G55" s="84"/>
      <c r="H55" s="101"/>
    </row>
    <row r="56" spans="7:8" ht="12.75">
      <c r="G56" s="84"/>
      <c r="H56" s="101"/>
    </row>
    <row r="57" spans="7:8" ht="12.75">
      <c r="G57" s="84"/>
      <c r="H57" s="101"/>
    </row>
    <row r="58" spans="7:8" ht="12.75">
      <c r="G58" s="84"/>
      <c r="H58" s="101"/>
    </row>
    <row r="59" spans="7:8" ht="12.75">
      <c r="G59" s="84"/>
      <c r="H59" s="101"/>
    </row>
    <row r="60" spans="7:8" ht="12.75">
      <c r="G60" s="84"/>
      <c r="H60" s="101"/>
    </row>
    <row r="61" spans="7:8" ht="12.75">
      <c r="G61" s="84"/>
      <c r="H61" s="101"/>
    </row>
    <row r="62" spans="7:8" ht="12.75">
      <c r="G62" s="84"/>
      <c r="H62" s="101"/>
    </row>
    <row r="63" spans="7:8" ht="12.75">
      <c r="G63" s="84"/>
      <c r="H63" s="101"/>
    </row>
    <row r="64" spans="7:8" ht="12.75">
      <c r="G64" s="84"/>
      <c r="H64" s="101"/>
    </row>
    <row r="65" spans="7:8" ht="12.75">
      <c r="G65" s="84"/>
      <c r="H65" s="101"/>
    </row>
    <row r="66" spans="7:8" ht="12.75">
      <c r="G66" s="84"/>
      <c r="H66" s="101"/>
    </row>
    <row r="67" spans="7:8" ht="12.75">
      <c r="G67" s="84"/>
      <c r="H67" s="101"/>
    </row>
    <row r="68" spans="7:8" ht="12.75">
      <c r="G68" s="84"/>
      <c r="H68" s="101"/>
    </row>
    <row r="69" spans="7:8" ht="12.75">
      <c r="G69" s="84"/>
      <c r="H69" s="101"/>
    </row>
    <row r="70" spans="7:8" ht="12.75">
      <c r="G70" s="84"/>
      <c r="H70" s="101"/>
    </row>
    <row r="71" spans="7:8" ht="12.75">
      <c r="G71" s="84"/>
      <c r="H71" s="101"/>
    </row>
    <row r="72" spans="7:8" ht="12.75">
      <c r="G72" s="84"/>
      <c r="H72" s="101"/>
    </row>
    <row r="73" spans="7:8" ht="12.75">
      <c r="G73" s="84"/>
      <c r="H73" s="101"/>
    </row>
    <row r="74" spans="7:8" ht="12.75">
      <c r="G74" s="84"/>
      <c r="H74" s="101"/>
    </row>
    <row r="75" spans="7:8" ht="12.75">
      <c r="G75" s="84"/>
      <c r="H75" s="101"/>
    </row>
    <row r="76" spans="7:8" ht="12.75">
      <c r="G76" s="84"/>
      <c r="H76" s="101"/>
    </row>
    <row r="77" spans="7:8" ht="12.75">
      <c r="G77" s="84"/>
      <c r="H77" s="101"/>
    </row>
    <row r="78" spans="7:8" ht="12.75">
      <c r="G78" s="84"/>
      <c r="H78" s="101"/>
    </row>
    <row r="79" spans="7:8" ht="12.75">
      <c r="G79" s="84"/>
      <c r="H79" s="101"/>
    </row>
    <row r="80" spans="7:8" ht="12.75">
      <c r="G80" s="84"/>
      <c r="H80" s="101"/>
    </row>
    <row r="81" spans="7:8" ht="12.75">
      <c r="G81" s="84"/>
      <c r="H81" s="101"/>
    </row>
    <row r="82" spans="7:8" ht="12.75">
      <c r="G82" s="84"/>
      <c r="H82" s="101"/>
    </row>
    <row r="83" spans="7:8" ht="12.75">
      <c r="G83" s="84"/>
      <c r="H83" s="101"/>
    </row>
    <row r="84" spans="7:8" ht="12.75">
      <c r="G84" s="84"/>
      <c r="H84" s="101"/>
    </row>
    <row r="85" spans="7:8" ht="12.75">
      <c r="G85" s="84"/>
      <c r="H85" s="101"/>
    </row>
    <row r="86" spans="7:8" ht="12.75">
      <c r="G86" s="84"/>
      <c r="H86" s="101"/>
    </row>
    <row r="87" spans="7:8" ht="12.75">
      <c r="G87" s="84"/>
      <c r="H87" s="101"/>
    </row>
    <row r="88" spans="7:8" ht="12.75">
      <c r="G88" s="84"/>
      <c r="H88" s="101"/>
    </row>
    <row r="89" spans="7:8" ht="12.75">
      <c r="G89" s="84"/>
      <c r="H89" s="101"/>
    </row>
    <row r="90" spans="7:8" ht="12.75">
      <c r="G90" s="84"/>
      <c r="H90" s="101"/>
    </row>
    <row r="91" spans="7:8" ht="12.75">
      <c r="G91" s="84"/>
      <c r="H91" s="101"/>
    </row>
    <row r="92" spans="7:8" ht="12.75">
      <c r="G92" s="84"/>
      <c r="H92" s="101"/>
    </row>
    <row r="93" spans="7:8" ht="12.75">
      <c r="G93" s="84"/>
      <c r="H93" s="101"/>
    </row>
    <row r="94" spans="7:8" ht="12.75">
      <c r="G94" s="84"/>
      <c r="H94" s="101"/>
    </row>
    <row r="95" spans="7:8" ht="12.75">
      <c r="G95" s="84"/>
      <c r="H95" s="101"/>
    </row>
    <row r="96" spans="7:8" ht="12.75">
      <c r="G96" s="84"/>
      <c r="H96" s="101"/>
    </row>
    <row r="97" spans="7:8" ht="12.75">
      <c r="G97" s="84"/>
      <c r="H97" s="101"/>
    </row>
    <row r="98" spans="7:8" ht="12.75">
      <c r="G98" s="84"/>
      <c r="H98" s="101"/>
    </row>
    <row r="99" spans="7:8" ht="12.75">
      <c r="G99" s="84"/>
      <c r="H99" s="101"/>
    </row>
    <row r="100" spans="7:8" ht="12.75">
      <c r="G100" s="84"/>
      <c r="H100" s="101"/>
    </row>
    <row r="101" spans="7:8" ht="12.75">
      <c r="G101" s="84"/>
      <c r="H101" s="101"/>
    </row>
    <row r="102" spans="7:8" ht="12.75">
      <c r="G102" s="84"/>
      <c r="H102" s="101"/>
    </row>
    <row r="103" spans="7:8" ht="12.75">
      <c r="G103" s="84"/>
      <c r="H103" s="101"/>
    </row>
    <row r="104" spans="7:8" ht="12.75">
      <c r="G104" s="84"/>
      <c r="H104" s="101"/>
    </row>
    <row r="105" spans="7:8" ht="12.75">
      <c r="G105" s="84"/>
      <c r="H105" s="101"/>
    </row>
    <row r="106" spans="7:8" ht="12.75">
      <c r="G106" s="84"/>
      <c r="H106" s="101"/>
    </row>
    <row r="107" spans="7:8" ht="12.75">
      <c r="G107" s="84"/>
      <c r="H107" s="101"/>
    </row>
    <row r="108" spans="7:8" ht="12.75">
      <c r="G108" s="84"/>
      <c r="H108" s="101"/>
    </row>
    <row r="109" spans="7:8" ht="12.75">
      <c r="G109" s="84"/>
      <c r="H109" s="101"/>
    </row>
    <row r="110" spans="7:8" ht="12.75">
      <c r="G110" s="84"/>
      <c r="H110" s="101"/>
    </row>
    <row r="111" spans="7:8" ht="12.75">
      <c r="G111" s="84"/>
      <c r="H111" s="101"/>
    </row>
    <row r="112" spans="7:8" ht="12.75">
      <c r="G112" s="84"/>
      <c r="H112" s="101"/>
    </row>
    <row r="113" spans="7:8" ht="12.75">
      <c r="G113" s="84"/>
      <c r="H113" s="101"/>
    </row>
    <row r="114" spans="7:8" ht="12.75">
      <c r="G114" s="84"/>
      <c r="H114" s="101"/>
    </row>
    <row r="115" spans="7:8" ht="12.75">
      <c r="G115" s="84"/>
      <c r="H115" s="101"/>
    </row>
    <row r="116" spans="7:8" ht="12.75">
      <c r="G116" s="84"/>
      <c r="H116" s="101"/>
    </row>
    <row r="117" spans="7:8" ht="12.75">
      <c r="G117" s="84"/>
      <c r="H117" s="101"/>
    </row>
    <row r="118" spans="7:8" ht="12.75">
      <c r="G118" s="84"/>
      <c r="H118" s="101"/>
    </row>
    <row r="119" spans="7:8" ht="12.75">
      <c r="G119" s="84"/>
      <c r="H119" s="101"/>
    </row>
    <row r="120" spans="7:8" ht="12.75">
      <c r="G120" s="84"/>
      <c r="H120" s="101"/>
    </row>
    <row r="121" spans="7:8" ht="12.75">
      <c r="G121" s="84"/>
      <c r="H121" s="101"/>
    </row>
    <row r="122" spans="7:8" ht="12.75">
      <c r="G122" s="84"/>
      <c r="H122" s="101"/>
    </row>
    <row r="123" spans="7:8" ht="12.75">
      <c r="G123" s="84"/>
      <c r="H123" s="101"/>
    </row>
    <row r="124" spans="7:8" ht="12.75">
      <c r="G124" s="84"/>
      <c r="H124" s="101"/>
    </row>
    <row r="125" spans="7:8" ht="12.75">
      <c r="G125" s="84"/>
      <c r="H125" s="101"/>
    </row>
    <row r="126" spans="7:8" ht="12.75">
      <c r="G126" s="84"/>
      <c r="H126" s="101"/>
    </row>
    <row r="127" spans="7:8" ht="12.75">
      <c r="G127" s="84"/>
      <c r="H127" s="101"/>
    </row>
    <row r="128" spans="7:8" ht="12.75">
      <c r="G128" s="84"/>
      <c r="H128" s="101"/>
    </row>
    <row r="129" spans="7:8" ht="12.75">
      <c r="G129" s="84"/>
      <c r="H129" s="101"/>
    </row>
    <row r="130" spans="7:8" ht="12.75">
      <c r="G130" s="84"/>
      <c r="H130" s="101"/>
    </row>
    <row r="131" spans="7:8" ht="12.75">
      <c r="G131" s="84"/>
      <c r="H131" s="101"/>
    </row>
  </sheetData>
  <printOptions/>
  <pageMargins left="0.75" right="0.75" top="1" bottom="1" header="0.5" footer="0.25"/>
  <pageSetup horizontalDpi="600" verticalDpi="600" orientation="portrait" paperSize="9" r:id="rId1"/>
  <headerFooter alignWithMargins="0">
    <oddFooter xml:space="preserve">&amp;L&amp;8&amp;F.xls&amp;R&amp;8&amp;D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2"/>
  <sheetViews>
    <sheetView workbookViewId="0" topLeftCell="A1">
      <selection activeCell="B8" sqref="B8"/>
    </sheetView>
  </sheetViews>
  <sheetFormatPr defaultColWidth="9.140625" defaultRowHeight="12.75"/>
  <cols>
    <col min="1" max="1" width="4.28125" style="32" customWidth="1"/>
    <col min="2" max="4" width="9.140625" style="32" customWidth="1"/>
    <col min="5" max="9" width="12.7109375" style="32" customWidth="1"/>
    <col min="10" max="25" width="9.140625" style="32" customWidth="1"/>
  </cols>
  <sheetData>
    <row r="2" ht="14.25">
      <c r="B2" s="111" t="s">
        <v>0</v>
      </c>
    </row>
    <row r="4" ht="12.75">
      <c r="B4" s="26" t="s">
        <v>169</v>
      </c>
    </row>
    <row r="5" ht="12.75">
      <c r="B5" s="110" t="s">
        <v>257</v>
      </c>
    </row>
    <row r="7" spans="5:9" ht="12.75">
      <c r="E7" s="67" t="s">
        <v>55</v>
      </c>
      <c r="F7" s="67" t="s">
        <v>55</v>
      </c>
      <c r="G7" s="67" t="s">
        <v>58</v>
      </c>
      <c r="H7" s="67" t="s">
        <v>60</v>
      </c>
      <c r="I7" s="67"/>
    </row>
    <row r="8" spans="5:9" ht="12.75">
      <c r="E8" s="67" t="s">
        <v>56</v>
      </c>
      <c r="F8" s="67" t="s">
        <v>57</v>
      </c>
      <c r="G8" s="67" t="s">
        <v>59</v>
      </c>
      <c r="H8" s="67" t="s">
        <v>61</v>
      </c>
      <c r="I8" s="67" t="s">
        <v>62</v>
      </c>
    </row>
    <row r="9" spans="5:9" ht="12.75">
      <c r="E9" s="106" t="s">
        <v>1</v>
      </c>
      <c r="F9" s="106" t="s">
        <v>1</v>
      </c>
      <c r="G9" s="106" t="s">
        <v>1</v>
      </c>
      <c r="H9" s="106" t="s">
        <v>1</v>
      </c>
      <c r="I9" s="106" t="s">
        <v>1</v>
      </c>
    </row>
    <row r="10" ht="12.75">
      <c r="B10" s="32" t="s">
        <v>254</v>
      </c>
    </row>
    <row r="11" ht="12.75">
      <c r="B11" s="68" t="s">
        <v>255</v>
      </c>
    </row>
    <row r="13" spans="2:9" ht="12.75">
      <c r="B13" s="32" t="s">
        <v>203</v>
      </c>
      <c r="I13" s="76"/>
    </row>
    <row r="14" spans="2:9" ht="12.75">
      <c r="B14" s="32" t="s">
        <v>207</v>
      </c>
      <c r="E14" s="76">
        <f>+'p&amp;l_bsheet'!D99</f>
        <v>150000052</v>
      </c>
      <c r="F14" s="76">
        <f>+'p&amp;l_bsheet'!D101</f>
        <v>13128684</v>
      </c>
      <c r="G14" s="76">
        <f>+'p&amp;l_bsheet'!D104</f>
        <v>4313893</v>
      </c>
      <c r="H14" s="76">
        <f>+'p&amp;l_bsheet'!D106</f>
        <v>5895538</v>
      </c>
      <c r="I14" s="76">
        <f>SUM(E14:H14)</f>
        <v>173338167</v>
      </c>
    </row>
    <row r="15" spans="5:9" ht="12.75">
      <c r="E15" s="76"/>
      <c r="F15" s="76"/>
      <c r="G15" s="76"/>
      <c r="H15" s="76"/>
      <c r="I15" s="76"/>
    </row>
    <row r="16" spans="5:9" ht="12.75">
      <c r="E16" s="76"/>
      <c r="F16" s="76"/>
      <c r="G16" s="76"/>
      <c r="H16" s="76"/>
      <c r="I16" s="76"/>
    </row>
    <row r="17" spans="2:9" ht="12.75">
      <c r="B17" s="32" t="s">
        <v>136</v>
      </c>
      <c r="E17" s="76"/>
      <c r="F17" s="76"/>
      <c r="G17" s="76"/>
      <c r="H17" s="76"/>
      <c r="I17" s="76"/>
    </row>
    <row r="18" spans="2:9" ht="12.75">
      <c r="B18" s="32" t="s">
        <v>137</v>
      </c>
      <c r="E18" s="76">
        <v>0</v>
      </c>
      <c r="F18" s="76">
        <v>0</v>
      </c>
      <c r="G18" s="76">
        <v>0</v>
      </c>
      <c r="H18" s="76">
        <f>+'p&amp;l_bsheet'!E49</f>
        <v>-4740803.799999999</v>
      </c>
      <c r="I18" s="76">
        <f>SUM(E18:H18)</f>
        <v>-4740803.799999999</v>
      </c>
    </row>
    <row r="19" spans="5:9" ht="12.75">
      <c r="E19" s="77"/>
      <c r="F19" s="77"/>
      <c r="G19" s="77"/>
      <c r="H19" s="77"/>
      <c r="I19" s="77"/>
    </row>
    <row r="20" spans="2:9" ht="12.75">
      <c r="B20" s="32" t="s">
        <v>203</v>
      </c>
      <c r="E20" s="76"/>
      <c r="F20" s="76"/>
      <c r="G20" s="76"/>
      <c r="H20" s="76"/>
      <c r="I20" s="76"/>
    </row>
    <row r="21" spans="2:9" ht="13.5" thickBot="1">
      <c r="B21" s="32" t="s">
        <v>256</v>
      </c>
      <c r="E21" s="78">
        <f>SUM(E14:E19)</f>
        <v>150000052</v>
      </c>
      <c r="F21" s="78">
        <f>SUM(F14:F19)</f>
        <v>13128684</v>
      </c>
      <c r="G21" s="78">
        <f>SUM(G14:G19)</f>
        <v>4313893</v>
      </c>
      <c r="H21" s="78">
        <f>SUM(H14:H19)</f>
        <v>1154734.2000000011</v>
      </c>
      <c r="I21" s="78">
        <f>SUM(I14:I19)</f>
        <v>168597363.2</v>
      </c>
    </row>
    <row r="22" ht="13.5" thickTop="1">
      <c r="I22" s="80"/>
    </row>
    <row r="24" ht="12.75">
      <c r="B24" s="32" t="s">
        <v>254</v>
      </c>
    </row>
    <row r="25" ht="12.75">
      <c r="B25" s="68" t="s">
        <v>258</v>
      </c>
    </row>
    <row r="26" spans="5:9" ht="12.75">
      <c r="E26" s="76"/>
      <c r="F26" s="76"/>
      <c r="G26" s="76"/>
      <c r="H26" s="76"/>
      <c r="I26" s="76"/>
    </row>
    <row r="27" ht="12.75">
      <c r="B27" s="32" t="s">
        <v>205</v>
      </c>
    </row>
    <row r="28" spans="2:9" ht="12.75">
      <c r="B28" s="32" t="s">
        <v>204</v>
      </c>
      <c r="E28" s="76">
        <v>150000052</v>
      </c>
      <c r="F28" s="76">
        <v>13128684</v>
      </c>
      <c r="G28" s="76">
        <v>31172073</v>
      </c>
      <c r="H28" s="76">
        <v>5216718</v>
      </c>
      <c r="I28" s="76">
        <f>SUM(E28:H28)</f>
        <v>199517527</v>
      </c>
    </row>
    <row r="29" spans="5:9" ht="12.75">
      <c r="E29" s="76"/>
      <c r="F29" s="76"/>
      <c r="G29" s="76"/>
      <c r="H29" s="76"/>
      <c r="I29" s="76"/>
    </row>
    <row r="30" spans="2:9" ht="12.75">
      <c r="B30" s="32" t="s">
        <v>138</v>
      </c>
      <c r="E30" s="76"/>
      <c r="F30" s="76"/>
      <c r="G30" s="76"/>
      <c r="H30" s="76"/>
      <c r="I30" s="76"/>
    </row>
    <row r="31" spans="2:9" ht="12.75">
      <c r="B31" s="125" t="s">
        <v>139</v>
      </c>
      <c r="E31" s="77">
        <v>0</v>
      </c>
      <c r="F31" s="77">
        <v>0</v>
      </c>
      <c r="G31" s="77">
        <v>-26858180</v>
      </c>
      <c r="H31" s="77">
        <v>-2770000</v>
      </c>
      <c r="I31" s="77">
        <f>SUM(E31:H31)</f>
        <v>-29628180</v>
      </c>
    </row>
    <row r="32" spans="2:9" ht="12.75">
      <c r="B32" s="125"/>
      <c r="E32" s="112">
        <f>SUM(E28:E31)</f>
        <v>150000052</v>
      </c>
      <c r="F32" s="112">
        <f>SUM(F28:F31)</f>
        <v>13128684</v>
      </c>
      <c r="G32" s="112">
        <f>SUM(G28:G31)</f>
        <v>4313893</v>
      </c>
      <c r="H32" s="112">
        <f>SUM(H28:H31)</f>
        <v>2446718</v>
      </c>
      <c r="I32" s="112">
        <f>SUM(I28:I31)</f>
        <v>169889347</v>
      </c>
    </row>
    <row r="33" spans="5:9" ht="12.75">
      <c r="E33" s="76"/>
      <c r="F33" s="76"/>
      <c r="G33" s="76"/>
      <c r="H33" s="76"/>
      <c r="I33" s="76"/>
    </row>
    <row r="34" ht="12.75">
      <c r="B34" s="32" t="s">
        <v>136</v>
      </c>
    </row>
    <row r="35" spans="2:9" ht="12.75">
      <c r="B35" s="32" t="s">
        <v>137</v>
      </c>
      <c r="E35" s="76">
        <v>0</v>
      </c>
      <c r="F35" s="76">
        <v>0</v>
      </c>
      <c r="G35" s="76">
        <v>0</v>
      </c>
      <c r="H35" s="76">
        <f>+'p&amp;l_bsheet'!F49</f>
        <v>2472654</v>
      </c>
      <c r="I35" s="76">
        <f>SUM(E35:H35)</f>
        <v>2472654</v>
      </c>
    </row>
    <row r="36" spans="5:9" ht="12.75">
      <c r="E36" s="77"/>
      <c r="F36" s="77"/>
      <c r="G36" s="77"/>
      <c r="H36" s="77"/>
      <c r="I36" s="77"/>
    </row>
    <row r="37" spans="2:9" ht="12.75">
      <c r="B37" s="32" t="s">
        <v>203</v>
      </c>
      <c r="E37" s="76"/>
      <c r="F37" s="76"/>
      <c r="G37" s="76"/>
      <c r="H37" s="76"/>
      <c r="I37" s="76"/>
    </row>
    <row r="38" spans="2:9" ht="13.5" thickBot="1">
      <c r="B38" s="32" t="s">
        <v>259</v>
      </c>
      <c r="E38" s="78">
        <f>SUM(E32:E36)</f>
        <v>150000052</v>
      </c>
      <c r="F38" s="78">
        <f>SUM(F32:F36)</f>
        <v>13128684</v>
      </c>
      <c r="G38" s="78">
        <f>SUM(G32:G36)</f>
        <v>4313893</v>
      </c>
      <c r="H38" s="78">
        <f>SUM(H32:H36)</f>
        <v>4919372</v>
      </c>
      <c r="I38" s="78">
        <f>SUM(I32:I36)</f>
        <v>172362001</v>
      </c>
    </row>
    <row r="39" spans="5:9" ht="13.5" thickTop="1">
      <c r="E39" s="112"/>
      <c r="F39" s="112"/>
      <c r="G39" s="112"/>
      <c r="H39" s="112"/>
      <c r="I39" s="112"/>
    </row>
    <row r="41" spans="2:9" ht="12.75">
      <c r="B41" s="32" t="s">
        <v>170</v>
      </c>
      <c r="I41" s="80"/>
    </row>
    <row r="42" ht="12.75">
      <c r="B42" s="32" t="s">
        <v>208</v>
      </c>
    </row>
  </sheetData>
  <printOptions horizontalCentered="1"/>
  <pageMargins left="0.25" right="0.25" top="1" bottom="1" header="0.5" footer="0.25"/>
  <pageSetup horizontalDpi="600" verticalDpi="600" orientation="portrait" paperSize="9" scale="90" r:id="rId1"/>
  <headerFooter alignWithMargins="0">
    <oddFooter>&amp;L&amp;8&amp;F.xls&amp;R&amp;8&amp;D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M344"/>
  <sheetViews>
    <sheetView tabSelected="1" workbookViewId="0" topLeftCell="A231">
      <selection activeCell="D246" sqref="D246"/>
    </sheetView>
  </sheetViews>
  <sheetFormatPr defaultColWidth="9.140625" defaultRowHeight="12.75"/>
  <cols>
    <col min="1" max="1" width="2.140625" style="0" customWidth="1"/>
    <col min="2" max="2" width="3.140625" style="0" customWidth="1"/>
    <col min="3" max="3" width="3.28125" style="0" customWidth="1"/>
    <col min="4" max="4" width="25.140625" style="0" customWidth="1"/>
    <col min="5" max="5" width="13.28125" style="0" customWidth="1"/>
    <col min="6" max="6" width="12.140625" style="0" customWidth="1"/>
    <col min="7" max="8" width="14.57421875" style="0" bestFit="1" customWidth="1"/>
    <col min="9" max="9" width="11.7109375" style="0" bestFit="1" customWidth="1"/>
    <col min="10" max="10" width="5.140625" style="0" customWidth="1"/>
  </cols>
  <sheetData>
    <row r="1" spans="2:11" ht="15.75">
      <c r="B1" s="126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4.25">
      <c r="B2" s="122" t="s">
        <v>108</v>
      </c>
      <c r="C2" s="32"/>
      <c r="D2" s="32"/>
      <c r="E2" s="32"/>
      <c r="F2" s="32"/>
      <c r="G2" s="32"/>
      <c r="H2" s="32"/>
      <c r="I2" s="32"/>
      <c r="J2" s="32"/>
      <c r="K2" s="32"/>
    </row>
    <row r="3" spans="3:13" ht="12.75">
      <c r="C3" s="58"/>
      <c r="D3" s="58"/>
      <c r="E3" s="58"/>
      <c r="F3" s="58"/>
      <c r="G3" s="58"/>
      <c r="H3" s="58"/>
      <c r="I3" s="58"/>
      <c r="J3" s="58"/>
      <c r="K3" s="58"/>
      <c r="L3" s="57"/>
      <c r="M3" s="57"/>
    </row>
    <row r="4" spans="2:13" ht="12.75">
      <c r="B4" s="58">
        <v>1</v>
      </c>
      <c r="C4" s="116" t="s">
        <v>109</v>
      </c>
      <c r="D4" s="58"/>
      <c r="E4" s="58"/>
      <c r="F4" s="58"/>
      <c r="G4" s="58"/>
      <c r="H4" s="58"/>
      <c r="I4" s="58"/>
      <c r="J4" s="58"/>
      <c r="K4" s="58"/>
      <c r="L4" s="57"/>
      <c r="M4" s="57"/>
    </row>
    <row r="5" spans="2:13" ht="12.75">
      <c r="B5" s="58"/>
      <c r="C5" s="58"/>
      <c r="D5" s="58"/>
      <c r="E5" s="58"/>
      <c r="F5" s="58"/>
      <c r="G5" s="58"/>
      <c r="H5" s="58"/>
      <c r="I5" s="58"/>
      <c r="J5" s="58"/>
      <c r="K5" s="58"/>
      <c r="L5" s="57"/>
      <c r="M5" s="57"/>
    </row>
    <row r="6" spans="2:13" ht="12.75">
      <c r="B6" s="58"/>
      <c r="C6" s="58" t="s">
        <v>212</v>
      </c>
      <c r="D6" s="58"/>
      <c r="E6" s="58"/>
      <c r="F6" s="58"/>
      <c r="G6" s="58"/>
      <c r="H6" s="58"/>
      <c r="I6" s="58"/>
      <c r="J6" s="58"/>
      <c r="K6" s="58"/>
      <c r="L6" s="57"/>
      <c r="M6" s="57"/>
    </row>
    <row r="7" spans="2:13" ht="12.75">
      <c r="B7" s="63"/>
      <c r="C7" s="58" t="s">
        <v>291</v>
      </c>
      <c r="D7" s="58"/>
      <c r="E7" s="58"/>
      <c r="F7" s="58"/>
      <c r="G7" s="58"/>
      <c r="H7" s="58"/>
      <c r="I7" s="58"/>
      <c r="J7" s="58"/>
      <c r="K7" s="58"/>
      <c r="L7" s="57"/>
      <c r="M7" s="57"/>
    </row>
    <row r="8" spans="2:13" ht="12.75">
      <c r="B8" s="63"/>
      <c r="C8" s="58"/>
      <c r="D8" s="58"/>
      <c r="E8" s="58"/>
      <c r="F8" s="58"/>
      <c r="G8" s="58"/>
      <c r="H8" s="58"/>
      <c r="I8" s="58"/>
      <c r="J8" s="58"/>
      <c r="K8" s="58"/>
      <c r="L8" s="57"/>
      <c r="M8" s="57"/>
    </row>
    <row r="9" spans="2:13" ht="12.75">
      <c r="B9" s="63"/>
      <c r="C9" s="58"/>
      <c r="D9" s="58"/>
      <c r="E9" s="58"/>
      <c r="F9" s="58"/>
      <c r="G9" s="113"/>
      <c r="H9" s="113"/>
      <c r="I9" s="58"/>
      <c r="J9" s="58"/>
      <c r="K9" s="58"/>
      <c r="L9" s="57"/>
      <c r="M9" s="57"/>
    </row>
    <row r="10" spans="2:13" ht="12.75">
      <c r="B10" s="63"/>
      <c r="C10" s="58" t="s">
        <v>213</v>
      </c>
      <c r="D10" s="58"/>
      <c r="E10" s="58"/>
      <c r="F10" s="58"/>
      <c r="G10" s="113"/>
      <c r="H10" s="113"/>
      <c r="I10" s="58"/>
      <c r="J10" s="58"/>
      <c r="K10" s="58"/>
      <c r="L10" s="57"/>
      <c r="M10" s="57"/>
    </row>
    <row r="11" spans="2:13" ht="12.75">
      <c r="B11" s="63"/>
      <c r="C11" s="58" t="s">
        <v>214</v>
      </c>
      <c r="D11" s="58"/>
      <c r="E11" s="58"/>
      <c r="F11" s="58"/>
      <c r="G11" s="113"/>
      <c r="H11" s="113"/>
      <c r="I11" s="58"/>
      <c r="J11" s="58"/>
      <c r="K11" s="58"/>
      <c r="L11" s="57"/>
      <c r="M11" s="57"/>
    </row>
    <row r="12" spans="2:13" ht="12.75">
      <c r="B12" s="63"/>
      <c r="C12" s="58"/>
      <c r="D12" s="58"/>
      <c r="E12" s="58"/>
      <c r="F12" s="58"/>
      <c r="G12" s="112"/>
      <c r="H12" s="112"/>
      <c r="I12" s="58"/>
      <c r="J12" s="58"/>
      <c r="K12" s="58"/>
      <c r="L12" s="57"/>
      <c r="M12" s="57"/>
    </row>
    <row r="13" spans="2:13" ht="12.75">
      <c r="B13" s="63"/>
      <c r="C13" s="58" t="s">
        <v>215</v>
      </c>
      <c r="D13" s="58"/>
      <c r="E13" s="58"/>
      <c r="F13" s="58"/>
      <c r="G13" s="112"/>
      <c r="H13" s="112"/>
      <c r="I13" s="58"/>
      <c r="J13" s="58"/>
      <c r="K13" s="58"/>
      <c r="L13" s="57"/>
      <c r="M13" s="57"/>
    </row>
    <row r="14" spans="2:13" ht="12.75">
      <c r="B14" s="63"/>
      <c r="C14" s="58" t="s">
        <v>246</v>
      </c>
      <c r="D14" s="58"/>
      <c r="E14" s="58"/>
      <c r="F14" s="58"/>
      <c r="G14" s="112"/>
      <c r="H14" s="112"/>
      <c r="I14" s="58"/>
      <c r="J14" s="58"/>
      <c r="K14" s="58"/>
      <c r="L14" s="57"/>
      <c r="M14" s="57"/>
    </row>
    <row r="15" spans="2:13" ht="12.75">
      <c r="B15" s="63"/>
      <c r="C15" s="58"/>
      <c r="D15" s="58"/>
      <c r="E15" s="58"/>
      <c r="F15" s="58"/>
      <c r="G15" s="112"/>
      <c r="H15" s="112"/>
      <c r="I15" s="58"/>
      <c r="J15" s="58"/>
      <c r="K15" s="58"/>
      <c r="L15" s="57"/>
      <c r="M15" s="57"/>
    </row>
    <row r="16" spans="2:13" ht="12.75">
      <c r="B16" s="63">
        <v>2</v>
      </c>
      <c r="C16" s="116" t="s">
        <v>142</v>
      </c>
      <c r="D16" s="58"/>
      <c r="E16" s="58"/>
      <c r="F16" s="58"/>
      <c r="G16" s="112"/>
      <c r="H16" s="112"/>
      <c r="I16" s="58"/>
      <c r="J16" s="58"/>
      <c r="K16" s="58"/>
      <c r="L16" s="57"/>
      <c r="M16" s="57"/>
    </row>
    <row r="17" spans="2:13" ht="12.75">
      <c r="B17" s="63"/>
      <c r="C17" s="58"/>
      <c r="D17" s="58"/>
      <c r="E17" s="58"/>
      <c r="F17" s="58"/>
      <c r="G17" s="112"/>
      <c r="H17" s="112"/>
      <c r="I17" s="58"/>
      <c r="J17" s="58"/>
      <c r="K17" s="58"/>
      <c r="L17" s="57"/>
      <c r="M17" s="57"/>
    </row>
    <row r="18" spans="2:13" ht="12.75">
      <c r="B18" s="63"/>
      <c r="C18" s="58" t="s">
        <v>216</v>
      </c>
      <c r="D18" s="58"/>
      <c r="E18" s="58"/>
      <c r="F18" s="58"/>
      <c r="G18" s="112"/>
      <c r="H18" s="112"/>
      <c r="I18" s="58"/>
      <c r="J18" s="58"/>
      <c r="K18" s="58"/>
      <c r="L18" s="57"/>
      <c r="M18" s="57"/>
    </row>
    <row r="19" spans="2:13" ht="12.75">
      <c r="B19" s="63"/>
      <c r="C19" s="58" t="s">
        <v>217</v>
      </c>
      <c r="D19" s="58"/>
      <c r="E19" s="58"/>
      <c r="F19" s="58"/>
      <c r="G19" s="112"/>
      <c r="H19" s="112"/>
      <c r="I19" s="58"/>
      <c r="J19" s="58"/>
      <c r="K19" s="58"/>
      <c r="L19" s="57"/>
      <c r="M19" s="57"/>
    </row>
    <row r="20" spans="2:13" ht="12.75">
      <c r="B20" s="63"/>
      <c r="C20" s="58"/>
      <c r="D20" s="58"/>
      <c r="E20" s="58"/>
      <c r="F20" s="58"/>
      <c r="G20" s="112"/>
      <c r="H20" s="112"/>
      <c r="I20" s="58"/>
      <c r="J20" s="58"/>
      <c r="K20" s="58"/>
      <c r="L20" s="57"/>
      <c r="M20" s="57"/>
    </row>
    <row r="21" spans="2:13" ht="12.75">
      <c r="B21" s="63">
        <v>3</v>
      </c>
      <c r="C21" s="116" t="s">
        <v>110</v>
      </c>
      <c r="D21" s="58"/>
      <c r="E21" s="58"/>
      <c r="F21" s="58"/>
      <c r="G21" s="112"/>
      <c r="H21" s="112"/>
      <c r="I21" s="58"/>
      <c r="J21" s="58"/>
      <c r="K21" s="58"/>
      <c r="L21" s="57"/>
      <c r="M21" s="57"/>
    </row>
    <row r="22" spans="2:13" ht="12.75">
      <c r="B22" s="63"/>
      <c r="C22" s="58"/>
      <c r="D22" s="58"/>
      <c r="E22" s="58"/>
      <c r="F22" s="58"/>
      <c r="G22" s="112"/>
      <c r="H22" s="112"/>
      <c r="I22" s="58"/>
      <c r="J22" s="58"/>
      <c r="K22" s="58"/>
      <c r="L22" s="57"/>
      <c r="M22" s="57"/>
    </row>
    <row r="23" spans="2:13" ht="12.75">
      <c r="B23" s="63"/>
      <c r="C23" s="32" t="s">
        <v>218</v>
      </c>
      <c r="D23" s="58"/>
      <c r="E23" s="58"/>
      <c r="F23" s="58"/>
      <c r="G23" s="114"/>
      <c r="H23" s="114"/>
      <c r="I23" s="58"/>
      <c r="J23" s="58"/>
      <c r="K23" s="58"/>
      <c r="L23" s="57"/>
      <c r="M23" s="57"/>
    </row>
    <row r="24" spans="2:13" ht="12.7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7"/>
      <c r="M24" s="57"/>
    </row>
    <row r="25" spans="2:13" ht="12.75">
      <c r="B25" s="58">
        <v>4</v>
      </c>
      <c r="C25" s="116" t="s">
        <v>122</v>
      </c>
      <c r="D25" s="58"/>
      <c r="E25" s="58"/>
      <c r="F25" s="58"/>
      <c r="G25" s="58"/>
      <c r="H25" s="58"/>
      <c r="I25" s="58"/>
      <c r="J25" s="58"/>
      <c r="K25" s="58"/>
      <c r="L25" s="57"/>
      <c r="M25" s="57"/>
    </row>
    <row r="26" spans="2:13" ht="12.75">
      <c r="B26" s="63"/>
      <c r="C26" s="58"/>
      <c r="D26" s="58"/>
      <c r="E26" s="58"/>
      <c r="F26" s="58"/>
      <c r="G26" s="58"/>
      <c r="H26" s="58"/>
      <c r="I26" s="58"/>
      <c r="J26" s="58"/>
      <c r="K26" s="58"/>
      <c r="L26" s="57"/>
      <c r="M26" s="57"/>
    </row>
    <row r="27" spans="2:13" ht="12.75">
      <c r="B27" s="58"/>
      <c r="C27" s="58" t="s">
        <v>219</v>
      </c>
      <c r="D27" s="58"/>
      <c r="E27" s="58"/>
      <c r="F27" s="58"/>
      <c r="G27" s="58"/>
      <c r="H27" s="58"/>
      <c r="I27" s="58"/>
      <c r="J27" s="58"/>
      <c r="K27" s="58"/>
      <c r="L27" s="57"/>
      <c r="M27" s="57"/>
    </row>
    <row r="28" spans="2:13" ht="12.75">
      <c r="B28" s="58"/>
      <c r="C28" s="58" t="s">
        <v>220</v>
      </c>
      <c r="D28" s="58"/>
      <c r="E28" s="58"/>
      <c r="F28" s="58"/>
      <c r="G28" s="58"/>
      <c r="H28" s="58"/>
      <c r="I28" s="113"/>
      <c r="J28" s="58"/>
      <c r="K28" s="58"/>
      <c r="L28" s="57"/>
      <c r="M28" s="57"/>
    </row>
    <row r="29" spans="2:13" ht="12.75">
      <c r="B29" s="58"/>
      <c r="C29" s="58"/>
      <c r="D29" s="58"/>
      <c r="E29" s="58"/>
      <c r="F29" s="58"/>
      <c r="G29" s="58"/>
      <c r="H29" s="58"/>
      <c r="I29" s="113"/>
      <c r="J29" s="58"/>
      <c r="K29" s="58"/>
      <c r="L29" s="57"/>
      <c r="M29" s="57"/>
    </row>
    <row r="30" spans="2:13" ht="12.75">
      <c r="B30" s="58">
        <v>5</v>
      </c>
      <c r="C30" s="116" t="s">
        <v>123</v>
      </c>
      <c r="D30" s="58"/>
      <c r="E30" s="58"/>
      <c r="F30" s="58"/>
      <c r="G30" s="58"/>
      <c r="H30" s="58"/>
      <c r="I30" s="101"/>
      <c r="J30" s="58"/>
      <c r="K30" s="58"/>
      <c r="L30" s="57"/>
      <c r="M30" s="57"/>
    </row>
    <row r="31" spans="2:13" ht="12.75">
      <c r="B31" s="58"/>
      <c r="C31" s="58"/>
      <c r="D31" s="58"/>
      <c r="E31" s="58"/>
      <c r="F31" s="58"/>
      <c r="G31" s="58"/>
      <c r="H31" s="58"/>
      <c r="I31" s="101"/>
      <c r="J31" s="58"/>
      <c r="K31" s="58"/>
      <c r="L31" s="57"/>
      <c r="M31" s="57"/>
    </row>
    <row r="32" spans="2:13" ht="12.75">
      <c r="B32" s="58"/>
      <c r="C32" s="58" t="s">
        <v>221</v>
      </c>
      <c r="D32" s="58"/>
      <c r="E32" s="58"/>
      <c r="F32" s="58"/>
      <c r="G32" s="58"/>
      <c r="H32" s="58"/>
      <c r="I32" s="58"/>
      <c r="J32" s="58"/>
      <c r="K32" s="58"/>
      <c r="L32" s="57"/>
      <c r="M32" s="57"/>
    </row>
    <row r="33" spans="2:13" ht="12.75">
      <c r="B33" s="58"/>
      <c r="C33" s="58" t="s">
        <v>250</v>
      </c>
      <c r="D33" s="58"/>
      <c r="E33" s="58"/>
      <c r="F33" s="58"/>
      <c r="G33" s="58"/>
      <c r="H33" s="58"/>
      <c r="I33" s="85"/>
      <c r="J33" s="58"/>
      <c r="K33" s="58"/>
      <c r="L33" s="57"/>
      <c r="M33" s="57"/>
    </row>
    <row r="34" spans="2:13" ht="12.75">
      <c r="B34" s="58"/>
      <c r="C34" s="58"/>
      <c r="D34" s="58"/>
      <c r="E34" s="58"/>
      <c r="F34" s="58"/>
      <c r="G34" s="58"/>
      <c r="H34" s="58"/>
      <c r="I34" s="85"/>
      <c r="J34" s="58"/>
      <c r="K34" s="58"/>
      <c r="L34" s="57"/>
      <c r="M34" s="57"/>
    </row>
    <row r="35" spans="2:13" ht="12.75">
      <c r="B35" s="58">
        <v>6</v>
      </c>
      <c r="C35" s="116" t="s">
        <v>150</v>
      </c>
      <c r="D35" s="58"/>
      <c r="E35" s="58"/>
      <c r="F35" s="58"/>
      <c r="G35" s="58"/>
      <c r="H35" s="58"/>
      <c r="I35" s="85"/>
      <c r="J35" s="58"/>
      <c r="K35" s="58"/>
      <c r="L35" s="57"/>
      <c r="M35" s="57"/>
    </row>
    <row r="36" spans="2:13" ht="12.75">
      <c r="B36" s="58"/>
      <c r="C36" s="58"/>
      <c r="D36" s="58"/>
      <c r="E36" s="58"/>
      <c r="F36" s="58"/>
      <c r="G36" s="58"/>
      <c r="H36" s="58"/>
      <c r="I36" s="85"/>
      <c r="J36" s="58"/>
      <c r="K36" s="58"/>
      <c r="L36" s="57"/>
      <c r="M36" s="57"/>
    </row>
    <row r="37" spans="2:13" ht="12.75">
      <c r="B37" s="58"/>
      <c r="C37" s="32" t="s">
        <v>247</v>
      </c>
      <c r="D37" s="58"/>
      <c r="E37" s="58"/>
      <c r="F37" s="58"/>
      <c r="G37" s="58"/>
      <c r="H37" s="58"/>
      <c r="I37" s="85"/>
      <c r="J37" s="58"/>
      <c r="K37" s="58"/>
      <c r="L37" s="57"/>
      <c r="M37" s="57"/>
    </row>
    <row r="38" spans="2:13" ht="12.75">
      <c r="B38" s="58"/>
      <c r="C38" s="32" t="s">
        <v>222</v>
      </c>
      <c r="D38" s="58"/>
      <c r="E38" s="58"/>
      <c r="F38" s="58"/>
      <c r="G38" s="58"/>
      <c r="H38" s="58"/>
      <c r="I38" s="58"/>
      <c r="J38" s="58"/>
      <c r="K38" s="58"/>
      <c r="L38" s="57"/>
      <c r="M38" s="57"/>
    </row>
    <row r="39" spans="2:13" ht="12.75">
      <c r="B39" s="63"/>
      <c r="C39" s="32"/>
      <c r="D39" s="58"/>
      <c r="E39" s="58"/>
      <c r="F39" s="58"/>
      <c r="G39" s="58"/>
      <c r="H39" s="58"/>
      <c r="I39" s="58"/>
      <c r="J39" s="58"/>
      <c r="K39" s="58"/>
      <c r="L39" s="57"/>
      <c r="M39" s="57"/>
    </row>
    <row r="40" spans="2:13" ht="12.75">
      <c r="B40" s="63">
        <v>7</v>
      </c>
      <c r="C40" s="116" t="s">
        <v>124</v>
      </c>
      <c r="D40" s="58"/>
      <c r="E40" s="58"/>
      <c r="F40" s="58"/>
      <c r="G40" s="58"/>
      <c r="H40" s="58"/>
      <c r="I40" s="58"/>
      <c r="J40" s="58"/>
      <c r="K40" s="58"/>
      <c r="L40" s="57"/>
      <c r="M40" s="57"/>
    </row>
    <row r="41" spans="2:13" ht="12.75">
      <c r="B41" s="63"/>
      <c r="C41" s="58"/>
      <c r="D41" s="58"/>
      <c r="E41" s="58"/>
      <c r="F41" s="58"/>
      <c r="G41" s="58"/>
      <c r="H41" s="58"/>
      <c r="I41" s="58"/>
      <c r="J41" s="58"/>
      <c r="K41" s="58"/>
      <c r="L41" s="57"/>
      <c r="M41" s="57"/>
    </row>
    <row r="42" spans="2:13" ht="12.75">
      <c r="B42" s="63"/>
      <c r="C42" s="32" t="s">
        <v>292</v>
      </c>
      <c r="D42" s="58"/>
      <c r="E42" s="58"/>
      <c r="F42" s="58"/>
      <c r="G42" s="58"/>
      <c r="H42" s="58"/>
      <c r="I42" s="58"/>
      <c r="J42" s="58"/>
      <c r="K42" s="58"/>
      <c r="L42" s="57"/>
      <c r="M42" s="57"/>
    </row>
    <row r="43" spans="2:13" ht="12.75">
      <c r="B43" s="63"/>
      <c r="C43" s="58"/>
      <c r="D43" s="58"/>
      <c r="E43" s="58"/>
      <c r="F43" s="58"/>
      <c r="G43" s="58"/>
      <c r="H43" s="58"/>
      <c r="I43" s="58"/>
      <c r="J43" s="58"/>
      <c r="K43" s="58"/>
      <c r="L43" s="57"/>
      <c r="M43" s="57"/>
    </row>
    <row r="44" spans="2:13" ht="12.75">
      <c r="B44" s="63">
        <v>8</v>
      </c>
      <c r="C44" s="116" t="s">
        <v>125</v>
      </c>
      <c r="D44" s="58"/>
      <c r="E44" s="58"/>
      <c r="F44" s="58"/>
      <c r="G44" s="58"/>
      <c r="H44" s="58"/>
      <c r="I44" s="58"/>
      <c r="J44" s="58"/>
      <c r="K44" s="58"/>
      <c r="L44" s="57"/>
      <c r="M44" s="57"/>
    </row>
    <row r="45" spans="2:13" ht="12.75">
      <c r="B45" s="63"/>
      <c r="C45" s="58" t="s">
        <v>67</v>
      </c>
      <c r="D45" s="58" t="s">
        <v>261</v>
      </c>
      <c r="E45" s="58"/>
      <c r="F45" s="58"/>
      <c r="G45" s="58"/>
      <c r="H45" s="58"/>
      <c r="I45" s="58"/>
      <c r="J45" s="58"/>
      <c r="K45" s="58"/>
      <c r="L45" s="57"/>
      <c r="M45" s="57"/>
    </row>
    <row r="46" spans="2:13" ht="12.75">
      <c r="B46" s="63"/>
      <c r="C46" s="58"/>
      <c r="D46" s="58"/>
      <c r="E46" s="58"/>
      <c r="F46" s="58"/>
      <c r="G46" s="58"/>
      <c r="H46" s="58"/>
      <c r="I46" s="58"/>
      <c r="J46" s="58"/>
      <c r="K46" s="58"/>
      <c r="L46" s="57"/>
      <c r="M46" s="57"/>
    </row>
    <row r="47" spans="2:13" s="156" customFormat="1" ht="12.75">
      <c r="B47" s="153"/>
      <c r="C47" s="154"/>
      <c r="D47" s="153"/>
      <c r="E47" s="119" t="s">
        <v>190</v>
      </c>
      <c r="F47" s="119" t="s">
        <v>191</v>
      </c>
      <c r="G47" s="119" t="s">
        <v>193</v>
      </c>
      <c r="H47" s="119" t="s">
        <v>141</v>
      </c>
      <c r="I47" s="119" t="s">
        <v>195</v>
      </c>
      <c r="J47" s="60"/>
      <c r="K47" s="60"/>
      <c r="L47" s="155"/>
      <c r="M47" s="155"/>
    </row>
    <row r="48" spans="2:13" s="156" customFormat="1" ht="12.75">
      <c r="B48" s="153"/>
      <c r="C48" s="154"/>
      <c r="D48" s="60"/>
      <c r="E48" s="119"/>
      <c r="F48" s="119" t="s">
        <v>192</v>
      </c>
      <c r="G48" s="119" t="s">
        <v>194</v>
      </c>
      <c r="H48" s="119"/>
      <c r="I48" s="119"/>
      <c r="J48" s="60"/>
      <c r="K48" s="60"/>
      <c r="L48" s="155"/>
      <c r="M48" s="155"/>
    </row>
    <row r="49" spans="2:13" ht="12.75">
      <c r="B49" s="63"/>
      <c r="C49" s="116"/>
      <c r="D49" s="58"/>
      <c r="E49" s="119" t="s">
        <v>1</v>
      </c>
      <c r="F49" s="119" t="s">
        <v>1</v>
      </c>
      <c r="G49" s="119" t="s">
        <v>1</v>
      </c>
      <c r="H49" s="119" t="s">
        <v>1</v>
      </c>
      <c r="I49" s="119" t="s">
        <v>1</v>
      </c>
      <c r="J49" s="58"/>
      <c r="K49" s="58"/>
      <c r="L49" s="57"/>
      <c r="M49" s="57"/>
    </row>
    <row r="50" spans="2:13" ht="12.75">
      <c r="B50" s="63"/>
      <c r="C50" s="116"/>
      <c r="D50" s="60" t="s">
        <v>128</v>
      </c>
      <c r="E50" s="58"/>
      <c r="F50" s="58"/>
      <c r="G50" s="58"/>
      <c r="H50" s="58"/>
      <c r="I50" s="58"/>
      <c r="J50" s="58"/>
      <c r="K50" s="58"/>
      <c r="L50" s="57"/>
      <c r="M50" s="57"/>
    </row>
    <row r="51" spans="2:13" ht="12.75">
      <c r="B51" s="63"/>
      <c r="C51" s="116"/>
      <c r="D51" s="58" t="s">
        <v>196</v>
      </c>
      <c r="E51" s="112">
        <v>18315717</v>
      </c>
      <c r="F51" s="112">
        <v>99306</v>
      </c>
      <c r="G51" s="112">
        <v>0</v>
      </c>
      <c r="H51" s="112">
        <v>0</v>
      </c>
      <c r="I51" s="112">
        <f>SUM(E51:H51)</f>
        <v>18415023</v>
      </c>
      <c r="J51" s="58"/>
      <c r="K51" s="58"/>
      <c r="L51" s="57"/>
      <c r="M51" s="57"/>
    </row>
    <row r="52" spans="2:13" ht="12.75">
      <c r="B52" s="63"/>
      <c r="C52" s="116"/>
      <c r="D52" s="58" t="s">
        <v>197</v>
      </c>
      <c r="E52" s="112">
        <v>0</v>
      </c>
      <c r="F52" s="112">
        <v>0</v>
      </c>
      <c r="G52" s="112">
        <v>285000</v>
      </c>
      <c r="H52" s="112">
        <v>-285000</v>
      </c>
      <c r="I52" s="112">
        <f>SUM(E52:H52)</f>
        <v>0</v>
      </c>
      <c r="J52" s="58"/>
      <c r="K52" s="58"/>
      <c r="L52" s="57"/>
      <c r="M52" s="57"/>
    </row>
    <row r="53" spans="2:11" s="57" customFormat="1" ht="12.75">
      <c r="B53" s="63"/>
      <c r="C53" s="60"/>
      <c r="D53" s="58"/>
      <c r="E53" s="157"/>
      <c r="F53" s="157"/>
      <c r="G53" s="157"/>
      <c r="H53" s="157"/>
      <c r="I53" s="112"/>
      <c r="J53" s="58"/>
      <c r="K53" s="58"/>
    </row>
    <row r="54" spans="2:11" s="57" customFormat="1" ht="13.5" thickBot="1">
      <c r="B54" s="63"/>
      <c r="C54" s="58"/>
      <c r="D54" s="58" t="s">
        <v>62</v>
      </c>
      <c r="E54" s="159">
        <f>SUM(E51:E53)</f>
        <v>18315717</v>
      </c>
      <c r="F54" s="159">
        <f>SUM(F51:F53)</f>
        <v>99306</v>
      </c>
      <c r="G54" s="159">
        <f>SUM(G51:G53)</f>
        <v>285000</v>
      </c>
      <c r="H54" s="159">
        <f>SUM(H51:H53)</f>
        <v>-285000</v>
      </c>
      <c r="I54" s="159">
        <f>SUM(I51:I53)</f>
        <v>18415023</v>
      </c>
      <c r="J54" s="58"/>
      <c r="K54" s="58"/>
    </row>
    <row r="55" spans="2:11" s="57" customFormat="1" ht="13.5" thickTop="1">
      <c r="B55" s="63"/>
      <c r="C55" s="58"/>
      <c r="D55" s="58"/>
      <c r="E55" s="112"/>
      <c r="F55" s="112"/>
      <c r="G55" s="112"/>
      <c r="H55" s="112"/>
      <c r="I55" s="112"/>
      <c r="J55" s="58"/>
      <c r="K55" s="58"/>
    </row>
    <row r="56" spans="2:11" s="57" customFormat="1" ht="12.75">
      <c r="B56" s="63"/>
      <c r="C56" s="58"/>
      <c r="D56" s="60" t="s">
        <v>198</v>
      </c>
      <c r="E56" s="112"/>
      <c r="F56" s="112"/>
      <c r="G56" s="112"/>
      <c r="H56" s="112"/>
      <c r="I56" s="112"/>
      <c r="J56" s="58"/>
      <c r="K56" s="58"/>
    </row>
    <row r="57" spans="2:11" s="57" customFormat="1" ht="12.75">
      <c r="B57" s="63"/>
      <c r="C57" s="58"/>
      <c r="D57" s="58" t="s">
        <v>199</v>
      </c>
      <c r="E57" s="112">
        <f>4325707+276000</f>
        <v>4601707</v>
      </c>
      <c r="F57" s="112">
        <f>-621608-32527+9000</f>
        <v>-645135</v>
      </c>
      <c r="G57" s="112">
        <f>-7127974-385-155-285000</f>
        <v>-7413514</v>
      </c>
      <c r="H57" s="112">
        <v>0</v>
      </c>
      <c r="I57" s="112">
        <f>SUM(E57:H57)</f>
        <v>-3456942</v>
      </c>
      <c r="J57" s="58"/>
      <c r="K57" s="58"/>
    </row>
    <row r="58" spans="2:11" s="57" customFormat="1" ht="12.75">
      <c r="B58" s="63"/>
      <c r="C58" s="58"/>
      <c r="D58" s="58"/>
      <c r="E58" s="112"/>
      <c r="F58" s="112"/>
      <c r="G58" s="112"/>
      <c r="H58" s="112"/>
      <c r="I58" s="112"/>
      <c r="J58" s="58"/>
      <c r="K58" s="58"/>
    </row>
    <row r="59" spans="2:11" s="57" customFormat="1" ht="13.5" thickBot="1">
      <c r="B59" s="63"/>
      <c r="C59" s="58"/>
      <c r="D59" s="58" t="s">
        <v>293</v>
      </c>
      <c r="E59" s="112"/>
      <c r="F59" s="112"/>
      <c r="G59" s="112"/>
      <c r="H59" s="112"/>
      <c r="I59" s="159">
        <f>SUM(I57:I58)</f>
        <v>-3456942</v>
      </c>
      <c r="J59" s="58"/>
      <c r="K59" s="58"/>
    </row>
    <row r="60" spans="2:11" s="57" customFormat="1" ht="13.5" thickTop="1">
      <c r="B60" s="63"/>
      <c r="C60" s="58"/>
      <c r="D60" s="58"/>
      <c r="E60" s="158"/>
      <c r="F60" s="112"/>
      <c r="G60" s="112"/>
      <c r="H60" s="112"/>
      <c r="I60" s="112"/>
      <c r="J60" s="58"/>
      <c r="K60" s="58"/>
    </row>
    <row r="61" spans="2:11" s="57" customFormat="1" ht="12.75">
      <c r="B61" s="63"/>
      <c r="C61" s="58" t="s">
        <v>68</v>
      </c>
      <c r="D61" s="58" t="s">
        <v>262</v>
      </c>
      <c r="E61" s="158"/>
      <c r="F61" s="112"/>
      <c r="G61" s="112"/>
      <c r="H61" s="112"/>
      <c r="I61" s="112"/>
      <c r="J61" s="58"/>
      <c r="K61" s="58"/>
    </row>
    <row r="62" spans="2:11" s="57" customFormat="1" ht="12.75">
      <c r="B62" s="63"/>
      <c r="C62" s="58"/>
      <c r="D62" s="58"/>
      <c r="E62" s="158"/>
      <c r="F62" s="112"/>
      <c r="G62" s="112"/>
      <c r="H62" s="112"/>
      <c r="I62" s="112"/>
      <c r="J62" s="58"/>
      <c r="K62" s="58"/>
    </row>
    <row r="63" spans="2:11" s="57" customFormat="1" ht="12.75">
      <c r="B63" s="63"/>
      <c r="C63" s="58"/>
      <c r="D63" s="153"/>
      <c r="E63" s="119" t="s">
        <v>190</v>
      </c>
      <c r="F63" s="119" t="s">
        <v>191</v>
      </c>
      <c r="G63" s="119" t="s">
        <v>193</v>
      </c>
      <c r="H63" s="119" t="s">
        <v>141</v>
      </c>
      <c r="I63" s="119" t="s">
        <v>195</v>
      </c>
      <c r="J63" s="58"/>
      <c r="K63" s="58"/>
    </row>
    <row r="64" spans="2:11" s="57" customFormat="1" ht="12.75">
      <c r="B64" s="63"/>
      <c r="C64" s="58"/>
      <c r="D64" s="60"/>
      <c r="E64" s="119"/>
      <c r="F64" s="119" t="s">
        <v>192</v>
      </c>
      <c r="G64" s="119" t="s">
        <v>194</v>
      </c>
      <c r="H64" s="119"/>
      <c r="I64" s="119"/>
      <c r="J64" s="58"/>
      <c r="K64" s="58"/>
    </row>
    <row r="65" spans="2:11" s="57" customFormat="1" ht="12.75">
      <c r="B65" s="63"/>
      <c r="C65" s="58"/>
      <c r="D65" s="58"/>
      <c r="E65" s="119" t="s">
        <v>1</v>
      </c>
      <c r="F65" s="119" t="s">
        <v>1</v>
      </c>
      <c r="G65" s="119" t="s">
        <v>1</v>
      </c>
      <c r="H65" s="119" t="s">
        <v>1</v>
      </c>
      <c r="I65" s="119" t="s">
        <v>1</v>
      </c>
      <c r="J65" s="58"/>
      <c r="K65" s="58"/>
    </row>
    <row r="66" spans="2:11" s="57" customFormat="1" ht="12.75">
      <c r="B66" s="63"/>
      <c r="C66" s="58"/>
      <c r="D66" s="60" t="s">
        <v>128</v>
      </c>
      <c r="E66" s="58"/>
      <c r="F66" s="58"/>
      <c r="G66" s="58"/>
      <c r="H66" s="58"/>
      <c r="I66" s="58"/>
      <c r="J66" s="58"/>
      <c r="K66" s="58"/>
    </row>
    <row r="67" spans="2:11" s="57" customFormat="1" ht="12.75">
      <c r="B67" s="63"/>
      <c r="C67" s="58"/>
      <c r="D67" s="58" t="s">
        <v>196</v>
      </c>
      <c r="E67" s="112">
        <v>16092497</v>
      </c>
      <c r="F67" s="112">
        <v>157552</v>
      </c>
      <c r="G67" s="112">
        <v>0</v>
      </c>
      <c r="H67" s="112">
        <v>0</v>
      </c>
      <c r="I67" s="112">
        <f>SUM(E67:H67)</f>
        <v>16250049</v>
      </c>
      <c r="J67" s="58"/>
      <c r="K67" s="58"/>
    </row>
    <row r="68" spans="2:11" s="57" customFormat="1" ht="12.75">
      <c r="B68" s="63"/>
      <c r="C68" s="58"/>
      <c r="D68" s="58" t="s">
        <v>197</v>
      </c>
      <c r="E68" s="112">
        <v>0</v>
      </c>
      <c r="F68" s="112">
        <v>0</v>
      </c>
      <c r="G68" s="112">
        <v>285000</v>
      </c>
      <c r="H68" s="112">
        <v>-285000</v>
      </c>
      <c r="I68" s="112">
        <f>SUM(E68:H68)</f>
        <v>0</v>
      </c>
      <c r="J68" s="58"/>
      <c r="K68" s="58"/>
    </row>
    <row r="69" spans="2:11" s="57" customFormat="1" ht="12.75">
      <c r="B69" s="63"/>
      <c r="C69" s="58"/>
      <c r="D69" s="58"/>
      <c r="E69" s="157"/>
      <c r="F69" s="157"/>
      <c r="G69" s="157"/>
      <c r="H69" s="157"/>
      <c r="I69" s="112"/>
      <c r="J69" s="58"/>
      <c r="K69" s="58"/>
    </row>
    <row r="70" spans="2:11" s="57" customFormat="1" ht="13.5" thickBot="1">
      <c r="B70" s="63"/>
      <c r="C70" s="58"/>
      <c r="D70" s="58" t="s">
        <v>62</v>
      </c>
      <c r="E70" s="159">
        <f>SUM(E67:E69)</f>
        <v>16092497</v>
      </c>
      <c r="F70" s="159">
        <f>SUM(F67:F69)</f>
        <v>157552</v>
      </c>
      <c r="G70" s="159">
        <f>SUM(G67:G69)</f>
        <v>285000</v>
      </c>
      <c r="H70" s="159">
        <f>SUM(H67:H69)</f>
        <v>-285000</v>
      </c>
      <c r="I70" s="159">
        <f>SUM(I67:I69)</f>
        <v>16250049</v>
      </c>
      <c r="J70" s="58"/>
      <c r="K70" s="58"/>
    </row>
    <row r="71" spans="2:11" s="57" customFormat="1" ht="13.5" thickTop="1">
      <c r="B71" s="63"/>
      <c r="C71" s="58"/>
      <c r="D71" s="58"/>
      <c r="E71" s="112"/>
      <c r="F71" s="112"/>
      <c r="G71" s="112"/>
      <c r="H71" s="112"/>
      <c r="I71" s="112"/>
      <c r="J71" s="58"/>
      <c r="K71" s="58"/>
    </row>
    <row r="72" spans="2:11" s="57" customFormat="1" ht="12.75">
      <c r="B72" s="63"/>
      <c r="C72" s="58"/>
      <c r="D72" s="60" t="s">
        <v>198</v>
      </c>
      <c r="E72" s="112"/>
      <c r="F72" s="112"/>
      <c r="G72" s="112"/>
      <c r="H72" s="112"/>
      <c r="I72" s="112"/>
      <c r="J72" s="58"/>
      <c r="K72" s="58"/>
    </row>
    <row r="73" spans="2:11" s="57" customFormat="1" ht="12.75">
      <c r="B73" s="63"/>
      <c r="C73" s="58"/>
      <c r="D73" s="58" t="s">
        <v>199</v>
      </c>
      <c r="E73" s="112">
        <f>3403776+276000</f>
        <v>3679776</v>
      </c>
      <c r="F73" s="112">
        <f>-96622+57976+9000</f>
        <v>-29646</v>
      </c>
      <c r="G73" s="112">
        <f>114318-175-650-1297-285000</f>
        <v>-172804</v>
      </c>
      <c r="H73" s="112">
        <v>0</v>
      </c>
      <c r="I73" s="112">
        <f>SUM(E73:H73)</f>
        <v>3477326</v>
      </c>
      <c r="J73" s="58"/>
      <c r="K73" s="58"/>
    </row>
    <row r="74" spans="2:11" s="57" customFormat="1" ht="12.75">
      <c r="B74" s="63"/>
      <c r="C74" s="58"/>
      <c r="D74" s="58" t="s">
        <v>200</v>
      </c>
      <c r="E74" s="112"/>
      <c r="F74" s="112"/>
      <c r="G74" s="112"/>
      <c r="H74" s="112"/>
      <c r="I74" s="77">
        <v>-555282</v>
      </c>
      <c r="J74" s="58"/>
      <c r="K74" s="58"/>
    </row>
    <row r="75" spans="2:11" s="57" customFormat="1" ht="12.75">
      <c r="B75" s="63"/>
      <c r="C75" s="58"/>
      <c r="D75" s="58"/>
      <c r="E75" s="112"/>
      <c r="F75" s="112"/>
      <c r="G75" s="112"/>
      <c r="H75" s="112"/>
      <c r="I75" s="112"/>
      <c r="J75" s="58"/>
      <c r="K75" s="58"/>
    </row>
    <row r="76" spans="2:11" s="57" customFormat="1" ht="12.75">
      <c r="B76" s="63"/>
      <c r="C76" s="58"/>
      <c r="D76" s="58" t="s">
        <v>294</v>
      </c>
      <c r="E76" s="112"/>
      <c r="F76" s="112"/>
      <c r="G76" s="112"/>
      <c r="H76" s="112"/>
      <c r="I76" s="112">
        <f>SUM(I73:I74)</f>
        <v>2922044</v>
      </c>
      <c r="J76" s="58"/>
      <c r="K76" s="58"/>
    </row>
    <row r="77" spans="2:11" s="57" customFormat="1" ht="12.75">
      <c r="B77" s="63"/>
      <c r="C77" s="58"/>
      <c r="D77" s="58" t="s">
        <v>201</v>
      </c>
      <c r="E77" s="114"/>
      <c r="F77" s="114"/>
      <c r="G77" s="114"/>
      <c r="H77" s="112"/>
      <c r="I77" s="112"/>
      <c r="J77" s="58"/>
      <c r="K77" s="58"/>
    </row>
    <row r="78" spans="2:11" s="57" customFormat="1" ht="12.75">
      <c r="B78" s="63"/>
      <c r="C78" s="58"/>
      <c r="D78" s="58" t="s">
        <v>189</v>
      </c>
      <c r="E78" s="112"/>
      <c r="F78" s="112"/>
      <c r="G78" s="112"/>
      <c r="H78" s="112"/>
      <c r="I78" s="112">
        <v>771224</v>
      </c>
      <c r="J78" s="58"/>
      <c r="K78" s="58"/>
    </row>
    <row r="79" spans="2:11" s="57" customFormat="1" ht="12.75">
      <c r="B79" s="63"/>
      <c r="C79" s="58"/>
      <c r="D79" s="58"/>
      <c r="E79" s="112"/>
      <c r="F79" s="112"/>
      <c r="G79" s="112"/>
      <c r="H79" s="112"/>
      <c r="I79" s="112"/>
      <c r="J79" s="58"/>
      <c r="K79" s="58"/>
    </row>
    <row r="80" spans="2:11" s="57" customFormat="1" ht="13.5" thickBot="1">
      <c r="B80" s="63"/>
      <c r="C80" s="58"/>
      <c r="D80" s="58" t="s">
        <v>202</v>
      </c>
      <c r="E80" s="112"/>
      <c r="F80" s="112"/>
      <c r="G80" s="112"/>
      <c r="H80" s="112"/>
      <c r="I80" s="159">
        <f>SUM(I76:I78)</f>
        <v>3693268</v>
      </c>
      <c r="J80" s="58"/>
      <c r="K80" s="58"/>
    </row>
    <row r="81" spans="2:11" s="57" customFormat="1" ht="13.5" thickTop="1">
      <c r="B81" s="63"/>
      <c r="C81" s="58"/>
      <c r="D81" s="58"/>
      <c r="E81" s="158"/>
      <c r="F81" s="112"/>
      <c r="G81" s="112"/>
      <c r="H81" s="112"/>
      <c r="I81" s="112"/>
      <c r="J81" s="58"/>
      <c r="K81" s="58"/>
    </row>
    <row r="82" spans="2:13" ht="12.75">
      <c r="B82" s="63"/>
      <c r="C82" s="32" t="s">
        <v>211</v>
      </c>
      <c r="D82" s="94"/>
      <c r="E82" s="94"/>
      <c r="F82" s="94"/>
      <c r="G82" s="32"/>
      <c r="H82" s="32"/>
      <c r="I82" s="58"/>
      <c r="J82" s="58"/>
      <c r="K82" s="58"/>
      <c r="L82" s="57"/>
      <c r="M82" s="57"/>
    </row>
    <row r="83" spans="2:13" ht="12.75">
      <c r="B83" s="63"/>
      <c r="C83" s="32"/>
      <c r="D83" s="94"/>
      <c r="E83" s="94"/>
      <c r="F83" s="94"/>
      <c r="G83" s="32"/>
      <c r="H83" s="32"/>
      <c r="I83" s="58"/>
      <c r="J83" s="58"/>
      <c r="K83" s="58"/>
      <c r="L83" s="57"/>
      <c r="M83" s="57"/>
    </row>
    <row r="84" spans="2:13" ht="12.75">
      <c r="B84" s="58">
        <v>9</v>
      </c>
      <c r="C84" s="116" t="s">
        <v>143</v>
      </c>
      <c r="D84" s="115"/>
      <c r="E84" s="115"/>
      <c r="F84" s="115"/>
      <c r="G84" s="58"/>
      <c r="H84" s="58"/>
      <c r="I84" s="58"/>
      <c r="J84" s="58"/>
      <c r="K84" s="58"/>
      <c r="L84" s="57"/>
      <c r="M84" s="57"/>
    </row>
    <row r="85" spans="2:13" ht="12.75">
      <c r="B85" s="58"/>
      <c r="C85" s="58"/>
      <c r="D85" s="115"/>
      <c r="E85" s="115"/>
      <c r="F85" s="115"/>
      <c r="G85" s="58"/>
      <c r="H85" s="58"/>
      <c r="I85" s="58"/>
      <c r="J85" s="58"/>
      <c r="K85" s="58"/>
      <c r="L85" s="57"/>
      <c r="M85" s="57"/>
    </row>
    <row r="86" spans="2:13" ht="12.75">
      <c r="B86" s="58"/>
      <c r="C86" s="58" t="s">
        <v>223</v>
      </c>
      <c r="D86" s="115"/>
      <c r="E86" s="115"/>
      <c r="F86" s="115"/>
      <c r="G86" s="58"/>
      <c r="H86" s="58"/>
      <c r="I86" s="58"/>
      <c r="J86" s="58"/>
      <c r="K86" s="58"/>
      <c r="L86" s="57"/>
      <c r="M86" s="57"/>
    </row>
    <row r="87" spans="2:13" ht="12.75">
      <c r="B87" s="58"/>
      <c r="C87" s="58" t="s">
        <v>224</v>
      </c>
      <c r="D87" s="115"/>
      <c r="E87" s="115"/>
      <c r="F87" s="115"/>
      <c r="G87" s="58"/>
      <c r="H87" s="58"/>
      <c r="I87" s="58"/>
      <c r="J87" s="58"/>
      <c r="K87" s="58"/>
      <c r="L87" s="57"/>
      <c r="M87" s="57"/>
    </row>
    <row r="88" spans="2:13" ht="12.75">
      <c r="B88" s="58"/>
      <c r="C88" s="58"/>
      <c r="D88" s="115"/>
      <c r="E88" s="115"/>
      <c r="F88" s="115"/>
      <c r="G88" s="58"/>
      <c r="H88" s="58"/>
      <c r="I88" s="58"/>
      <c r="J88" s="58"/>
      <c r="K88" s="58"/>
      <c r="L88" s="57"/>
      <c r="M88" s="57"/>
    </row>
    <row r="89" spans="2:13" ht="12.75">
      <c r="B89" s="58">
        <v>10</v>
      </c>
      <c r="C89" s="116" t="s">
        <v>126</v>
      </c>
      <c r="D89" s="115"/>
      <c r="E89" s="115"/>
      <c r="F89" s="115"/>
      <c r="G89" s="58"/>
      <c r="H89" s="58"/>
      <c r="I89" s="58"/>
      <c r="J89" s="58"/>
      <c r="K89" s="58"/>
      <c r="L89" s="57"/>
      <c r="M89" s="57"/>
    </row>
    <row r="90" spans="2:13" ht="12.75">
      <c r="B90" s="58"/>
      <c r="C90" s="58"/>
      <c r="D90" s="115"/>
      <c r="E90" s="115"/>
      <c r="F90" s="115"/>
      <c r="G90" s="58"/>
      <c r="H90" s="58"/>
      <c r="I90" s="58"/>
      <c r="J90" s="58"/>
      <c r="K90" s="58"/>
      <c r="L90" s="57"/>
      <c r="M90" s="57"/>
    </row>
    <row r="91" spans="2:13" ht="12.75">
      <c r="B91" s="58"/>
      <c r="C91" s="58" t="s">
        <v>288</v>
      </c>
      <c r="D91" s="115"/>
      <c r="E91" s="115"/>
      <c r="F91" s="115"/>
      <c r="G91" s="58"/>
      <c r="H91" s="58"/>
      <c r="I91" s="58"/>
      <c r="J91" s="58"/>
      <c r="K91" s="58"/>
      <c r="L91" s="57"/>
      <c r="M91" s="57"/>
    </row>
    <row r="92" spans="2:13" ht="12.75">
      <c r="B92" s="58"/>
      <c r="C92" s="58" t="s">
        <v>225</v>
      </c>
      <c r="D92" s="115"/>
      <c r="E92" s="115"/>
      <c r="F92" s="115"/>
      <c r="G92" s="58"/>
      <c r="H92" s="58"/>
      <c r="I92" s="58"/>
      <c r="J92" s="58"/>
      <c r="K92" s="58"/>
      <c r="L92" s="57"/>
      <c r="M92" s="57"/>
    </row>
    <row r="93" spans="2:13" ht="12.75">
      <c r="B93" s="58"/>
      <c r="C93" s="58" t="s">
        <v>226</v>
      </c>
      <c r="D93" s="115"/>
      <c r="E93" s="115"/>
      <c r="F93" s="115"/>
      <c r="G93" s="58"/>
      <c r="H93" s="58"/>
      <c r="I93" s="58"/>
      <c r="J93" s="58"/>
      <c r="K93" s="58"/>
      <c r="L93" s="57"/>
      <c r="M93" s="57"/>
    </row>
    <row r="94" spans="2:13" ht="12.75">
      <c r="B94" s="58"/>
      <c r="C94" s="58"/>
      <c r="D94" s="115"/>
      <c r="E94" s="115"/>
      <c r="F94" s="115"/>
      <c r="G94" s="58"/>
      <c r="H94" s="58"/>
      <c r="I94" s="58"/>
      <c r="J94" s="58"/>
      <c r="K94" s="58"/>
      <c r="L94" s="57"/>
      <c r="M94" s="57"/>
    </row>
    <row r="95" spans="2:13" ht="12.75">
      <c r="B95" s="58"/>
      <c r="C95" s="58" t="s">
        <v>159</v>
      </c>
      <c r="D95" s="115" t="s">
        <v>269</v>
      </c>
      <c r="E95" s="115"/>
      <c r="F95" s="115"/>
      <c r="G95" s="58"/>
      <c r="H95" s="58"/>
      <c r="I95" s="58"/>
      <c r="J95" s="58"/>
      <c r="K95" s="58"/>
      <c r="L95" s="57"/>
      <c r="M95" s="57"/>
    </row>
    <row r="96" spans="2:13" ht="12.75">
      <c r="B96" s="58"/>
      <c r="C96" s="58"/>
      <c r="D96" s="115" t="s">
        <v>270</v>
      </c>
      <c r="E96" s="115"/>
      <c r="F96" s="115"/>
      <c r="G96" s="58"/>
      <c r="H96" s="58"/>
      <c r="I96" s="58"/>
      <c r="J96" s="58"/>
      <c r="K96" s="58"/>
      <c r="L96" s="57"/>
      <c r="M96" s="57"/>
    </row>
    <row r="97" spans="2:13" ht="12.75">
      <c r="B97" s="58"/>
      <c r="C97" s="58"/>
      <c r="D97" s="115" t="s">
        <v>271</v>
      </c>
      <c r="E97" s="115"/>
      <c r="F97" s="115"/>
      <c r="G97" s="58"/>
      <c r="H97" s="58"/>
      <c r="I97" s="58"/>
      <c r="J97" s="58"/>
      <c r="K97" s="58"/>
      <c r="L97" s="57"/>
      <c r="M97" s="57"/>
    </row>
    <row r="98" spans="2:13" ht="12.75">
      <c r="B98" s="58"/>
      <c r="C98" s="58"/>
      <c r="D98" s="115" t="s">
        <v>272</v>
      </c>
      <c r="E98" s="115"/>
      <c r="F98" s="115"/>
      <c r="G98" s="58"/>
      <c r="H98" s="58"/>
      <c r="I98" s="58"/>
      <c r="J98" s="58"/>
      <c r="K98" s="58"/>
      <c r="L98" s="57"/>
      <c r="M98" s="57"/>
    </row>
    <row r="99" spans="2:13" ht="12.75">
      <c r="B99" s="58"/>
      <c r="C99" s="58"/>
      <c r="D99" s="115" t="s">
        <v>273</v>
      </c>
      <c r="E99" s="115"/>
      <c r="F99" s="115"/>
      <c r="G99" s="58"/>
      <c r="H99" s="58"/>
      <c r="I99" s="58"/>
      <c r="J99" s="58"/>
      <c r="K99" s="58"/>
      <c r="L99" s="57"/>
      <c r="M99" s="57"/>
    </row>
    <row r="100" spans="2:13" ht="12.75">
      <c r="B100" s="58"/>
      <c r="C100" s="58"/>
      <c r="D100" s="115" t="s">
        <v>275</v>
      </c>
      <c r="E100" s="115"/>
      <c r="F100" s="115"/>
      <c r="G100" s="58"/>
      <c r="H100" s="58"/>
      <c r="I100" s="58"/>
      <c r="J100" s="58"/>
      <c r="K100" s="58"/>
      <c r="L100" s="57"/>
      <c r="M100" s="57"/>
    </row>
    <row r="101" spans="2:13" ht="12.75">
      <c r="B101" s="58"/>
      <c r="C101" s="58"/>
      <c r="D101" s="115" t="s">
        <v>274</v>
      </c>
      <c r="E101" s="115"/>
      <c r="F101" s="115"/>
      <c r="G101" s="58"/>
      <c r="H101" s="58"/>
      <c r="I101" s="58"/>
      <c r="J101" s="58"/>
      <c r="K101" s="58"/>
      <c r="L101" s="57"/>
      <c r="M101" s="57"/>
    </row>
    <row r="102" spans="2:13" ht="12.75">
      <c r="B102" s="58"/>
      <c r="C102" s="58"/>
      <c r="D102" s="115" t="s">
        <v>249</v>
      </c>
      <c r="E102" s="115"/>
      <c r="F102" s="115"/>
      <c r="G102" s="58"/>
      <c r="H102" s="58"/>
      <c r="I102" s="58"/>
      <c r="J102" s="58"/>
      <c r="K102" s="58"/>
      <c r="L102" s="57"/>
      <c r="M102" s="57"/>
    </row>
    <row r="103" spans="2:13" ht="12.75">
      <c r="B103" s="58"/>
      <c r="C103" s="58"/>
      <c r="D103" s="115" t="s">
        <v>276</v>
      </c>
      <c r="E103" s="115"/>
      <c r="F103" s="115"/>
      <c r="G103" s="58"/>
      <c r="H103" s="58"/>
      <c r="I103" s="58"/>
      <c r="J103" s="58"/>
      <c r="K103" s="58"/>
      <c r="L103" s="57"/>
      <c r="M103" s="57"/>
    </row>
    <row r="104" spans="2:13" ht="12.75">
      <c r="B104" s="58"/>
      <c r="C104" s="58"/>
      <c r="D104" s="115" t="s">
        <v>277</v>
      </c>
      <c r="E104" s="115"/>
      <c r="F104" s="115"/>
      <c r="G104" s="58"/>
      <c r="H104" s="58"/>
      <c r="I104" s="58"/>
      <c r="J104" s="58"/>
      <c r="K104" s="58"/>
      <c r="L104" s="57"/>
      <c r="M104" s="57"/>
    </row>
    <row r="105" spans="2:13" ht="12.75">
      <c r="B105" s="58"/>
      <c r="C105" s="58"/>
      <c r="D105" s="115" t="s">
        <v>278</v>
      </c>
      <c r="E105" s="115"/>
      <c r="F105" s="115"/>
      <c r="G105" s="58"/>
      <c r="H105" s="58"/>
      <c r="I105" s="58"/>
      <c r="J105" s="58"/>
      <c r="K105" s="58"/>
      <c r="L105" s="57"/>
      <c r="M105" s="57"/>
    </row>
    <row r="106" spans="2:13" ht="12.75">
      <c r="B106" s="58"/>
      <c r="C106" s="58"/>
      <c r="D106" s="115"/>
      <c r="E106" s="115"/>
      <c r="F106" s="115"/>
      <c r="G106" s="58"/>
      <c r="H106" s="58"/>
      <c r="I106" s="58"/>
      <c r="J106" s="58"/>
      <c r="K106" s="58"/>
      <c r="L106" s="57"/>
      <c r="M106" s="57"/>
    </row>
    <row r="107" spans="2:13" ht="12.75">
      <c r="B107" s="58"/>
      <c r="C107" s="58" t="s">
        <v>228</v>
      </c>
      <c r="D107" s="115" t="s">
        <v>238</v>
      </c>
      <c r="E107" s="115"/>
      <c r="F107" s="115"/>
      <c r="G107" s="58"/>
      <c r="H107" s="58"/>
      <c r="I107" s="58"/>
      <c r="J107" s="58"/>
      <c r="K107" s="58"/>
      <c r="L107" s="57"/>
      <c r="M107" s="57"/>
    </row>
    <row r="108" spans="2:13" ht="12.75">
      <c r="B108" s="58"/>
      <c r="C108" s="58"/>
      <c r="D108" s="115" t="s">
        <v>239</v>
      </c>
      <c r="E108" s="115"/>
      <c r="F108" s="115"/>
      <c r="G108" s="58"/>
      <c r="H108" s="58"/>
      <c r="I108" s="58"/>
      <c r="J108" s="58"/>
      <c r="K108" s="58"/>
      <c r="L108" s="57"/>
      <c r="M108" s="57"/>
    </row>
    <row r="109" spans="2:13" ht="12.75">
      <c r="B109" s="58"/>
      <c r="C109" s="58"/>
      <c r="D109" s="115" t="s">
        <v>240</v>
      </c>
      <c r="E109" s="115"/>
      <c r="F109" s="115"/>
      <c r="G109" s="58"/>
      <c r="H109" s="58"/>
      <c r="I109" s="58"/>
      <c r="J109" s="58"/>
      <c r="K109" s="58"/>
      <c r="L109" s="57"/>
      <c r="M109" s="57"/>
    </row>
    <row r="110" spans="2:13" ht="12.75">
      <c r="B110" s="58"/>
      <c r="C110" s="58"/>
      <c r="D110" s="115" t="s">
        <v>241</v>
      </c>
      <c r="E110" s="115"/>
      <c r="F110" s="115"/>
      <c r="G110" s="58"/>
      <c r="H110" s="58"/>
      <c r="I110" s="58"/>
      <c r="J110" s="58"/>
      <c r="K110" s="58"/>
      <c r="L110" s="57"/>
      <c r="M110" s="57"/>
    </row>
    <row r="111" spans="2:13" ht="12.75">
      <c r="B111" s="58"/>
      <c r="C111" s="58"/>
      <c r="D111" s="115" t="s">
        <v>242</v>
      </c>
      <c r="E111" s="115"/>
      <c r="F111" s="115"/>
      <c r="G111" s="58"/>
      <c r="H111" s="58"/>
      <c r="I111" s="58"/>
      <c r="J111" s="58"/>
      <c r="K111" s="58"/>
      <c r="L111" s="57"/>
      <c r="M111" s="57"/>
    </row>
    <row r="112" spans="2:13" ht="12.75">
      <c r="B112" s="58"/>
      <c r="C112" s="58"/>
      <c r="D112" s="115" t="s">
        <v>243</v>
      </c>
      <c r="E112" s="115"/>
      <c r="F112" s="115"/>
      <c r="G112" s="58"/>
      <c r="H112" s="58"/>
      <c r="I112" s="58"/>
      <c r="J112" s="58"/>
      <c r="K112" s="58"/>
      <c r="L112" s="57"/>
      <c r="M112" s="57"/>
    </row>
    <row r="113" spans="2:13" ht="12.75">
      <c r="B113" s="58"/>
      <c r="C113" s="58"/>
      <c r="D113" s="115" t="s">
        <v>244</v>
      </c>
      <c r="E113" s="115"/>
      <c r="F113" s="115"/>
      <c r="G113" s="58"/>
      <c r="H113" s="58"/>
      <c r="I113" s="58"/>
      <c r="J113" s="58"/>
      <c r="K113" s="58"/>
      <c r="L113" s="57"/>
      <c r="M113" s="57"/>
    </row>
    <row r="114" spans="2:13" ht="12.75">
      <c r="B114" s="58"/>
      <c r="C114" s="58"/>
      <c r="D114" s="115"/>
      <c r="E114" s="115"/>
      <c r="F114" s="115"/>
      <c r="G114" s="58"/>
      <c r="H114" s="58"/>
      <c r="I114" s="58"/>
      <c r="J114" s="58"/>
      <c r="K114" s="58"/>
      <c r="L114" s="57"/>
      <c r="M114" s="57"/>
    </row>
    <row r="115" spans="2:13" ht="12.75">
      <c r="B115" s="58"/>
      <c r="C115" s="58" t="s">
        <v>279</v>
      </c>
      <c r="D115" s="115" t="s">
        <v>280</v>
      </c>
      <c r="E115" s="115"/>
      <c r="F115" s="115"/>
      <c r="G115" s="58"/>
      <c r="H115" s="58"/>
      <c r="I115" s="58"/>
      <c r="J115" s="58"/>
      <c r="K115" s="58"/>
      <c r="L115" s="57"/>
      <c r="M115" s="57"/>
    </row>
    <row r="116" spans="2:13" ht="12.75">
      <c r="B116" s="58"/>
      <c r="C116" s="58"/>
      <c r="D116" s="115" t="s">
        <v>281</v>
      </c>
      <c r="E116" s="115"/>
      <c r="F116" s="115"/>
      <c r="G116" s="58"/>
      <c r="H116" s="58"/>
      <c r="I116" s="58"/>
      <c r="J116" s="58"/>
      <c r="K116" s="58"/>
      <c r="L116" s="57"/>
      <c r="M116" s="57"/>
    </row>
    <row r="117" spans="2:13" ht="12.75">
      <c r="B117" s="58"/>
      <c r="C117" s="58"/>
      <c r="D117" s="115"/>
      <c r="E117" s="115"/>
      <c r="F117" s="115"/>
      <c r="G117" s="58"/>
      <c r="H117" s="58"/>
      <c r="I117" s="58"/>
      <c r="J117" s="58"/>
      <c r="K117" s="58"/>
      <c r="L117" s="57"/>
      <c r="M117" s="57"/>
    </row>
    <row r="118" spans="2:13" ht="12.75">
      <c r="B118" s="58"/>
      <c r="C118" s="58"/>
      <c r="D118" s="115"/>
      <c r="E118" s="115"/>
      <c r="F118" s="115"/>
      <c r="G118" s="58"/>
      <c r="H118" s="58"/>
      <c r="I118" s="58"/>
      <c r="J118" s="58"/>
      <c r="K118" s="58"/>
      <c r="L118" s="57"/>
      <c r="M118" s="57"/>
    </row>
    <row r="119" spans="2:13" ht="12.75">
      <c r="B119" s="58">
        <v>11</v>
      </c>
      <c r="C119" s="116" t="s">
        <v>127</v>
      </c>
      <c r="D119" s="115"/>
      <c r="E119" s="115"/>
      <c r="F119" s="115"/>
      <c r="G119" s="58"/>
      <c r="H119" s="58"/>
      <c r="I119" s="58"/>
      <c r="J119" s="58"/>
      <c r="K119" s="58"/>
      <c r="L119" s="57"/>
      <c r="M119" s="57"/>
    </row>
    <row r="120" spans="2:13" ht="12.75">
      <c r="B120" s="58"/>
      <c r="C120" s="58"/>
      <c r="D120" s="115"/>
      <c r="E120" s="115"/>
      <c r="F120" s="115"/>
      <c r="G120" s="58"/>
      <c r="H120" s="58"/>
      <c r="I120" s="58"/>
      <c r="J120" s="58"/>
      <c r="K120" s="58"/>
      <c r="L120" s="57"/>
      <c r="M120" s="57"/>
    </row>
    <row r="121" spans="2:13" ht="12.75">
      <c r="B121" s="58"/>
      <c r="C121" s="32" t="s">
        <v>187</v>
      </c>
      <c r="D121" s="115"/>
      <c r="E121" s="115"/>
      <c r="F121" s="115"/>
      <c r="G121" s="58"/>
      <c r="H121" s="58"/>
      <c r="I121" s="58"/>
      <c r="J121" s="58"/>
      <c r="K121" s="58"/>
      <c r="L121" s="57"/>
      <c r="M121" s="57"/>
    </row>
    <row r="122" spans="2:13" ht="12.75">
      <c r="B122" s="58"/>
      <c r="C122" s="32"/>
      <c r="D122" s="115"/>
      <c r="E122" s="115"/>
      <c r="F122" s="115"/>
      <c r="G122" s="58"/>
      <c r="H122" s="58"/>
      <c r="I122" s="58"/>
      <c r="J122" s="58"/>
      <c r="K122" s="58"/>
      <c r="L122" s="57"/>
      <c r="M122" s="57"/>
    </row>
    <row r="123" spans="2:13" ht="12.75">
      <c r="B123" s="58">
        <v>12</v>
      </c>
      <c r="C123" s="116" t="s">
        <v>171</v>
      </c>
      <c r="D123" s="115"/>
      <c r="E123" s="115"/>
      <c r="F123" s="115"/>
      <c r="G123" s="58"/>
      <c r="H123" s="58"/>
      <c r="I123" s="58"/>
      <c r="J123" s="58"/>
      <c r="K123" s="58"/>
      <c r="L123" s="57"/>
      <c r="M123" s="57"/>
    </row>
    <row r="124" spans="2:13" ht="12.75">
      <c r="B124" s="58"/>
      <c r="C124" s="58"/>
      <c r="D124" s="115"/>
      <c r="E124" s="115"/>
      <c r="F124" s="115"/>
      <c r="G124" s="58"/>
      <c r="H124" s="58"/>
      <c r="I124" s="58"/>
      <c r="J124" s="58"/>
      <c r="K124" s="58"/>
      <c r="L124" s="57"/>
      <c r="M124" s="57"/>
    </row>
    <row r="125" spans="2:13" ht="12.75">
      <c r="B125" s="58"/>
      <c r="C125" s="58" t="s">
        <v>248</v>
      </c>
      <c r="D125" s="115"/>
      <c r="E125" s="115"/>
      <c r="F125" s="115"/>
      <c r="G125" s="58"/>
      <c r="H125" s="58"/>
      <c r="I125" s="58"/>
      <c r="J125" s="58"/>
      <c r="K125" s="58"/>
      <c r="L125" s="57"/>
      <c r="M125" s="57"/>
    </row>
    <row r="126" spans="2:13" ht="12.75">
      <c r="B126" s="58"/>
      <c r="C126" s="58" t="s">
        <v>263</v>
      </c>
      <c r="D126" s="115"/>
      <c r="E126" s="115"/>
      <c r="F126" s="115"/>
      <c r="G126" s="58"/>
      <c r="H126" s="58"/>
      <c r="I126" s="58"/>
      <c r="J126" s="58"/>
      <c r="K126" s="58"/>
      <c r="L126" s="57"/>
      <c r="M126" s="57"/>
    </row>
    <row r="127" spans="2:13" ht="12.75">
      <c r="B127" s="58"/>
      <c r="C127" s="58"/>
      <c r="D127" s="115"/>
      <c r="E127" s="115"/>
      <c r="F127" s="115"/>
      <c r="G127" s="58"/>
      <c r="H127" s="58"/>
      <c r="I127" s="58"/>
      <c r="J127" s="58"/>
      <c r="K127" s="58"/>
      <c r="L127" s="57"/>
      <c r="M127" s="57"/>
    </row>
    <row r="128" spans="2:13" ht="12.75">
      <c r="B128" s="58">
        <v>13</v>
      </c>
      <c r="C128" s="116" t="s">
        <v>186</v>
      </c>
      <c r="D128" s="115"/>
      <c r="E128" s="115"/>
      <c r="F128" s="115"/>
      <c r="G128" s="58"/>
      <c r="H128" s="58"/>
      <c r="I128" s="58"/>
      <c r="J128" s="58"/>
      <c r="K128" s="58"/>
      <c r="L128" s="57"/>
      <c r="M128" s="57"/>
    </row>
    <row r="129" spans="2:13" ht="12.75">
      <c r="B129" s="58"/>
      <c r="C129" s="58"/>
      <c r="D129" s="115"/>
      <c r="E129" s="115"/>
      <c r="F129" s="115"/>
      <c r="G129" s="58"/>
      <c r="H129" s="58"/>
      <c r="I129" s="58"/>
      <c r="J129" s="58"/>
      <c r="K129" s="58"/>
      <c r="L129" s="57"/>
      <c r="M129" s="57"/>
    </row>
    <row r="130" spans="2:13" ht="12.75">
      <c r="B130" s="58"/>
      <c r="C130" s="58" t="s">
        <v>188</v>
      </c>
      <c r="D130" s="115"/>
      <c r="E130" s="115"/>
      <c r="F130" s="115"/>
      <c r="G130" s="58"/>
      <c r="H130" s="58"/>
      <c r="I130" s="58"/>
      <c r="J130" s="58"/>
      <c r="K130" s="58"/>
      <c r="L130" s="57"/>
      <c r="M130" s="57"/>
    </row>
    <row r="131" spans="2:13" ht="12.75">
      <c r="B131" s="58"/>
      <c r="C131" s="58"/>
      <c r="D131" s="115"/>
      <c r="E131" s="115"/>
      <c r="F131" s="115"/>
      <c r="G131" s="58"/>
      <c r="H131" s="58"/>
      <c r="I131" s="58"/>
      <c r="J131" s="58"/>
      <c r="K131" s="58"/>
      <c r="L131" s="57"/>
      <c r="M131" s="57"/>
    </row>
    <row r="132" spans="2:13" ht="12.75">
      <c r="B132" s="58"/>
      <c r="C132" s="58"/>
      <c r="D132" s="115"/>
      <c r="E132" s="115"/>
      <c r="F132" s="115"/>
      <c r="G132" s="58"/>
      <c r="H132" s="58"/>
      <c r="I132" s="58"/>
      <c r="J132" s="58"/>
      <c r="K132" s="58"/>
      <c r="L132" s="57"/>
      <c r="M132" s="57"/>
    </row>
    <row r="133" spans="2:13" ht="12.75">
      <c r="B133" s="60" t="s">
        <v>295</v>
      </c>
      <c r="D133" s="58"/>
      <c r="E133" s="58"/>
      <c r="F133" s="58"/>
      <c r="G133" s="58"/>
      <c r="H133" s="58"/>
      <c r="I133" s="97"/>
      <c r="J133" s="58"/>
      <c r="K133" s="58"/>
      <c r="L133" s="57"/>
      <c r="M133" s="57"/>
    </row>
    <row r="134" spans="2:13" ht="12.75">
      <c r="B134" s="58"/>
      <c r="C134" s="58"/>
      <c r="D134" s="58"/>
      <c r="E134" s="58"/>
      <c r="F134" s="58"/>
      <c r="G134" s="58"/>
      <c r="H134" s="58"/>
      <c r="I134" s="97"/>
      <c r="J134" s="58"/>
      <c r="K134" s="58"/>
      <c r="L134" s="57"/>
      <c r="M134" s="57"/>
    </row>
    <row r="135" spans="2:13" ht="12.75">
      <c r="B135" s="58">
        <v>1</v>
      </c>
      <c r="C135" s="116" t="s">
        <v>111</v>
      </c>
      <c r="D135" s="58"/>
      <c r="E135" s="58"/>
      <c r="F135" s="58"/>
      <c r="G135" s="58"/>
      <c r="H135" s="58"/>
      <c r="I135" s="97"/>
      <c r="J135" s="58"/>
      <c r="K135" s="58"/>
      <c r="L135" s="57"/>
      <c r="M135" s="57"/>
    </row>
    <row r="136" spans="2:13" ht="12.75">
      <c r="B136" s="58"/>
      <c r="C136" s="116"/>
      <c r="D136" s="58"/>
      <c r="E136" s="58"/>
      <c r="F136" s="58"/>
      <c r="G136" s="58"/>
      <c r="H136" s="58"/>
      <c r="I136" s="97"/>
      <c r="J136" s="58"/>
      <c r="K136" s="58"/>
      <c r="L136" s="57"/>
      <c r="M136" s="57"/>
    </row>
    <row r="137" spans="2:13" ht="12.75">
      <c r="B137" s="58"/>
      <c r="C137" s="32" t="s">
        <v>296</v>
      </c>
      <c r="D137" s="58"/>
      <c r="E137" s="58"/>
      <c r="F137" s="58"/>
      <c r="G137" s="58"/>
      <c r="H137" s="58"/>
      <c r="I137" s="97"/>
      <c r="J137" s="58"/>
      <c r="K137" s="58"/>
      <c r="L137" s="57"/>
      <c r="M137" s="57"/>
    </row>
    <row r="138" spans="2:13" ht="12.75">
      <c r="B138" s="58"/>
      <c r="C138" s="32" t="s">
        <v>297</v>
      </c>
      <c r="D138" s="58"/>
      <c r="E138" s="58"/>
      <c r="F138" s="58"/>
      <c r="G138" s="58"/>
      <c r="H138" s="58"/>
      <c r="I138" s="97"/>
      <c r="J138" s="58"/>
      <c r="K138" s="58"/>
      <c r="L138" s="57"/>
      <c r="M138" s="57"/>
    </row>
    <row r="139" spans="2:13" ht="12.75">
      <c r="B139" s="58"/>
      <c r="C139" s="32" t="s">
        <v>286</v>
      </c>
      <c r="D139" s="58"/>
      <c r="E139" s="58"/>
      <c r="F139" s="58"/>
      <c r="G139" s="58"/>
      <c r="H139" s="58"/>
      <c r="I139" s="97"/>
      <c r="J139" s="58"/>
      <c r="K139" s="58"/>
      <c r="L139" s="57"/>
      <c r="M139" s="57"/>
    </row>
    <row r="140" spans="2:13" ht="12.75">
      <c r="B140" s="58"/>
      <c r="C140" s="32" t="s">
        <v>298</v>
      </c>
      <c r="D140" s="58"/>
      <c r="E140" s="58"/>
      <c r="F140" s="58"/>
      <c r="G140" s="58"/>
      <c r="H140" s="58"/>
      <c r="I140" s="97"/>
      <c r="J140" s="58"/>
      <c r="K140" s="58"/>
      <c r="L140" s="57"/>
      <c r="M140" s="57"/>
    </row>
    <row r="141" spans="2:13" ht="12.75">
      <c r="B141" s="58"/>
      <c r="C141" s="32"/>
      <c r="D141" s="58"/>
      <c r="E141" s="58"/>
      <c r="F141" s="58"/>
      <c r="G141" s="58"/>
      <c r="H141" s="58"/>
      <c r="I141" s="97"/>
      <c r="J141" s="58"/>
      <c r="K141" s="58"/>
      <c r="L141" s="57"/>
      <c r="M141" s="57"/>
    </row>
    <row r="142" spans="2:13" ht="12.75">
      <c r="B142" s="58">
        <v>2</v>
      </c>
      <c r="C142" s="116" t="s">
        <v>112</v>
      </c>
      <c r="D142" s="58"/>
      <c r="E142" s="58"/>
      <c r="F142" s="58"/>
      <c r="G142" s="58"/>
      <c r="H142" s="58"/>
      <c r="I142" s="58"/>
      <c r="J142" s="58"/>
      <c r="K142" s="58"/>
      <c r="L142" s="57"/>
      <c r="M142" s="57"/>
    </row>
    <row r="143" spans="2:13" ht="12.7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  <c r="M143" s="57"/>
    </row>
    <row r="144" spans="2:13" ht="12.75">
      <c r="B144" s="63"/>
      <c r="C144" s="32" t="s">
        <v>299</v>
      </c>
      <c r="D144" s="58"/>
      <c r="E144" s="58"/>
      <c r="F144" s="58"/>
      <c r="G144" s="58"/>
      <c r="H144" s="58"/>
      <c r="I144" s="58"/>
      <c r="J144" s="58"/>
      <c r="K144" s="58"/>
      <c r="L144" s="57"/>
      <c r="M144" s="57"/>
    </row>
    <row r="145" spans="2:13" ht="12.75">
      <c r="B145" s="58"/>
      <c r="C145" s="32" t="s">
        <v>309</v>
      </c>
      <c r="D145" s="58"/>
      <c r="E145" s="58"/>
      <c r="F145" s="58"/>
      <c r="G145" s="58"/>
      <c r="H145" s="58"/>
      <c r="I145" s="58"/>
      <c r="J145" s="58"/>
      <c r="K145" s="58"/>
      <c r="L145" s="57"/>
      <c r="M145" s="57"/>
    </row>
    <row r="146" spans="2:13" ht="12.75">
      <c r="B146" s="58"/>
      <c r="C146" s="32" t="s">
        <v>311</v>
      </c>
      <c r="D146" s="58"/>
      <c r="E146" s="58"/>
      <c r="F146" s="58"/>
      <c r="G146" s="58"/>
      <c r="H146" s="58"/>
      <c r="I146" s="58"/>
      <c r="J146" s="58"/>
      <c r="K146" s="58"/>
      <c r="L146" s="57"/>
      <c r="M146" s="57"/>
    </row>
    <row r="147" spans="2:13" ht="12.75">
      <c r="B147" s="58"/>
      <c r="C147" s="32" t="s">
        <v>310</v>
      </c>
      <c r="D147" s="58"/>
      <c r="E147" s="58"/>
      <c r="F147" s="58"/>
      <c r="G147" s="58"/>
      <c r="H147" s="58"/>
      <c r="I147" s="58"/>
      <c r="J147" s="58"/>
      <c r="K147" s="58"/>
      <c r="L147" s="57"/>
      <c r="M147" s="57"/>
    </row>
    <row r="148" spans="2:13" ht="12.75">
      <c r="B148" s="58"/>
      <c r="C148" s="32"/>
      <c r="D148" s="58"/>
      <c r="E148" s="58"/>
      <c r="F148" s="58"/>
      <c r="G148" s="58"/>
      <c r="H148" s="58"/>
      <c r="I148" s="58"/>
      <c r="J148" s="58"/>
      <c r="K148" s="58"/>
      <c r="L148" s="57"/>
      <c r="M148" s="57"/>
    </row>
    <row r="149" spans="2:13" ht="12.75">
      <c r="B149" s="58">
        <v>3</v>
      </c>
      <c r="C149" s="116" t="s">
        <v>113</v>
      </c>
      <c r="D149" s="58"/>
      <c r="E149" s="58"/>
      <c r="F149" s="58"/>
      <c r="G149" s="58"/>
      <c r="H149" s="58"/>
      <c r="I149" s="58"/>
      <c r="J149" s="58"/>
      <c r="K149" s="58"/>
      <c r="L149" s="57"/>
      <c r="M149" s="57"/>
    </row>
    <row r="150" spans="2:13" ht="12.7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  <c r="M150" s="57"/>
    </row>
    <row r="151" spans="2:13" ht="12.75">
      <c r="B151" s="58"/>
      <c r="C151" s="58" t="s">
        <v>300</v>
      </c>
      <c r="D151" s="58"/>
      <c r="E151" s="58"/>
      <c r="F151" s="58"/>
      <c r="G151" s="58"/>
      <c r="H151" s="58"/>
      <c r="I151" s="58"/>
      <c r="J151" s="58"/>
      <c r="K151" s="58"/>
      <c r="L151" s="57"/>
      <c r="M151" s="57"/>
    </row>
    <row r="152" spans="2:13" ht="12.75">
      <c r="B152" s="58"/>
      <c r="C152" s="58" t="s">
        <v>302</v>
      </c>
      <c r="D152" s="58"/>
      <c r="E152" s="58"/>
      <c r="F152" s="58"/>
      <c r="G152" s="58"/>
      <c r="H152" s="58"/>
      <c r="I152" s="58"/>
      <c r="J152" s="58"/>
      <c r="K152" s="58"/>
      <c r="L152" s="57"/>
      <c r="M152" s="57"/>
    </row>
    <row r="153" spans="2:13" ht="12.75">
      <c r="B153" s="58"/>
      <c r="C153" s="59" t="s">
        <v>301</v>
      </c>
      <c r="D153" s="58"/>
      <c r="E153" s="58"/>
      <c r="F153" s="58"/>
      <c r="G153" s="58"/>
      <c r="H153" s="58"/>
      <c r="I153" s="58"/>
      <c r="J153" s="58"/>
      <c r="K153" s="58"/>
      <c r="L153" s="57"/>
      <c r="M153" s="57"/>
    </row>
    <row r="154" spans="2:13" ht="12.75">
      <c r="B154" s="58"/>
      <c r="C154" s="58" t="s">
        <v>303</v>
      </c>
      <c r="D154" s="58"/>
      <c r="E154" s="58"/>
      <c r="F154" s="58"/>
      <c r="G154" s="58"/>
      <c r="H154" s="58"/>
      <c r="I154" s="58"/>
      <c r="J154" s="58"/>
      <c r="K154" s="58"/>
      <c r="L154" s="57"/>
      <c r="M154" s="57"/>
    </row>
    <row r="155" spans="2:13" ht="12.75">
      <c r="B155" s="58"/>
      <c r="C155" s="58" t="s">
        <v>304</v>
      </c>
      <c r="D155" s="58"/>
      <c r="E155" s="58"/>
      <c r="F155" s="58"/>
      <c r="G155" s="58"/>
      <c r="H155" s="58"/>
      <c r="I155" s="58"/>
      <c r="J155" s="58"/>
      <c r="K155" s="58"/>
      <c r="L155" s="57"/>
      <c r="M155" s="57"/>
    </row>
    <row r="156" spans="2:13" ht="12.75">
      <c r="B156" s="58"/>
      <c r="C156" s="58" t="s">
        <v>306</v>
      </c>
      <c r="D156" s="58"/>
      <c r="E156" s="58"/>
      <c r="F156" s="58"/>
      <c r="G156" s="58"/>
      <c r="H156" s="58"/>
      <c r="I156" s="58"/>
      <c r="J156" s="58"/>
      <c r="K156" s="58"/>
      <c r="L156" s="57"/>
      <c r="M156" s="57"/>
    </row>
    <row r="157" spans="2:13" ht="12.75">
      <c r="B157" s="58"/>
      <c r="C157" s="58" t="s">
        <v>305</v>
      </c>
      <c r="D157" s="58"/>
      <c r="E157" s="58"/>
      <c r="F157" s="58"/>
      <c r="G157" s="58"/>
      <c r="H157" s="58"/>
      <c r="I157" s="58"/>
      <c r="J157" s="58"/>
      <c r="K157" s="58"/>
      <c r="L157" s="57"/>
      <c r="M157" s="57"/>
    </row>
    <row r="158" spans="2:13" ht="12.7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7"/>
      <c r="M158" s="57"/>
    </row>
    <row r="159" spans="2:13" ht="12.75">
      <c r="B159" s="58">
        <v>4</v>
      </c>
      <c r="C159" s="116" t="s">
        <v>114</v>
      </c>
      <c r="D159" s="58"/>
      <c r="E159" s="58"/>
      <c r="F159" s="58"/>
      <c r="G159" s="58"/>
      <c r="H159" s="58"/>
      <c r="I159" s="58"/>
      <c r="J159" s="58"/>
      <c r="K159" s="58"/>
      <c r="L159" s="57"/>
      <c r="M159" s="57"/>
    </row>
    <row r="160" spans="2:13" ht="12.75">
      <c r="B160" s="63"/>
      <c r="C160" s="58"/>
      <c r="D160" s="58"/>
      <c r="E160" s="58"/>
      <c r="F160" s="58"/>
      <c r="G160" s="58"/>
      <c r="H160" s="58"/>
      <c r="I160" s="58"/>
      <c r="J160" s="58"/>
      <c r="K160" s="58"/>
      <c r="L160" s="57"/>
      <c r="M160" s="57"/>
    </row>
    <row r="161" spans="2:13" ht="12.75">
      <c r="B161" s="58"/>
      <c r="C161" s="32" t="s">
        <v>149</v>
      </c>
      <c r="D161" s="58"/>
      <c r="E161" s="58"/>
      <c r="F161" s="58"/>
      <c r="G161" s="58"/>
      <c r="H161" s="58"/>
      <c r="I161" s="58"/>
      <c r="J161" s="58"/>
      <c r="K161" s="58"/>
      <c r="L161" s="57"/>
      <c r="M161" s="57"/>
    </row>
    <row r="162" spans="2:13" ht="12.75">
      <c r="B162" s="58"/>
      <c r="C162" s="32"/>
      <c r="D162" s="58"/>
      <c r="E162" s="58"/>
      <c r="F162" s="58"/>
      <c r="G162" s="58"/>
      <c r="H162" s="58"/>
      <c r="I162" s="58"/>
      <c r="J162" s="58"/>
      <c r="K162" s="58"/>
      <c r="L162" s="57"/>
      <c r="M162" s="57"/>
    </row>
    <row r="163" spans="2:13" ht="12.75">
      <c r="B163" s="63">
        <v>5</v>
      </c>
      <c r="C163" s="116" t="s">
        <v>115</v>
      </c>
      <c r="D163" s="58"/>
      <c r="E163" s="58"/>
      <c r="F163" s="58"/>
      <c r="G163" s="58"/>
      <c r="H163" s="58"/>
      <c r="I163" s="58"/>
      <c r="J163" s="58"/>
      <c r="K163" s="58"/>
      <c r="L163" s="57"/>
      <c r="M163" s="57"/>
    </row>
    <row r="164" spans="2:13" ht="12.7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7"/>
      <c r="M164" s="57"/>
    </row>
    <row r="165" spans="2:13" ht="12.75">
      <c r="B165" s="58"/>
      <c r="C165" s="32" t="s">
        <v>129</v>
      </c>
      <c r="D165" s="32"/>
      <c r="E165" s="32"/>
      <c r="F165" s="32"/>
      <c r="G165" s="32"/>
      <c r="H165" s="32"/>
      <c r="I165" s="32"/>
      <c r="J165" s="58"/>
      <c r="K165" s="58"/>
      <c r="L165" s="57"/>
      <c r="M165" s="57"/>
    </row>
    <row r="166" spans="2:13" ht="12.75">
      <c r="B166" s="58"/>
      <c r="C166" s="32"/>
      <c r="D166" s="32"/>
      <c r="E166" s="32"/>
      <c r="F166" s="32"/>
      <c r="G166" s="32"/>
      <c r="H166" s="32"/>
      <c r="I166" s="32"/>
      <c r="J166" s="58"/>
      <c r="K166" s="58"/>
      <c r="L166" s="57"/>
      <c r="M166" s="57"/>
    </row>
    <row r="167" spans="2:13" ht="12.75">
      <c r="B167" s="58"/>
      <c r="C167" s="32"/>
      <c r="D167" s="32"/>
      <c r="E167" s="170" t="s">
        <v>130</v>
      </c>
      <c r="F167" s="170" t="s">
        <v>254</v>
      </c>
      <c r="I167" s="32"/>
      <c r="J167" s="58"/>
      <c r="K167" s="58"/>
      <c r="L167" s="57"/>
      <c r="M167" s="57"/>
    </row>
    <row r="168" spans="2:13" ht="12.75">
      <c r="B168" s="58"/>
      <c r="C168" s="32"/>
      <c r="D168" s="32"/>
      <c r="E168" s="170" t="s">
        <v>131</v>
      </c>
      <c r="F168" s="170" t="s">
        <v>132</v>
      </c>
      <c r="I168" s="32"/>
      <c r="J168" s="58"/>
      <c r="K168" s="58"/>
      <c r="L168" s="57"/>
      <c r="M168" s="57"/>
    </row>
    <row r="169" spans="2:13" ht="12.75">
      <c r="B169" s="58"/>
      <c r="C169" s="32"/>
      <c r="D169" s="32"/>
      <c r="E169" s="171">
        <v>37986</v>
      </c>
      <c r="F169" s="170" t="s">
        <v>144</v>
      </c>
      <c r="I169" s="32"/>
      <c r="J169" s="58"/>
      <c r="K169" s="58"/>
      <c r="L169" s="57"/>
      <c r="M169" s="57"/>
    </row>
    <row r="170" spans="2:13" ht="12.75">
      <c r="B170" s="58"/>
      <c r="C170" s="32"/>
      <c r="D170" s="32"/>
      <c r="E170" s="172" t="s">
        <v>1</v>
      </c>
      <c r="F170" s="173" t="s">
        <v>1</v>
      </c>
      <c r="I170" s="32"/>
      <c r="J170" s="58"/>
      <c r="K170" s="58"/>
      <c r="L170" s="57"/>
      <c r="M170" s="57"/>
    </row>
    <row r="171" spans="2:13" ht="12.75">
      <c r="B171" s="58"/>
      <c r="C171" s="32"/>
      <c r="D171" s="32"/>
      <c r="E171" s="172"/>
      <c r="F171" s="173"/>
      <c r="I171" s="32"/>
      <c r="J171" s="58"/>
      <c r="K171" s="58"/>
      <c r="L171" s="57"/>
      <c r="M171" s="57"/>
    </row>
    <row r="172" spans="2:13" ht="12.75">
      <c r="B172" s="58"/>
      <c r="C172" s="32" t="s">
        <v>133</v>
      </c>
      <c r="D172" s="32"/>
      <c r="E172" s="32"/>
      <c r="F172" s="32"/>
      <c r="I172" s="32"/>
      <c r="J172" s="58"/>
      <c r="K172" s="58"/>
      <c r="L172" s="57"/>
      <c r="M172" s="57"/>
    </row>
    <row r="173" spans="2:13" ht="12.75">
      <c r="B173" s="58"/>
      <c r="C173" s="32" t="s">
        <v>96</v>
      </c>
      <c r="D173" s="32" t="s">
        <v>160</v>
      </c>
      <c r="E173" s="84">
        <v>577840</v>
      </c>
      <c r="F173" s="84">
        <v>1283862</v>
      </c>
      <c r="I173" s="32"/>
      <c r="J173" s="58"/>
      <c r="K173" s="58"/>
      <c r="L173" s="57"/>
      <c r="M173" s="57"/>
    </row>
    <row r="174" spans="2:13" ht="12.75">
      <c r="B174" s="58"/>
      <c r="C174" s="32"/>
      <c r="D174" s="32"/>
      <c r="E174" s="84"/>
      <c r="F174" s="84"/>
      <c r="I174" s="32"/>
      <c r="J174" s="58"/>
      <c r="K174" s="58"/>
      <c r="L174" s="57"/>
      <c r="M174" s="57"/>
    </row>
    <row r="175" spans="2:13" ht="12.75">
      <c r="B175" s="58"/>
      <c r="C175" s="32" t="s">
        <v>268</v>
      </c>
      <c r="D175" s="32"/>
      <c r="E175" s="84"/>
      <c r="F175" s="84"/>
      <c r="I175" s="32"/>
      <c r="J175" s="58"/>
      <c r="K175" s="58"/>
      <c r="L175" s="57"/>
      <c r="M175" s="57"/>
    </row>
    <row r="176" spans="2:13" ht="12.75">
      <c r="B176" s="58"/>
      <c r="C176" s="32" t="s">
        <v>312</v>
      </c>
      <c r="D176" s="32"/>
      <c r="E176" s="84"/>
      <c r="F176" s="84"/>
      <c r="I176" s="32"/>
      <c r="J176" s="58"/>
      <c r="K176" s="58"/>
      <c r="L176" s="57"/>
      <c r="M176" s="57"/>
    </row>
    <row r="177" spans="2:13" ht="12.75">
      <c r="B177" s="58"/>
      <c r="C177" s="32" t="s">
        <v>313</v>
      </c>
      <c r="D177" s="32"/>
      <c r="E177" s="84"/>
      <c r="F177" s="84"/>
      <c r="I177" s="32"/>
      <c r="J177" s="58"/>
      <c r="K177" s="58"/>
      <c r="L177" s="57"/>
      <c r="M177" s="57"/>
    </row>
    <row r="178" spans="2:13" ht="12.7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7"/>
      <c r="M178" s="57"/>
    </row>
    <row r="179" spans="2:13" ht="12.75">
      <c r="B179" s="58">
        <v>6</v>
      </c>
      <c r="C179" s="116" t="s">
        <v>145</v>
      </c>
      <c r="D179" s="58"/>
      <c r="E179" s="58"/>
      <c r="F179" s="58"/>
      <c r="G179" s="58"/>
      <c r="H179" s="58"/>
      <c r="I179" s="93"/>
      <c r="J179" s="58"/>
      <c r="K179" s="58"/>
      <c r="L179" s="57"/>
      <c r="M179" s="57"/>
    </row>
    <row r="180" spans="2:13" ht="12.75">
      <c r="B180" s="58"/>
      <c r="C180" s="58"/>
      <c r="D180" s="58"/>
      <c r="E180" s="58"/>
      <c r="F180" s="58"/>
      <c r="G180" s="58"/>
      <c r="H180" s="58"/>
      <c r="I180" s="93"/>
      <c r="J180" s="58"/>
      <c r="K180" s="58"/>
      <c r="L180" s="57"/>
      <c r="M180" s="57"/>
    </row>
    <row r="181" spans="2:13" ht="12.75">
      <c r="B181" s="58"/>
      <c r="C181" s="32" t="s">
        <v>172</v>
      </c>
      <c r="D181" s="58"/>
      <c r="E181" s="58"/>
      <c r="F181" s="58"/>
      <c r="G181" s="58"/>
      <c r="H181" s="58"/>
      <c r="I181" s="93"/>
      <c r="J181" s="58"/>
      <c r="K181" s="58"/>
      <c r="L181" s="57"/>
      <c r="M181" s="57"/>
    </row>
    <row r="182" spans="2:13" ht="12.75">
      <c r="B182" s="58"/>
      <c r="C182" s="58"/>
      <c r="D182" s="116"/>
      <c r="E182" s="116"/>
      <c r="F182" s="116"/>
      <c r="G182" s="58"/>
      <c r="H182" s="58"/>
      <c r="I182" s="93"/>
      <c r="J182" s="58"/>
      <c r="K182" s="58"/>
      <c r="L182" s="57"/>
      <c r="M182" s="57"/>
    </row>
    <row r="183" spans="2:13" ht="12.75">
      <c r="B183" s="58">
        <v>7</v>
      </c>
      <c r="C183" s="116" t="s">
        <v>156</v>
      </c>
      <c r="D183" s="58"/>
      <c r="E183" s="58"/>
      <c r="F183" s="58"/>
      <c r="G183" s="58"/>
      <c r="H183" s="58"/>
      <c r="I183" s="93"/>
      <c r="J183" s="58"/>
      <c r="K183" s="58"/>
      <c r="L183" s="57"/>
      <c r="M183" s="57"/>
    </row>
    <row r="184" spans="2:13" ht="12.75">
      <c r="B184" s="58"/>
      <c r="C184" s="58"/>
      <c r="D184" s="58"/>
      <c r="E184" s="58"/>
      <c r="F184" s="58"/>
      <c r="G184" s="58"/>
      <c r="H184" s="58"/>
      <c r="I184" s="93"/>
      <c r="J184" s="58"/>
      <c r="K184" s="58"/>
      <c r="L184" s="57"/>
      <c r="M184" s="57"/>
    </row>
    <row r="185" spans="2:13" ht="12.75">
      <c r="B185" s="58"/>
      <c r="C185" s="32" t="s">
        <v>67</v>
      </c>
      <c r="D185" s="32" t="s">
        <v>264</v>
      </c>
      <c r="E185" s="32"/>
      <c r="F185" s="32"/>
      <c r="G185" s="32"/>
      <c r="H185" s="32"/>
      <c r="I185" s="32"/>
      <c r="J185" s="58"/>
      <c r="K185" s="58"/>
      <c r="L185" s="57"/>
      <c r="M185" s="57"/>
    </row>
    <row r="186" spans="2:13" ht="12.75">
      <c r="B186" s="58"/>
      <c r="C186" s="32"/>
      <c r="D186" s="32"/>
      <c r="E186" s="32"/>
      <c r="F186" s="32"/>
      <c r="G186" s="32"/>
      <c r="H186" s="32"/>
      <c r="I186" s="32"/>
      <c r="J186" s="58"/>
      <c r="K186" s="58"/>
      <c r="L186" s="57"/>
      <c r="M186" s="57"/>
    </row>
    <row r="187" spans="2:13" ht="13.5" thickBot="1">
      <c r="B187" s="58"/>
      <c r="C187" s="32" t="s">
        <v>68</v>
      </c>
      <c r="D187" s="32" t="s">
        <v>69</v>
      </c>
      <c r="E187" s="32"/>
      <c r="F187" s="32"/>
      <c r="G187" s="32"/>
      <c r="H187" s="32"/>
      <c r="I187" s="32"/>
      <c r="J187" s="58"/>
      <c r="K187" s="58"/>
      <c r="L187" s="57"/>
      <c r="M187" s="57"/>
    </row>
    <row r="188" spans="2:13" ht="13.5" thickBot="1">
      <c r="B188" s="58"/>
      <c r="G188" s="162" t="s">
        <v>66</v>
      </c>
      <c r="H188" s="32"/>
      <c r="J188" s="58"/>
      <c r="K188" s="58"/>
      <c r="L188" s="57"/>
      <c r="M188" s="57"/>
    </row>
    <row r="189" spans="2:13" ht="13.5" thickBot="1">
      <c r="B189" s="58"/>
      <c r="C189" s="32" t="s">
        <v>70</v>
      </c>
      <c r="D189" s="32" t="s">
        <v>71</v>
      </c>
      <c r="E189" s="32"/>
      <c r="F189" s="32"/>
      <c r="G189" s="87">
        <v>10818</v>
      </c>
      <c r="H189" s="32"/>
      <c r="J189" s="58"/>
      <c r="K189" s="58"/>
      <c r="L189" s="57"/>
      <c r="M189" s="57"/>
    </row>
    <row r="190" spans="2:13" ht="12.75">
      <c r="B190" s="58"/>
      <c r="C190" s="32"/>
      <c r="D190" s="32"/>
      <c r="E190" s="32"/>
      <c r="F190" s="32"/>
      <c r="G190" s="88"/>
      <c r="H190" s="32"/>
      <c r="J190" s="58"/>
      <c r="K190" s="58"/>
      <c r="L190" s="57"/>
      <c r="M190" s="57"/>
    </row>
    <row r="191" spans="2:13" ht="13.5" thickBot="1">
      <c r="B191" s="58"/>
      <c r="C191" s="32" t="s">
        <v>72</v>
      </c>
      <c r="D191" s="32" t="s">
        <v>73</v>
      </c>
      <c r="E191" s="32"/>
      <c r="F191" s="32"/>
      <c r="G191" s="87">
        <v>726</v>
      </c>
      <c r="H191" s="32"/>
      <c r="J191" s="58"/>
      <c r="K191" s="58"/>
      <c r="L191" s="57"/>
      <c r="M191" s="57"/>
    </row>
    <row r="192" spans="2:13" ht="12.75">
      <c r="B192" s="58"/>
      <c r="C192" s="32"/>
      <c r="D192" s="32"/>
      <c r="E192" s="32"/>
      <c r="F192" s="32"/>
      <c r="G192" s="88"/>
      <c r="H192" s="32"/>
      <c r="J192" s="58"/>
      <c r="K192" s="58"/>
      <c r="L192" s="57"/>
      <c r="M192" s="57"/>
    </row>
    <row r="193" spans="2:13" ht="13.5" thickBot="1">
      <c r="B193" s="58"/>
      <c r="C193" s="32" t="s">
        <v>74</v>
      </c>
      <c r="D193" s="32" t="s">
        <v>75</v>
      </c>
      <c r="E193" s="32"/>
      <c r="F193" s="32"/>
      <c r="G193" s="87">
        <v>6948</v>
      </c>
      <c r="H193" s="32"/>
      <c r="J193" s="58"/>
      <c r="K193" s="58"/>
      <c r="L193" s="57"/>
      <c r="M193" s="57"/>
    </row>
    <row r="194" spans="2:13" ht="12.75">
      <c r="B194" s="58"/>
      <c r="C194" s="58"/>
      <c r="D194" s="58" t="s">
        <v>314</v>
      </c>
      <c r="E194" s="58"/>
      <c r="F194" s="58"/>
      <c r="G194" s="58"/>
      <c r="H194" s="58"/>
      <c r="I194" s="93"/>
      <c r="J194" s="58"/>
      <c r="K194" s="58"/>
      <c r="L194" s="57"/>
      <c r="M194" s="57"/>
    </row>
    <row r="195" spans="2:13" ht="12.75">
      <c r="B195" s="58"/>
      <c r="C195" s="58"/>
      <c r="D195" s="58" t="s">
        <v>315</v>
      </c>
      <c r="E195" s="58"/>
      <c r="F195" s="58"/>
      <c r="G195" s="58"/>
      <c r="H195" s="58"/>
      <c r="I195" s="93"/>
      <c r="J195" s="58"/>
      <c r="K195" s="58"/>
      <c r="L195" s="57"/>
      <c r="M195" s="57"/>
    </row>
    <row r="196" spans="2:13" ht="12.75">
      <c r="B196" s="58"/>
      <c r="C196" s="58"/>
      <c r="D196" s="58"/>
      <c r="E196" s="58"/>
      <c r="F196" s="58"/>
      <c r="G196" s="58"/>
      <c r="H196" s="58"/>
      <c r="I196" s="93"/>
      <c r="J196" s="58"/>
      <c r="K196" s="58"/>
      <c r="L196" s="57"/>
      <c r="M196" s="57"/>
    </row>
    <row r="197" spans="2:13" ht="12.75">
      <c r="B197" s="58">
        <v>8</v>
      </c>
      <c r="C197" s="116" t="s">
        <v>116</v>
      </c>
      <c r="D197" s="60"/>
      <c r="E197" s="60"/>
      <c r="F197" s="60"/>
      <c r="G197" s="58"/>
      <c r="H197" s="58"/>
      <c r="I197" s="113"/>
      <c r="J197" s="58"/>
      <c r="K197" s="58"/>
      <c r="L197" s="57"/>
      <c r="M197" s="57"/>
    </row>
    <row r="198" spans="2:13" ht="12.75">
      <c r="B198" s="58"/>
      <c r="C198" s="58"/>
      <c r="D198" s="116"/>
      <c r="E198" s="116"/>
      <c r="F198" s="116"/>
      <c r="G198" s="58"/>
      <c r="H198" s="58"/>
      <c r="I198" s="113"/>
      <c r="J198" s="58"/>
      <c r="K198" s="58"/>
      <c r="L198" s="57"/>
      <c r="M198" s="57"/>
    </row>
    <row r="199" spans="2:13" ht="12.75">
      <c r="B199" s="58"/>
      <c r="C199" s="58" t="s">
        <v>67</v>
      </c>
      <c r="D199" s="32" t="s">
        <v>161</v>
      </c>
      <c r="E199" s="32"/>
      <c r="F199" s="32"/>
      <c r="G199" s="58"/>
      <c r="H199" s="58"/>
      <c r="I199" s="93"/>
      <c r="J199" s="58"/>
      <c r="K199" s="58"/>
      <c r="L199" s="57"/>
      <c r="M199" s="57"/>
    </row>
    <row r="200" spans="2:13" ht="12.75">
      <c r="B200" s="58"/>
      <c r="C200" s="58"/>
      <c r="D200" s="32"/>
      <c r="E200" s="32"/>
      <c r="F200" s="32"/>
      <c r="G200" s="58"/>
      <c r="H200" s="58"/>
      <c r="I200" s="93"/>
      <c r="J200" s="58"/>
      <c r="K200" s="58"/>
      <c r="L200" s="57"/>
      <c r="M200" s="57"/>
    </row>
    <row r="201" spans="2:13" ht="12.75">
      <c r="B201" s="58"/>
      <c r="C201" s="58" t="s">
        <v>162</v>
      </c>
      <c r="D201" s="115" t="s">
        <v>269</v>
      </c>
      <c r="E201" s="32"/>
      <c r="F201" s="32"/>
      <c r="G201" s="58"/>
      <c r="H201" s="58"/>
      <c r="I201" s="93"/>
      <c r="J201" s="58"/>
      <c r="K201" s="58"/>
      <c r="L201" s="57"/>
      <c r="M201" s="57"/>
    </row>
    <row r="202" spans="2:13" ht="12.75">
      <c r="B202" s="58"/>
      <c r="C202" s="58"/>
      <c r="D202" s="115" t="s">
        <v>270</v>
      </c>
      <c r="E202" s="32"/>
      <c r="F202" s="32"/>
      <c r="G202" s="58"/>
      <c r="H202" s="58"/>
      <c r="I202" s="93"/>
      <c r="J202" s="58"/>
      <c r="K202" s="58"/>
      <c r="L202" s="57"/>
      <c r="M202" s="57"/>
    </row>
    <row r="203" spans="2:13" ht="12.75">
      <c r="B203" s="58"/>
      <c r="C203" s="58"/>
      <c r="D203" s="115" t="s">
        <v>271</v>
      </c>
      <c r="E203" s="32"/>
      <c r="F203" s="32"/>
      <c r="G203" s="58"/>
      <c r="H203" s="58"/>
      <c r="I203" s="93"/>
      <c r="J203" s="58"/>
      <c r="K203" s="58"/>
      <c r="L203" s="57"/>
      <c r="M203" s="57"/>
    </row>
    <row r="204" spans="2:13" ht="12.75">
      <c r="B204" s="58"/>
      <c r="C204" s="58"/>
      <c r="D204" s="115" t="s">
        <v>272</v>
      </c>
      <c r="E204" s="32"/>
      <c r="F204" s="32"/>
      <c r="G204" s="58"/>
      <c r="H204" s="58"/>
      <c r="I204" s="93"/>
      <c r="J204" s="58"/>
      <c r="K204" s="58"/>
      <c r="L204" s="57"/>
      <c r="M204" s="57"/>
    </row>
    <row r="205" spans="2:13" ht="12.75">
      <c r="B205" s="58"/>
      <c r="C205" s="58"/>
      <c r="D205" s="115" t="s">
        <v>273</v>
      </c>
      <c r="E205" s="58"/>
      <c r="F205" s="58"/>
      <c r="G205" s="58"/>
      <c r="H205" s="58"/>
      <c r="I205" s="93"/>
      <c r="J205" s="58"/>
      <c r="K205" s="58"/>
      <c r="L205" s="57"/>
      <c r="M205" s="57"/>
    </row>
    <row r="206" spans="2:13" ht="12.75">
      <c r="B206" s="58"/>
      <c r="C206" s="58"/>
      <c r="D206" s="115" t="s">
        <v>275</v>
      </c>
      <c r="E206" s="58"/>
      <c r="F206" s="58"/>
      <c r="G206" s="58"/>
      <c r="H206" s="58"/>
      <c r="I206" s="93"/>
      <c r="J206" s="58"/>
      <c r="K206" s="58"/>
      <c r="L206" s="57"/>
      <c r="M206" s="57"/>
    </row>
    <row r="207" spans="2:13" ht="12.75">
      <c r="B207" s="58"/>
      <c r="C207" s="58"/>
      <c r="D207" s="115" t="s">
        <v>274</v>
      </c>
      <c r="E207" s="58"/>
      <c r="F207" s="58"/>
      <c r="G207" s="58"/>
      <c r="H207" s="58"/>
      <c r="I207" s="93"/>
      <c r="J207" s="58"/>
      <c r="K207" s="58"/>
      <c r="L207" s="57"/>
      <c r="M207" s="57"/>
    </row>
    <row r="208" spans="2:13" ht="12.75">
      <c r="B208" s="58"/>
      <c r="C208" s="58"/>
      <c r="D208" s="115" t="s">
        <v>249</v>
      </c>
      <c r="E208" s="58"/>
      <c r="F208" s="58"/>
      <c r="G208" s="58"/>
      <c r="H208" s="58"/>
      <c r="I208" s="93"/>
      <c r="J208" s="58"/>
      <c r="K208" s="58"/>
      <c r="L208" s="57"/>
      <c r="M208" s="57"/>
    </row>
    <row r="209" spans="2:13" ht="12.75">
      <c r="B209" s="58"/>
      <c r="C209" s="58"/>
      <c r="D209" s="115" t="s">
        <v>276</v>
      </c>
      <c r="E209" s="58"/>
      <c r="F209" s="58"/>
      <c r="G209" s="58"/>
      <c r="H209" s="58"/>
      <c r="I209" s="93"/>
      <c r="J209" s="58"/>
      <c r="K209" s="58"/>
      <c r="L209" s="57"/>
      <c r="M209" s="57"/>
    </row>
    <row r="210" spans="2:13" ht="12.75">
      <c r="B210" s="58"/>
      <c r="C210" s="58"/>
      <c r="D210" s="115" t="s">
        <v>284</v>
      </c>
      <c r="E210" s="58"/>
      <c r="F210" s="58"/>
      <c r="G210" s="58"/>
      <c r="H210" s="58"/>
      <c r="I210" s="93"/>
      <c r="J210" s="58"/>
      <c r="K210" s="58"/>
      <c r="L210" s="57"/>
      <c r="M210" s="57"/>
    </row>
    <row r="211" spans="2:13" ht="12.75">
      <c r="B211" s="58"/>
      <c r="C211" s="58"/>
      <c r="D211" s="115" t="s">
        <v>278</v>
      </c>
      <c r="E211" s="58"/>
      <c r="F211" s="58"/>
      <c r="G211" s="58"/>
      <c r="H211" s="58"/>
      <c r="I211" s="93"/>
      <c r="J211" s="58"/>
      <c r="K211" s="58"/>
      <c r="L211" s="57"/>
      <c r="M211" s="57"/>
    </row>
    <row r="212" spans="2:13" ht="12.75">
      <c r="B212" s="58"/>
      <c r="C212" s="58"/>
      <c r="D212" s="115"/>
      <c r="E212" s="58"/>
      <c r="F212" s="58"/>
      <c r="G212" s="58"/>
      <c r="H212" s="58"/>
      <c r="I212" s="93"/>
      <c r="J212" s="58"/>
      <c r="K212" s="58"/>
      <c r="L212" s="57"/>
      <c r="M212" s="57"/>
    </row>
    <row r="213" spans="2:13" ht="12.75">
      <c r="B213" s="58"/>
      <c r="C213" s="58" t="s">
        <v>237</v>
      </c>
      <c r="D213" s="115" t="s">
        <v>229</v>
      </c>
      <c r="E213" s="58"/>
      <c r="F213" s="58"/>
      <c r="G213" s="58"/>
      <c r="H213" s="58"/>
      <c r="I213" s="93"/>
      <c r="J213" s="58"/>
      <c r="K213" s="58"/>
      <c r="L213" s="57"/>
      <c r="M213" s="57"/>
    </row>
    <row r="214" spans="2:13" ht="12.75">
      <c r="B214" s="58"/>
      <c r="C214" s="58"/>
      <c r="D214" s="115" t="s">
        <v>230</v>
      </c>
      <c r="E214" s="58"/>
      <c r="F214" s="58"/>
      <c r="G214" s="58"/>
      <c r="H214" s="58"/>
      <c r="I214" s="93"/>
      <c r="J214" s="58"/>
      <c r="K214" s="58"/>
      <c r="L214" s="57"/>
      <c r="M214" s="57"/>
    </row>
    <row r="215" spans="2:13" ht="12.75">
      <c r="B215" s="58"/>
      <c r="C215" s="58"/>
      <c r="D215" s="115" t="s">
        <v>231</v>
      </c>
      <c r="E215" s="58"/>
      <c r="F215" s="58"/>
      <c r="G215" s="58"/>
      <c r="H215" s="58"/>
      <c r="I215" s="93"/>
      <c r="J215" s="58"/>
      <c r="K215" s="58"/>
      <c r="L215" s="57"/>
      <c r="M215" s="57"/>
    </row>
    <row r="216" spans="2:13" ht="12.75">
      <c r="B216" s="58"/>
      <c r="C216" s="58"/>
      <c r="D216" s="115" t="s">
        <v>232</v>
      </c>
      <c r="E216" s="58"/>
      <c r="F216" s="58"/>
      <c r="G216" s="58"/>
      <c r="H216" s="58"/>
      <c r="I216" s="93"/>
      <c r="J216" s="58"/>
      <c r="K216" s="58"/>
      <c r="L216" s="57"/>
      <c r="M216" s="57"/>
    </row>
    <row r="217" spans="2:13" ht="12.75">
      <c r="B217" s="58"/>
      <c r="C217" s="58"/>
      <c r="D217" s="115" t="s">
        <v>235</v>
      </c>
      <c r="E217" s="58"/>
      <c r="F217" s="58"/>
      <c r="G217" s="58"/>
      <c r="H217" s="58"/>
      <c r="I217" s="93"/>
      <c r="J217" s="58"/>
      <c r="K217" s="58"/>
      <c r="L217" s="57"/>
      <c r="M217" s="57"/>
    </row>
    <row r="218" spans="2:13" ht="12.75">
      <c r="B218" s="58"/>
      <c r="C218" s="58"/>
      <c r="D218" s="115" t="s">
        <v>233</v>
      </c>
      <c r="E218" s="58"/>
      <c r="F218" s="58"/>
      <c r="G218" s="58"/>
      <c r="H218" s="58"/>
      <c r="I218" s="93"/>
      <c r="J218" s="58"/>
      <c r="K218" s="58"/>
      <c r="L218" s="57"/>
      <c r="M218" s="57"/>
    </row>
    <row r="219" spans="2:13" ht="12.75">
      <c r="B219" s="58"/>
      <c r="C219" s="58"/>
      <c r="D219" s="115" t="s">
        <v>234</v>
      </c>
      <c r="E219" s="58"/>
      <c r="F219" s="58"/>
      <c r="G219" s="58"/>
      <c r="H219" s="58"/>
      <c r="I219" s="93"/>
      <c r="J219" s="58"/>
      <c r="K219" s="58"/>
      <c r="L219" s="57"/>
      <c r="M219" s="57"/>
    </row>
    <row r="220" spans="2:13" ht="12.75">
      <c r="B220" s="58"/>
      <c r="C220" s="58"/>
      <c r="D220" s="115" t="s">
        <v>236</v>
      </c>
      <c r="E220" s="58"/>
      <c r="F220" s="58"/>
      <c r="G220" s="58"/>
      <c r="H220" s="58"/>
      <c r="I220" s="93"/>
      <c r="J220" s="58"/>
      <c r="K220" s="58"/>
      <c r="L220" s="57"/>
      <c r="M220" s="57"/>
    </row>
    <row r="221" spans="2:13" ht="12.75">
      <c r="B221" s="58"/>
      <c r="C221" s="58"/>
      <c r="D221" s="115"/>
      <c r="E221" s="58"/>
      <c r="F221" s="58"/>
      <c r="G221" s="58"/>
      <c r="H221" s="58"/>
      <c r="I221" s="93"/>
      <c r="J221" s="58"/>
      <c r="K221" s="58"/>
      <c r="L221" s="57"/>
      <c r="M221" s="57"/>
    </row>
    <row r="222" spans="2:13" ht="12.75">
      <c r="B222" s="58"/>
      <c r="C222" s="58" t="s">
        <v>279</v>
      </c>
      <c r="D222" s="115" t="s">
        <v>280</v>
      </c>
      <c r="E222" s="58"/>
      <c r="F222" s="58"/>
      <c r="G222" s="58"/>
      <c r="H222" s="58"/>
      <c r="I222" s="93"/>
      <c r="J222" s="58"/>
      <c r="K222" s="58"/>
      <c r="L222" s="57"/>
      <c r="M222" s="57"/>
    </row>
    <row r="223" spans="2:13" ht="12.75">
      <c r="B223" s="58"/>
      <c r="C223" s="58"/>
      <c r="D223" s="115" t="s">
        <v>281</v>
      </c>
      <c r="E223" s="58"/>
      <c r="F223" s="58"/>
      <c r="G223" s="58"/>
      <c r="H223" s="58"/>
      <c r="I223" s="93"/>
      <c r="J223" s="58"/>
      <c r="K223" s="58"/>
      <c r="L223" s="57"/>
      <c r="M223" s="57"/>
    </row>
    <row r="224" spans="2:13" ht="12.75">
      <c r="B224" s="58"/>
      <c r="C224" s="58"/>
      <c r="D224" s="115"/>
      <c r="E224" s="58"/>
      <c r="F224" s="58"/>
      <c r="G224" s="58"/>
      <c r="H224" s="58"/>
      <c r="I224" s="93"/>
      <c r="J224" s="58"/>
      <c r="K224" s="58"/>
      <c r="L224" s="57"/>
      <c r="M224" s="57"/>
    </row>
    <row r="225" spans="2:13" ht="12.75">
      <c r="B225" s="58"/>
      <c r="C225" s="58"/>
      <c r="D225" s="115" t="s">
        <v>283</v>
      </c>
      <c r="E225" s="58"/>
      <c r="F225" s="58"/>
      <c r="G225" s="58"/>
      <c r="H225" s="58"/>
      <c r="I225" s="93"/>
      <c r="J225" s="58"/>
      <c r="K225" s="58"/>
      <c r="L225" s="57"/>
      <c r="M225" s="57"/>
    </row>
    <row r="226" spans="2:13" ht="12.75">
      <c r="B226" s="58"/>
      <c r="C226" s="58"/>
      <c r="D226" s="115" t="s">
        <v>282</v>
      </c>
      <c r="E226" s="58"/>
      <c r="F226" s="58"/>
      <c r="G226" s="58"/>
      <c r="H226" s="58"/>
      <c r="I226" s="93"/>
      <c r="J226" s="58"/>
      <c r="K226" s="58"/>
      <c r="L226" s="57"/>
      <c r="M226" s="57"/>
    </row>
    <row r="227" spans="2:13" ht="12.75">
      <c r="B227" s="58"/>
      <c r="C227" s="58"/>
      <c r="D227" s="115"/>
      <c r="E227" s="58"/>
      <c r="F227" s="58"/>
      <c r="G227" s="58"/>
      <c r="H227" s="58"/>
      <c r="I227" s="93"/>
      <c r="J227" s="58"/>
      <c r="K227" s="58"/>
      <c r="L227" s="57"/>
      <c r="M227" s="57"/>
    </row>
    <row r="228" spans="2:13" ht="12.75">
      <c r="B228" s="58"/>
      <c r="C228" s="58" t="s">
        <v>68</v>
      </c>
      <c r="D228" s="32" t="s">
        <v>76</v>
      </c>
      <c r="E228" s="32"/>
      <c r="F228" s="32"/>
      <c r="G228" s="58"/>
      <c r="H228" s="58"/>
      <c r="I228" s="93"/>
      <c r="J228" s="58"/>
      <c r="K228" s="58"/>
      <c r="L228" s="57"/>
      <c r="M228" s="57"/>
    </row>
    <row r="229" spans="2:13" ht="12.75">
      <c r="B229" s="58"/>
      <c r="C229" s="58"/>
      <c r="D229" s="58"/>
      <c r="E229" s="58"/>
      <c r="F229" s="58"/>
      <c r="G229" s="58"/>
      <c r="H229" s="58"/>
      <c r="I229" s="93"/>
      <c r="J229" s="58"/>
      <c r="K229" s="58"/>
      <c r="L229" s="57"/>
      <c r="M229" s="57"/>
    </row>
    <row r="230" spans="2:13" ht="12.75">
      <c r="B230" s="58">
        <v>9</v>
      </c>
      <c r="C230" s="116" t="s">
        <v>117</v>
      </c>
      <c r="D230" s="116"/>
      <c r="E230" s="116"/>
      <c r="F230" s="116"/>
      <c r="G230" s="58"/>
      <c r="H230" s="58"/>
      <c r="I230" s="93"/>
      <c r="J230" s="58"/>
      <c r="K230" s="58"/>
      <c r="L230" s="57"/>
      <c r="M230" s="57"/>
    </row>
    <row r="231" spans="2:13" ht="12.75">
      <c r="B231" s="58"/>
      <c r="C231" s="58"/>
      <c r="D231" s="58"/>
      <c r="E231" s="58"/>
      <c r="F231" s="58"/>
      <c r="G231" s="58"/>
      <c r="H231" s="58"/>
      <c r="I231" s="93"/>
      <c r="J231" s="58"/>
      <c r="K231" s="58"/>
      <c r="L231" s="57"/>
      <c r="M231" s="57"/>
    </row>
    <row r="232" spans="2:13" ht="12.75">
      <c r="B232" s="58"/>
      <c r="C232" s="32" t="s">
        <v>77</v>
      </c>
      <c r="D232" s="32"/>
      <c r="E232" s="32"/>
      <c r="F232" s="32"/>
      <c r="G232" s="32"/>
      <c r="H232" s="32"/>
      <c r="I232" s="32"/>
      <c r="J232" s="58"/>
      <c r="K232" s="58"/>
      <c r="L232" s="57"/>
      <c r="M232" s="57"/>
    </row>
    <row r="233" spans="2:13" ht="13.5" thickBot="1">
      <c r="B233" s="58"/>
      <c r="C233" s="32"/>
      <c r="E233" s="26"/>
      <c r="F233" s="26"/>
      <c r="G233" s="32"/>
      <c r="H233" s="32"/>
      <c r="I233" s="32"/>
      <c r="J233" s="58"/>
      <c r="K233" s="58"/>
      <c r="L233" s="57"/>
      <c r="M233" s="57"/>
    </row>
    <row r="234" spans="2:13" ht="13.5" thickBot="1">
      <c r="B234" s="58"/>
      <c r="C234" s="32"/>
      <c r="D234" s="26" t="s">
        <v>78</v>
      </c>
      <c r="E234" s="26"/>
      <c r="F234" s="26"/>
      <c r="G234" s="86" t="s">
        <v>66</v>
      </c>
      <c r="H234" s="32"/>
      <c r="J234" s="58"/>
      <c r="K234" s="58"/>
      <c r="L234" s="57"/>
      <c r="M234" s="57"/>
    </row>
    <row r="235" spans="2:13" ht="12.75">
      <c r="B235" s="58"/>
      <c r="C235" s="32"/>
      <c r="D235" s="68" t="s">
        <v>79</v>
      </c>
      <c r="E235" s="68"/>
      <c r="F235" s="68"/>
      <c r="G235" s="89"/>
      <c r="H235" s="32"/>
      <c r="J235" s="58"/>
      <c r="K235" s="58"/>
      <c r="L235" s="57"/>
      <c r="M235" s="57"/>
    </row>
    <row r="236" spans="2:13" ht="12.75">
      <c r="B236" s="58"/>
      <c r="C236" s="32"/>
      <c r="D236" s="32" t="s">
        <v>80</v>
      </c>
      <c r="E236" s="32"/>
      <c r="F236" s="32"/>
      <c r="G236" s="90">
        <v>0</v>
      </c>
      <c r="H236" s="32"/>
      <c r="J236" s="58"/>
      <c r="K236" s="58"/>
      <c r="L236" s="57"/>
      <c r="M236" s="57"/>
    </row>
    <row r="237" spans="2:13" ht="12.75">
      <c r="B237" s="58"/>
      <c r="C237" s="32"/>
      <c r="D237" s="32" t="s">
        <v>81</v>
      </c>
      <c r="E237" s="32"/>
      <c r="F237" s="32"/>
      <c r="G237" s="90">
        <f>625+850</f>
        <v>1475</v>
      </c>
      <c r="H237" s="32"/>
      <c r="J237" s="58"/>
      <c r="K237" s="58"/>
      <c r="L237" s="57"/>
      <c r="M237" s="57"/>
    </row>
    <row r="238" spans="2:13" ht="12.75">
      <c r="B238" s="58"/>
      <c r="C238" s="32"/>
      <c r="D238" s="32"/>
      <c r="E238" s="32"/>
      <c r="F238" s="32"/>
      <c r="G238" s="90"/>
      <c r="H238" s="32"/>
      <c r="J238" s="58"/>
      <c r="K238" s="58"/>
      <c r="L238" s="57"/>
      <c r="M238" s="57"/>
    </row>
    <row r="239" spans="2:13" ht="12.75">
      <c r="B239" s="58"/>
      <c r="C239" s="32"/>
      <c r="D239" s="68" t="s">
        <v>82</v>
      </c>
      <c r="E239" s="68"/>
      <c r="F239" s="68"/>
      <c r="G239" s="90"/>
      <c r="H239" s="32"/>
      <c r="J239" s="58"/>
      <c r="K239" s="58"/>
      <c r="L239" s="57"/>
      <c r="M239" s="57"/>
    </row>
    <row r="240" spans="2:13" ht="12.75">
      <c r="B240" s="58"/>
      <c r="C240" s="32"/>
      <c r="D240" s="32" t="s">
        <v>80</v>
      </c>
      <c r="E240" s="32"/>
      <c r="F240" s="32"/>
      <c r="G240" s="90">
        <f>625+2000</f>
        <v>2625</v>
      </c>
      <c r="H240" s="32"/>
      <c r="J240" s="58"/>
      <c r="K240" s="58"/>
      <c r="L240" s="57"/>
      <c r="M240" s="57"/>
    </row>
    <row r="241" spans="2:13" ht="13.5" thickBot="1">
      <c r="B241" s="58"/>
      <c r="C241" s="32"/>
      <c r="D241" s="32" t="s">
        <v>81</v>
      </c>
      <c r="E241" s="32"/>
      <c r="F241" s="32"/>
      <c r="G241" s="91">
        <v>7000</v>
      </c>
      <c r="H241" s="32"/>
      <c r="J241" s="58"/>
      <c r="K241" s="58"/>
      <c r="L241" s="57"/>
      <c r="M241" s="57"/>
    </row>
    <row r="242" spans="2:13" ht="13.5" thickBot="1">
      <c r="B242" s="58"/>
      <c r="C242" s="32"/>
      <c r="D242" s="32"/>
      <c r="E242" s="32"/>
      <c r="F242" s="32"/>
      <c r="G242" s="92">
        <f>SUM(G236:G241)</f>
        <v>11100</v>
      </c>
      <c r="H242" s="32"/>
      <c r="J242" s="58"/>
      <c r="K242" s="58"/>
      <c r="L242" s="57"/>
      <c r="M242" s="57"/>
    </row>
    <row r="243" spans="2:13" ht="13.5" thickBot="1">
      <c r="B243" s="58"/>
      <c r="C243" s="32"/>
      <c r="E243" s="26"/>
      <c r="F243" s="26"/>
      <c r="G243" s="93"/>
      <c r="H243" s="32"/>
      <c r="J243" s="58"/>
      <c r="K243" s="58"/>
      <c r="L243" s="57"/>
      <c r="M243" s="57"/>
    </row>
    <row r="244" spans="2:13" ht="13.5" thickBot="1">
      <c r="B244" s="58"/>
      <c r="C244" s="32"/>
      <c r="D244" s="26" t="s">
        <v>83</v>
      </c>
      <c r="E244" s="26"/>
      <c r="F244" s="26"/>
      <c r="G244" s="86" t="s">
        <v>66</v>
      </c>
      <c r="H244" s="32"/>
      <c r="J244" s="58"/>
      <c r="K244" s="58"/>
      <c r="L244" s="57"/>
      <c r="M244" s="57"/>
    </row>
    <row r="245" spans="2:13" ht="12.75">
      <c r="B245" s="58"/>
      <c r="C245" s="32"/>
      <c r="D245" s="68" t="s">
        <v>79</v>
      </c>
      <c r="E245" s="68"/>
      <c r="F245" s="68"/>
      <c r="G245" s="89"/>
      <c r="H245" s="32"/>
      <c r="J245" s="58"/>
      <c r="K245" s="58"/>
      <c r="L245" s="57"/>
      <c r="M245" s="57"/>
    </row>
    <row r="246" spans="2:13" ht="12.75">
      <c r="B246" s="58"/>
      <c r="C246" s="32"/>
      <c r="D246" s="32" t="s">
        <v>80</v>
      </c>
      <c r="E246" s="32"/>
      <c r="F246" s="32"/>
      <c r="G246" s="90">
        <v>0</v>
      </c>
      <c r="H246" s="32"/>
      <c r="J246" s="58"/>
      <c r="K246" s="58"/>
      <c r="L246" s="57"/>
      <c r="M246" s="57"/>
    </row>
    <row r="247" spans="2:13" ht="12.75">
      <c r="B247" s="58"/>
      <c r="C247" s="32"/>
      <c r="D247" s="32" t="s">
        <v>81</v>
      </c>
      <c r="E247" s="32"/>
      <c r="F247" s="32"/>
      <c r="G247" s="90">
        <f>937.5+1275</f>
        <v>2212.5</v>
      </c>
      <c r="H247" s="32"/>
      <c r="J247" s="58"/>
      <c r="K247" s="58"/>
      <c r="L247" s="57"/>
      <c r="M247" s="57"/>
    </row>
    <row r="248" spans="2:13" ht="12.75">
      <c r="B248" s="58"/>
      <c r="C248" s="32"/>
      <c r="D248" s="32"/>
      <c r="E248" s="32"/>
      <c r="F248" s="32"/>
      <c r="G248" s="90"/>
      <c r="H248" s="32"/>
      <c r="J248" s="58"/>
      <c r="K248" s="58"/>
      <c r="L248" s="57"/>
      <c r="M248" s="57"/>
    </row>
    <row r="249" spans="2:13" ht="12.75">
      <c r="B249" s="58"/>
      <c r="C249" s="32"/>
      <c r="D249" s="68" t="s">
        <v>82</v>
      </c>
      <c r="E249" s="68"/>
      <c r="F249" s="68"/>
      <c r="G249" s="90"/>
      <c r="H249" s="94"/>
      <c r="J249" s="58"/>
      <c r="K249" s="58"/>
      <c r="L249" s="57"/>
      <c r="M249" s="57"/>
    </row>
    <row r="250" spans="2:13" ht="12.75">
      <c r="B250" s="58"/>
      <c r="C250" s="32"/>
      <c r="D250" s="32" t="s">
        <v>80</v>
      </c>
      <c r="E250" s="32"/>
      <c r="F250" s="32"/>
      <c r="G250" s="90">
        <v>0</v>
      </c>
      <c r="H250" s="32"/>
      <c r="J250" s="58"/>
      <c r="K250" s="58"/>
      <c r="L250" s="57"/>
      <c r="M250" s="57"/>
    </row>
    <row r="251" spans="2:13" ht="13.5" thickBot="1">
      <c r="B251" s="58"/>
      <c r="C251" s="32"/>
      <c r="D251" s="32" t="s">
        <v>81</v>
      </c>
      <c r="E251" s="32"/>
      <c r="F251" s="32"/>
      <c r="G251" s="91">
        <v>21000</v>
      </c>
      <c r="H251" s="32"/>
      <c r="J251" s="58"/>
      <c r="K251" s="58"/>
      <c r="L251" s="57"/>
      <c r="M251" s="57"/>
    </row>
    <row r="252" spans="2:13" ht="13.5" thickBot="1">
      <c r="B252" s="58"/>
      <c r="C252" s="32"/>
      <c r="D252" s="32"/>
      <c r="E252" s="32"/>
      <c r="F252" s="32"/>
      <c r="G252" s="92">
        <f>SUM(G246:G251)</f>
        <v>23212.5</v>
      </c>
      <c r="H252" s="94"/>
      <c r="J252" s="58"/>
      <c r="K252" s="58"/>
      <c r="L252" s="57"/>
      <c r="M252" s="57"/>
    </row>
    <row r="253" spans="2:13" ht="12.75">
      <c r="B253" s="58"/>
      <c r="C253" s="32"/>
      <c r="D253" s="32"/>
      <c r="E253" s="32"/>
      <c r="F253" s="32"/>
      <c r="G253" s="93"/>
      <c r="H253" s="94"/>
      <c r="J253" s="58"/>
      <c r="K253" s="58"/>
      <c r="L253" s="57"/>
      <c r="M253" s="57"/>
    </row>
    <row r="254" spans="2:13" ht="13.5" thickBot="1">
      <c r="B254" s="58"/>
      <c r="C254" s="32"/>
      <c r="D254" s="32" t="s">
        <v>157</v>
      </c>
      <c r="E254" s="32"/>
      <c r="F254" s="32"/>
      <c r="G254" s="96">
        <f>22893+3403</f>
        <v>26296</v>
      </c>
      <c r="H254" s="95"/>
      <c r="J254" s="58"/>
      <c r="K254" s="58"/>
      <c r="L254" s="57"/>
      <c r="M254" s="57"/>
    </row>
    <row r="255" spans="2:13" ht="13.5" thickTop="1">
      <c r="B255" s="58"/>
      <c r="C255" s="32"/>
      <c r="D255" s="32"/>
      <c r="E255" s="32"/>
      <c r="F255" s="32"/>
      <c r="G255" s="32"/>
      <c r="H255" s="95"/>
      <c r="I255" s="97"/>
      <c r="J255" s="58"/>
      <c r="K255" s="58"/>
      <c r="L255" s="57"/>
      <c r="M255" s="57"/>
    </row>
    <row r="256" spans="2:13" ht="12.75">
      <c r="B256" s="58">
        <v>10</v>
      </c>
      <c r="C256" s="116" t="s">
        <v>118</v>
      </c>
      <c r="D256" s="58"/>
      <c r="E256" s="58"/>
      <c r="F256" s="58"/>
      <c r="G256" s="58"/>
      <c r="H256" s="58"/>
      <c r="I256" s="93"/>
      <c r="J256" s="117"/>
      <c r="K256" s="58"/>
      <c r="L256" s="57"/>
      <c r="M256" s="57"/>
    </row>
    <row r="257" spans="2:13" ht="12.75">
      <c r="B257" s="58"/>
      <c r="C257" s="58"/>
      <c r="D257" s="58"/>
      <c r="E257" s="58"/>
      <c r="F257" s="58"/>
      <c r="G257" s="58"/>
      <c r="H257" s="97"/>
      <c r="I257" s="97"/>
      <c r="J257" s="58"/>
      <c r="K257" s="58"/>
      <c r="L257" s="57"/>
      <c r="M257" s="57"/>
    </row>
    <row r="258" spans="2:13" ht="12.75">
      <c r="B258" s="58"/>
      <c r="C258" s="32" t="s">
        <v>84</v>
      </c>
      <c r="D258" s="58"/>
      <c r="E258" s="58"/>
      <c r="F258" s="58"/>
      <c r="G258" s="58"/>
      <c r="H258" s="97"/>
      <c r="I258" s="97"/>
      <c r="J258" s="58"/>
      <c r="K258" s="58"/>
      <c r="L258" s="57"/>
      <c r="M258" s="57"/>
    </row>
    <row r="259" spans="2:13" ht="12.75">
      <c r="B259" s="63"/>
      <c r="C259" s="58"/>
      <c r="D259" s="58"/>
      <c r="E259" s="58"/>
      <c r="F259" s="58"/>
      <c r="G259" s="58"/>
      <c r="H259" s="58"/>
      <c r="I259" s="58"/>
      <c r="J259" s="58"/>
      <c r="K259" s="58"/>
      <c r="L259" s="57"/>
      <c r="M259" s="57"/>
    </row>
    <row r="260" spans="2:13" ht="12.75">
      <c r="B260" s="58">
        <v>11</v>
      </c>
      <c r="C260" s="116" t="s">
        <v>134</v>
      </c>
      <c r="D260" s="58"/>
      <c r="E260" s="58"/>
      <c r="F260" s="58"/>
      <c r="G260" s="58"/>
      <c r="H260" s="58"/>
      <c r="I260" s="118"/>
      <c r="J260" s="58"/>
      <c r="K260" s="58"/>
      <c r="L260" s="57"/>
      <c r="M260" s="57"/>
    </row>
    <row r="261" spans="2:13" ht="12.75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7"/>
      <c r="M261" s="57"/>
    </row>
    <row r="262" spans="2:13" ht="12.75">
      <c r="B262" s="58"/>
      <c r="C262" s="32" t="s">
        <v>85</v>
      </c>
      <c r="D262" s="58"/>
      <c r="E262" s="58"/>
      <c r="F262" s="58"/>
      <c r="G262" s="58"/>
      <c r="H262" s="58"/>
      <c r="I262" s="97"/>
      <c r="J262" s="29"/>
      <c r="K262" s="58"/>
      <c r="L262" s="57"/>
      <c r="M262" s="57"/>
    </row>
    <row r="263" spans="2:13" ht="12.75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7"/>
      <c r="M263" s="57"/>
    </row>
    <row r="264" spans="2:13" ht="12.75">
      <c r="B264" s="63">
        <v>12</v>
      </c>
      <c r="C264" s="116" t="s">
        <v>119</v>
      </c>
      <c r="D264" s="58"/>
      <c r="E264" s="58"/>
      <c r="F264" s="58"/>
      <c r="G264" s="58"/>
      <c r="H264" s="58"/>
      <c r="I264" s="58"/>
      <c r="J264" s="58"/>
      <c r="K264" s="58"/>
      <c r="L264" s="57"/>
      <c r="M264" s="57"/>
    </row>
    <row r="265" spans="2:13" ht="12.75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7"/>
      <c r="M265" s="57"/>
    </row>
    <row r="266" spans="2:13" ht="12.75">
      <c r="B266" s="63"/>
      <c r="C266" s="32" t="s">
        <v>227</v>
      </c>
      <c r="D266" s="58"/>
      <c r="E266" s="58"/>
      <c r="F266" s="58"/>
      <c r="G266" s="58"/>
      <c r="H266" s="58"/>
      <c r="I266" s="58"/>
      <c r="J266" s="58"/>
      <c r="K266" s="58"/>
      <c r="L266" s="57"/>
      <c r="M266" s="57"/>
    </row>
    <row r="267" spans="2:13" ht="12.75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7"/>
      <c r="M267" s="57"/>
    </row>
    <row r="268" spans="2:13" ht="12.75">
      <c r="B268" s="63"/>
      <c r="C268" s="58"/>
      <c r="D268" s="58"/>
      <c r="E268" s="58"/>
      <c r="F268" s="58"/>
      <c r="G268" s="58"/>
      <c r="H268" s="58"/>
      <c r="I268" s="58"/>
      <c r="J268" s="58"/>
      <c r="K268" s="58"/>
      <c r="L268" s="57"/>
      <c r="M268" s="57"/>
    </row>
    <row r="269" spans="2:13" ht="12.75">
      <c r="B269" s="58">
        <v>13</v>
      </c>
      <c r="C269" s="116" t="s">
        <v>307</v>
      </c>
      <c r="D269" s="58"/>
      <c r="E269" s="58"/>
      <c r="F269" s="58"/>
      <c r="G269" s="58"/>
      <c r="H269" s="58"/>
      <c r="I269" s="119"/>
      <c r="J269" s="58"/>
      <c r="K269" s="58"/>
      <c r="L269" s="57"/>
      <c r="M269" s="57"/>
    </row>
    <row r="270" spans="2:13" ht="12.75">
      <c r="B270" s="58"/>
      <c r="C270" s="58"/>
      <c r="D270" s="60"/>
      <c r="E270" s="60"/>
      <c r="F270" s="60"/>
      <c r="G270" s="58"/>
      <c r="H270" s="58"/>
      <c r="I270" s="58"/>
      <c r="J270" s="58"/>
      <c r="K270" s="58"/>
      <c r="L270" s="57"/>
      <c r="M270" s="57"/>
    </row>
    <row r="271" spans="2:13" ht="12.75">
      <c r="B271" s="58"/>
      <c r="C271" s="130"/>
      <c r="D271" s="150"/>
      <c r="E271" s="131" t="s">
        <v>173</v>
      </c>
      <c r="F271" s="137" t="s">
        <v>175</v>
      </c>
      <c r="G271" s="137" t="s">
        <v>265</v>
      </c>
      <c r="H271" s="137" t="s">
        <v>265</v>
      </c>
      <c r="I271" s="58"/>
      <c r="J271" s="58"/>
      <c r="K271" s="58"/>
      <c r="L271" s="57"/>
      <c r="M271" s="57"/>
    </row>
    <row r="272" spans="2:13" ht="12.75">
      <c r="B272" s="58"/>
      <c r="C272" s="132"/>
      <c r="D272" s="151"/>
      <c r="E272" s="133" t="s">
        <v>174</v>
      </c>
      <c r="F272" s="138" t="s">
        <v>174</v>
      </c>
      <c r="G272" s="138" t="s">
        <v>176</v>
      </c>
      <c r="H272" s="138" t="s">
        <v>176</v>
      </c>
      <c r="I272" s="58"/>
      <c r="J272" s="58"/>
      <c r="K272" s="58"/>
      <c r="L272" s="57"/>
      <c r="M272" s="57"/>
    </row>
    <row r="273" spans="2:13" ht="12.75">
      <c r="B273" s="58"/>
      <c r="C273" s="136"/>
      <c r="D273" s="152"/>
      <c r="E273" s="147">
        <v>37986</v>
      </c>
      <c r="F273" s="148">
        <v>37621</v>
      </c>
      <c r="G273" s="149">
        <v>37986</v>
      </c>
      <c r="H273" s="149">
        <v>37621</v>
      </c>
      <c r="I273" s="58"/>
      <c r="J273" s="58"/>
      <c r="K273" s="58"/>
      <c r="L273" s="57"/>
      <c r="M273" s="57"/>
    </row>
    <row r="274" spans="2:13" ht="12.75">
      <c r="B274" s="58"/>
      <c r="C274" s="161" t="s">
        <v>120</v>
      </c>
      <c r="D274" s="150"/>
      <c r="E274" s="139"/>
      <c r="F274" s="140"/>
      <c r="G274" s="141"/>
      <c r="H274" s="141"/>
      <c r="I274" s="58"/>
      <c r="J274" s="58"/>
      <c r="K274" s="58"/>
      <c r="L274" s="57"/>
      <c r="M274" s="57"/>
    </row>
    <row r="275" spans="2:13" ht="12.75">
      <c r="B275" s="58"/>
      <c r="C275" s="132"/>
      <c r="D275" s="151"/>
      <c r="E275" s="139"/>
      <c r="F275" s="140"/>
      <c r="G275" s="141"/>
      <c r="H275" s="141"/>
      <c r="I275" s="58"/>
      <c r="J275" s="58"/>
      <c r="K275" s="58"/>
      <c r="L275" s="57"/>
      <c r="M275" s="57"/>
    </row>
    <row r="276" spans="2:13" ht="12.75">
      <c r="B276" s="58"/>
      <c r="C276" s="132" t="s">
        <v>177</v>
      </c>
      <c r="D276" s="151"/>
      <c r="E276" s="139"/>
      <c r="F276" s="140"/>
      <c r="G276" s="141"/>
      <c r="H276" s="141"/>
      <c r="I276" s="58"/>
      <c r="J276" s="58"/>
      <c r="K276" s="58"/>
      <c r="L276" s="57"/>
      <c r="M276" s="57"/>
    </row>
    <row r="277" spans="2:13" ht="12.75">
      <c r="B277" s="58"/>
      <c r="C277" s="132" t="s">
        <v>178</v>
      </c>
      <c r="D277" s="151"/>
      <c r="E277" s="134">
        <v>-6066</v>
      </c>
      <c r="F277" s="142">
        <v>1484</v>
      </c>
      <c r="G277" s="142">
        <v>-4741</v>
      </c>
      <c r="H277" s="142">
        <v>2473</v>
      </c>
      <c r="I277" s="58"/>
      <c r="J277" s="58"/>
      <c r="K277" s="58"/>
      <c r="L277" s="57"/>
      <c r="M277" s="57"/>
    </row>
    <row r="278" spans="2:13" ht="12.75">
      <c r="B278" s="58"/>
      <c r="C278" s="136"/>
      <c r="D278" s="152"/>
      <c r="E278" s="144"/>
      <c r="F278" s="145"/>
      <c r="G278" s="146"/>
      <c r="H278" s="146"/>
      <c r="I278" s="58"/>
      <c r="J278" s="58"/>
      <c r="K278" s="58"/>
      <c r="L278" s="57"/>
      <c r="M278" s="57"/>
    </row>
    <row r="279" spans="2:13" ht="12.75">
      <c r="B279" s="58"/>
      <c r="C279" s="132" t="s">
        <v>179</v>
      </c>
      <c r="D279" s="151"/>
      <c r="E279" s="139"/>
      <c r="F279" s="140"/>
      <c r="G279" s="141"/>
      <c r="H279" s="141"/>
      <c r="I279" s="58"/>
      <c r="J279" s="58"/>
      <c r="K279" s="58"/>
      <c r="L279" s="57"/>
      <c r="M279" s="57"/>
    </row>
    <row r="280" spans="2:13" ht="12.75">
      <c r="B280" s="58"/>
      <c r="C280" s="132" t="s">
        <v>181</v>
      </c>
      <c r="D280" s="151"/>
      <c r="E280" s="134">
        <v>150000</v>
      </c>
      <c r="F280" s="142">
        <v>150000</v>
      </c>
      <c r="G280" s="142">
        <v>150000</v>
      </c>
      <c r="H280" s="142">
        <v>150000</v>
      </c>
      <c r="I280" s="58"/>
      <c r="J280" s="58"/>
      <c r="K280" s="58"/>
      <c r="L280" s="57"/>
      <c r="M280" s="57"/>
    </row>
    <row r="281" spans="2:13" ht="12.75">
      <c r="B281" s="58"/>
      <c r="C281" s="136"/>
      <c r="D281" s="152"/>
      <c r="E281" s="144"/>
      <c r="F281" s="145"/>
      <c r="G281" s="146"/>
      <c r="H281" s="146"/>
      <c r="I281" s="58"/>
      <c r="J281" s="58"/>
      <c r="K281" s="58"/>
      <c r="L281" s="57"/>
      <c r="M281" s="57"/>
    </row>
    <row r="282" spans="2:13" ht="12.75">
      <c r="B282" s="58"/>
      <c r="C282" s="132" t="s">
        <v>308</v>
      </c>
      <c r="D282" s="151"/>
      <c r="E282" s="139"/>
      <c r="F282" s="140"/>
      <c r="G282" s="141"/>
      <c r="H282" s="141"/>
      <c r="I282" s="58"/>
      <c r="J282" s="58"/>
      <c r="K282" s="58"/>
      <c r="L282" s="57"/>
      <c r="M282" s="57"/>
    </row>
    <row r="283" spans="2:13" ht="12.75">
      <c r="B283" s="58"/>
      <c r="C283" s="132" t="s">
        <v>180</v>
      </c>
      <c r="D283" s="151"/>
      <c r="E283" s="135">
        <f>+E277/E280*100</f>
        <v>-4.044</v>
      </c>
      <c r="F283" s="143">
        <f>+F277/F280*100</f>
        <v>0.9893333333333334</v>
      </c>
      <c r="G283" s="143">
        <f>+G277/G280*100</f>
        <v>-3.1606666666666663</v>
      </c>
      <c r="H283" s="143">
        <f>+H277/H280*100</f>
        <v>1.6486666666666667</v>
      </c>
      <c r="I283" s="58"/>
      <c r="J283" s="58"/>
      <c r="K283" s="58"/>
      <c r="L283" s="57"/>
      <c r="M283" s="57"/>
    </row>
    <row r="284" spans="2:13" ht="12.75">
      <c r="B284" s="58"/>
      <c r="C284" s="136"/>
      <c r="D284" s="152"/>
      <c r="E284" s="144"/>
      <c r="F284" s="145"/>
      <c r="G284" s="146"/>
      <c r="H284" s="146"/>
      <c r="I284" s="58"/>
      <c r="J284" s="58"/>
      <c r="K284" s="58"/>
      <c r="L284" s="57"/>
      <c r="M284" s="57"/>
    </row>
    <row r="285" spans="2:13" ht="12.75">
      <c r="B285" s="58"/>
      <c r="C285" s="58"/>
      <c r="D285" s="58"/>
      <c r="E285" s="58"/>
      <c r="F285" s="58"/>
      <c r="G285" s="58"/>
      <c r="H285" s="58"/>
      <c r="I285" s="97"/>
      <c r="J285" s="58"/>
      <c r="K285" s="58"/>
      <c r="L285" s="57"/>
      <c r="M285" s="57"/>
    </row>
    <row r="286" spans="2:13" ht="12.75">
      <c r="B286" s="58"/>
      <c r="C286" s="58"/>
      <c r="D286" s="58"/>
      <c r="E286" s="58"/>
      <c r="F286" s="58"/>
      <c r="G286" s="58"/>
      <c r="H286" s="58"/>
      <c r="I286" s="97"/>
      <c r="J286" s="58"/>
      <c r="K286" s="58"/>
      <c r="L286" s="57"/>
      <c r="M286" s="57"/>
    </row>
    <row r="287" spans="2:13" ht="12.75">
      <c r="B287" s="58"/>
      <c r="C287" s="58"/>
      <c r="D287" s="58"/>
      <c r="E287" s="58"/>
      <c r="F287" s="58"/>
      <c r="G287" s="58"/>
      <c r="H287" s="58"/>
      <c r="I287" s="97"/>
      <c r="J287" s="58"/>
      <c r="K287" s="58"/>
      <c r="L287" s="57"/>
      <c r="M287" s="57"/>
    </row>
    <row r="288" spans="2:13" ht="12.75">
      <c r="B288" s="26" t="s">
        <v>86</v>
      </c>
      <c r="C288" s="58"/>
      <c r="D288" s="58"/>
      <c r="E288" s="58"/>
      <c r="F288" s="58"/>
      <c r="G288" s="58"/>
      <c r="H288" s="58"/>
      <c r="I288" s="97"/>
      <c r="J288" s="58"/>
      <c r="K288" s="58"/>
      <c r="L288" s="57"/>
      <c r="M288" s="57"/>
    </row>
    <row r="289" spans="2:13" ht="12.75">
      <c r="B289" s="26"/>
      <c r="C289" s="58"/>
      <c r="D289" s="58"/>
      <c r="E289" s="58"/>
      <c r="F289" s="58"/>
      <c r="G289" s="97"/>
      <c r="H289" s="58"/>
      <c r="I289" s="58"/>
      <c r="J289" s="58"/>
      <c r="K289" s="58"/>
      <c r="L289" s="57"/>
      <c r="M289" s="57"/>
    </row>
    <row r="290" spans="2:13" ht="12.75">
      <c r="B290" s="26"/>
      <c r="C290" s="58"/>
      <c r="D290" s="58"/>
      <c r="E290" s="58"/>
      <c r="F290" s="58"/>
      <c r="G290" s="97"/>
      <c r="H290" s="58"/>
      <c r="I290" s="58"/>
      <c r="J290" s="58"/>
      <c r="K290" s="58"/>
      <c r="L290" s="57"/>
      <c r="M290" s="57"/>
    </row>
    <row r="291" spans="2:13" ht="12.75">
      <c r="B291" s="26"/>
      <c r="C291" s="58"/>
      <c r="D291" s="58"/>
      <c r="E291" s="58"/>
      <c r="F291" s="58"/>
      <c r="G291" s="97"/>
      <c r="H291" s="58"/>
      <c r="I291" s="58"/>
      <c r="J291" s="58"/>
      <c r="K291" s="58"/>
      <c r="L291" s="57"/>
      <c r="M291" s="57"/>
    </row>
    <row r="292" spans="2:13" ht="12.75">
      <c r="B292" s="32"/>
      <c r="C292" s="58"/>
      <c r="D292" s="60"/>
      <c r="E292" s="60"/>
      <c r="F292" s="60"/>
      <c r="G292" s="97"/>
      <c r="H292" s="58"/>
      <c r="I292" s="58"/>
      <c r="J292" s="58"/>
      <c r="K292" s="58"/>
      <c r="L292" s="57"/>
      <c r="M292" s="57"/>
    </row>
    <row r="293" spans="2:13" ht="12.75">
      <c r="B293" s="26" t="s">
        <v>121</v>
      </c>
      <c r="C293" s="58"/>
      <c r="D293" s="58"/>
      <c r="E293" s="58"/>
      <c r="F293" s="58"/>
      <c r="G293" s="97"/>
      <c r="H293" s="58"/>
      <c r="I293" s="58"/>
      <c r="J293" s="58"/>
      <c r="K293" s="58"/>
      <c r="L293" s="57"/>
      <c r="M293" s="57"/>
    </row>
    <row r="294" spans="2:13" ht="12.75">
      <c r="B294" s="32" t="s">
        <v>140</v>
      </c>
      <c r="C294" s="58"/>
      <c r="D294" s="58"/>
      <c r="E294" s="58"/>
      <c r="F294" s="58"/>
      <c r="G294" s="58"/>
      <c r="H294" s="58"/>
      <c r="I294" s="97"/>
      <c r="J294" s="58"/>
      <c r="K294" s="58"/>
      <c r="L294" s="57"/>
      <c r="M294" s="57"/>
    </row>
    <row r="295" spans="2:13" ht="12.75">
      <c r="B295" s="32"/>
      <c r="C295" s="58"/>
      <c r="D295" s="58"/>
      <c r="E295" s="58"/>
      <c r="F295" s="58"/>
      <c r="G295" s="58"/>
      <c r="H295" s="58"/>
      <c r="I295" s="97"/>
      <c r="J295" s="58"/>
      <c r="K295" s="58"/>
      <c r="L295" s="57"/>
      <c r="M295" s="57"/>
    </row>
    <row r="296" spans="2:13" ht="12.75">
      <c r="B296" s="174" t="s">
        <v>287</v>
      </c>
      <c r="C296" s="58"/>
      <c r="D296" s="58"/>
      <c r="E296" s="58"/>
      <c r="F296" s="58"/>
      <c r="G296" s="58"/>
      <c r="H296" s="58"/>
      <c r="I296" s="97"/>
      <c r="J296" s="58"/>
      <c r="K296" s="58"/>
      <c r="L296" s="57"/>
      <c r="M296" s="57"/>
    </row>
    <row r="297" spans="2:13" ht="12.75">
      <c r="B297" s="32" t="s">
        <v>87</v>
      </c>
      <c r="C297" s="58"/>
      <c r="D297" s="58"/>
      <c r="E297" s="58"/>
      <c r="F297" s="58"/>
      <c r="G297" s="58"/>
      <c r="H297" s="58"/>
      <c r="I297" s="97"/>
      <c r="J297" s="58"/>
      <c r="K297" s="58"/>
      <c r="L297" s="57"/>
      <c r="M297" s="57"/>
    </row>
    <row r="298" spans="2:13" ht="12.75">
      <c r="B298" s="58"/>
      <c r="C298" s="58"/>
      <c r="D298" s="58"/>
      <c r="E298" s="58"/>
      <c r="F298" s="58"/>
      <c r="G298" s="97"/>
      <c r="H298" s="58"/>
      <c r="I298" s="58"/>
      <c r="J298" s="58"/>
      <c r="K298" s="58"/>
      <c r="L298" s="57"/>
      <c r="M298" s="57"/>
    </row>
    <row r="299" spans="2:13" ht="12.75">
      <c r="B299" s="58"/>
      <c r="C299" s="58"/>
      <c r="D299" s="60"/>
      <c r="E299" s="60"/>
      <c r="F299" s="60"/>
      <c r="G299" s="97"/>
      <c r="H299" s="58"/>
      <c r="I299" s="58"/>
      <c r="J299" s="58"/>
      <c r="K299" s="58"/>
      <c r="L299" s="57"/>
      <c r="M299" s="57"/>
    </row>
    <row r="300" spans="2:13" ht="12.75">
      <c r="B300" s="58"/>
      <c r="C300" s="58"/>
      <c r="D300" s="58"/>
      <c r="E300" s="58"/>
      <c r="F300" s="58"/>
      <c r="G300" s="97"/>
      <c r="H300" s="58"/>
      <c r="I300" s="58"/>
      <c r="J300" s="58"/>
      <c r="K300" s="58"/>
      <c r="L300" s="57"/>
      <c r="M300" s="57"/>
    </row>
    <row r="301" spans="2:13" ht="12.75">
      <c r="B301" s="58"/>
      <c r="C301" s="58"/>
      <c r="D301" s="58"/>
      <c r="E301" s="58"/>
      <c r="F301" s="58"/>
      <c r="G301" s="58"/>
      <c r="H301" s="58"/>
      <c r="I301" s="97"/>
      <c r="J301" s="58"/>
      <c r="K301" s="58"/>
      <c r="L301" s="57"/>
      <c r="M301" s="57"/>
    </row>
    <row r="302" spans="2:13" ht="12.75">
      <c r="B302" s="58"/>
      <c r="C302" s="58"/>
      <c r="D302" s="58"/>
      <c r="E302" s="58"/>
      <c r="F302" s="58"/>
      <c r="G302" s="58"/>
      <c r="H302" s="58"/>
      <c r="I302" s="97"/>
      <c r="J302" s="58"/>
      <c r="K302" s="58"/>
      <c r="L302" s="57"/>
      <c r="M302" s="57"/>
    </row>
    <row r="303" spans="2:13" ht="12.75">
      <c r="B303" s="58"/>
      <c r="C303" s="58"/>
      <c r="D303" s="58"/>
      <c r="E303" s="58"/>
      <c r="F303" s="58"/>
      <c r="G303" s="58"/>
      <c r="H303" s="58"/>
      <c r="I303" s="97"/>
      <c r="J303" s="58"/>
      <c r="K303" s="58"/>
      <c r="L303" s="57"/>
      <c r="M303" s="57"/>
    </row>
    <row r="304" spans="2:13" ht="12.75">
      <c r="B304" s="58"/>
      <c r="C304" s="58"/>
      <c r="D304" s="58"/>
      <c r="E304" s="58"/>
      <c r="F304" s="58"/>
      <c r="G304" s="58"/>
      <c r="H304" s="58"/>
      <c r="I304" s="97"/>
      <c r="J304" s="58"/>
      <c r="K304" s="58"/>
      <c r="L304" s="57"/>
      <c r="M304" s="57"/>
    </row>
    <row r="305" spans="2:13" ht="12.75">
      <c r="B305" s="58"/>
      <c r="C305" s="58"/>
      <c r="D305" s="58"/>
      <c r="E305" s="58"/>
      <c r="F305" s="58"/>
      <c r="G305" s="117"/>
      <c r="H305" s="58"/>
      <c r="I305" s="58"/>
      <c r="J305" s="58"/>
      <c r="K305" s="58"/>
      <c r="L305" s="57"/>
      <c r="M305" s="57"/>
    </row>
    <row r="306" spans="2:13" ht="12.75">
      <c r="B306" s="58"/>
      <c r="C306" s="58"/>
      <c r="D306" s="58"/>
      <c r="E306" s="58"/>
      <c r="F306" s="58"/>
      <c r="G306" s="117"/>
      <c r="H306" s="58"/>
      <c r="I306" s="58"/>
      <c r="J306" s="58"/>
      <c r="K306" s="58"/>
      <c r="L306" s="57"/>
      <c r="M306" s="57"/>
    </row>
    <row r="307" spans="2:13" ht="12.75">
      <c r="B307" s="58"/>
      <c r="C307" s="58"/>
      <c r="D307" s="58"/>
      <c r="E307" s="58"/>
      <c r="F307" s="58"/>
      <c r="G307" s="117"/>
      <c r="H307" s="58"/>
      <c r="I307" s="58"/>
      <c r="J307" s="58"/>
      <c r="K307" s="58"/>
      <c r="L307" s="57"/>
      <c r="M307" s="57"/>
    </row>
    <row r="308" spans="2:13" ht="12.75">
      <c r="B308" s="58"/>
      <c r="C308" s="58"/>
      <c r="D308" s="58"/>
      <c r="E308" s="58"/>
      <c r="F308" s="58"/>
      <c r="G308" s="117"/>
      <c r="H308" s="58"/>
      <c r="I308" s="58"/>
      <c r="J308" s="58"/>
      <c r="K308" s="58"/>
      <c r="L308" s="57"/>
      <c r="M308" s="57"/>
    </row>
    <row r="309" spans="2:13" ht="12.75">
      <c r="B309" s="58"/>
      <c r="C309" s="58"/>
      <c r="D309" s="58"/>
      <c r="E309" s="58"/>
      <c r="F309" s="58"/>
      <c r="G309" s="117"/>
      <c r="H309" s="58"/>
      <c r="I309" s="58"/>
      <c r="J309" s="58"/>
      <c r="K309" s="58"/>
      <c r="L309" s="57"/>
      <c r="M309" s="57"/>
    </row>
    <row r="310" spans="2:13" ht="12.75">
      <c r="B310" s="63"/>
      <c r="C310" s="58"/>
      <c r="D310" s="58"/>
      <c r="E310" s="58"/>
      <c r="F310" s="58"/>
      <c r="G310" s="117"/>
      <c r="H310" s="58"/>
      <c r="I310" s="58"/>
      <c r="J310" s="58"/>
      <c r="K310" s="58"/>
      <c r="L310" s="57"/>
      <c r="M310" s="57"/>
    </row>
    <row r="311" spans="2:13" ht="12.75">
      <c r="B311" s="58"/>
      <c r="C311" s="58"/>
      <c r="D311" s="58"/>
      <c r="E311" s="58"/>
      <c r="F311" s="58"/>
      <c r="G311" s="117"/>
      <c r="H311" s="58"/>
      <c r="I311" s="58"/>
      <c r="J311" s="58"/>
      <c r="K311" s="58"/>
      <c r="L311" s="57"/>
      <c r="M311" s="57"/>
    </row>
    <row r="312" spans="2:13" ht="12.75">
      <c r="B312" s="58"/>
      <c r="C312" s="58"/>
      <c r="D312" s="58"/>
      <c r="E312" s="58"/>
      <c r="F312" s="58"/>
      <c r="G312" s="117"/>
      <c r="H312" s="58"/>
      <c r="I312" s="58"/>
      <c r="J312" s="58"/>
      <c r="K312" s="58"/>
      <c r="L312" s="57"/>
      <c r="M312" s="57"/>
    </row>
    <row r="313" spans="2:13" ht="12.75">
      <c r="B313" s="58"/>
      <c r="C313" s="58"/>
      <c r="D313" s="58"/>
      <c r="E313" s="58"/>
      <c r="F313" s="58"/>
      <c r="G313" s="117"/>
      <c r="H313" s="58"/>
      <c r="I313" s="58"/>
      <c r="J313" s="58"/>
      <c r="K313" s="58"/>
      <c r="L313" s="57"/>
      <c r="M313" s="57"/>
    </row>
    <row r="314" spans="2:13" ht="12.75">
      <c r="B314" s="63"/>
      <c r="C314" s="58"/>
      <c r="D314" s="58"/>
      <c r="E314" s="58"/>
      <c r="F314" s="58"/>
      <c r="G314" s="58"/>
      <c r="H314" s="58"/>
      <c r="I314" s="58"/>
      <c r="J314" s="58"/>
      <c r="K314" s="58"/>
      <c r="L314" s="57"/>
      <c r="M314" s="57"/>
    </row>
    <row r="315" spans="2:13" ht="12.75"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7"/>
      <c r="M315" s="57"/>
    </row>
    <row r="316" spans="2:13" ht="12.75"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7"/>
      <c r="M316" s="57"/>
    </row>
    <row r="317" spans="2:13" ht="12.75"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7"/>
      <c r="M317" s="57"/>
    </row>
    <row r="318" spans="2:13" ht="12.75"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7"/>
      <c r="M318" s="57"/>
    </row>
    <row r="319" spans="2:13" ht="12.75">
      <c r="B319" s="63"/>
      <c r="C319" s="58"/>
      <c r="D319" s="58"/>
      <c r="E319" s="58"/>
      <c r="F319" s="58"/>
      <c r="G319" s="58"/>
      <c r="H319" s="58"/>
      <c r="I319" s="58"/>
      <c r="J319" s="58"/>
      <c r="K319" s="58"/>
      <c r="L319" s="57"/>
      <c r="M319" s="57"/>
    </row>
    <row r="320" spans="2:13" ht="12.75">
      <c r="B320" s="63"/>
      <c r="C320" s="58"/>
      <c r="D320" s="58"/>
      <c r="E320" s="58"/>
      <c r="F320" s="58"/>
      <c r="G320" s="58"/>
      <c r="H320" s="58"/>
      <c r="I320" s="58"/>
      <c r="J320" s="58"/>
      <c r="K320" s="58"/>
      <c r="L320" s="57"/>
      <c r="M320" s="57"/>
    </row>
    <row r="321" spans="2:13" ht="12.75">
      <c r="B321" s="63"/>
      <c r="C321" s="58"/>
      <c r="D321" s="58"/>
      <c r="E321" s="58"/>
      <c r="F321" s="58"/>
      <c r="G321" s="58"/>
      <c r="H321" s="58"/>
      <c r="I321" s="58"/>
      <c r="J321" s="58"/>
      <c r="K321" s="58"/>
      <c r="L321" s="57"/>
      <c r="M321" s="57"/>
    </row>
    <row r="322" spans="2:13" ht="12.75">
      <c r="B322" s="63"/>
      <c r="C322" s="58"/>
      <c r="D322" s="58"/>
      <c r="E322" s="58"/>
      <c r="F322" s="58"/>
      <c r="G322" s="58"/>
      <c r="H322" s="58"/>
      <c r="I322" s="58"/>
      <c r="J322" s="58"/>
      <c r="K322" s="58"/>
      <c r="L322" s="57"/>
      <c r="M322" s="57"/>
    </row>
    <row r="323" spans="2:13" ht="12.75"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7"/>
      <c r="M323" s="57"/>
    </row>
    <row r="324" spans="2:13" ht="12.75">
      <c r="B324" s="63"/>
      <c r="C324" s="58"/>
      <c r="D324" s="58"/>
      <c r="E324" s="58"/>
      <c r="F324" s="58"/>
      <c r="G324" s="58"/>
      <c r="H324" s="58"/>
      <c r="I324" s="58"/>
      <c r="J324" s="58"/>
      <c r="K324" s="58"/>
      <c r="L324" s="57"/>
      <c r="M324" s="57"/>
    </row>
    <row r="325" spans="2:13" ht="12.75">
      <c r="B325" s="63"/>
      <c r="C325" s="58"/>
      <c r="D325" s="58"/>
      <c r="E325" s="58"/>
      <c r="F325" s="58"/>
      <c r="G325" s="58"/>
      <c r="H325" s="58"/>
      <c r="I325" s="58"/>
      <c r="J325" s="58"/>
      <c r="K325" s="58"/>
      <c r="L325" s="57"/>
      <c r="M325" s="57"/>
    </row>
    <row r="326" spans="2:13" ht="12.75">
      <c r="B326" s="63"/>
      <c r="C326" s="58"/>
      <c r="D326" s="58"/>
      <c r="E326" s="58"/>
      <c r="F326" s="58"/>
      <c r="G326" s="58"/>
      <c r="H326" s="58"/>
      <c r="I326" s="58"/>
      <c r="J326" s="58"/>
      <c r="K326" s="58"/>
      <c r="L326" s="57"/>
      <c r="M326" s="57"/>
    </row>
    <row r="327" spans="2:13" ht="12.75">
      <c r="B327" s="63"/>
      <c r="C327" s="58"/>
      <c r="D327" s="58"/>
      <c r="E327" s="58"/>
      <c r="F327" s="58"/>
      <c r="G327" s="58"/>
      <c r="H327" s="58"/>
      <c r="I327" s="58"/>
      <c r="J327" s="58"/>
      <c r="K327" s="58"/>
      <c r="L327" s="57"/>
      <c r="M327" s="57"/>
    </row>
    <row r="328" spans="2:13" ht="12.75">
      <c r="B328" s="63"/>
      <c r="C328" s="58"/>
      <c r="D328" s="58"/>
      <c r="E328" s="58"/>
      <c r="F328" s="58"/>
      <c r="G328" s="58"/>
      <c r="H328" s="58"/>
      <c r="I328" s="58"/>
      <c r="J328" s="58"/>
      <c r="K328" s="58"/>
      <c r="L328" s="57"/>
      <c r="M328" s="57"/>
    </row>
    <row r="329" spans="2:13" ht="12.75">
      <c r="B329" s="63"/>
      <c r="C329" s="58"/>
      <c r="D329" s="58"/>
      <c r="E329" s="58"/>
      <c r="F329" s="58"/>
      <c r="G329" s="58"/>
      <c r="H329" s="58"/>
      <c r="I329" s="58"/>
      <c r="J329" s="58"/>
      <c r="K329" s="58"/>
      <c r="L329" s="57"/>
      <c r="M329" s="57"/>
    </row>
    <row r="330" spans="2:13" ht="12.75"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7"/>
      <c r="M330" s="57"/>
    </row>
    <row r="331" spans="2:13" ht="12.75">
      <c r="B331" s="120"/>
      <c r="C331" s="58"/>
      <c r="D331" s="58"/>
      <c r="E331" s="58"/>
      <c r="F331" s="58"/>
      <c r="G331" s="58"/>
      <c r="H331" s="58"/>
      <c r="I331" s="58"/>
      <c r="J331" s="58"/>
      <c r="K331" s="58"/>
      <c r="L331" s="57"/>
      <c r="M331" s="57"/>
    </row>
    <row r="332" spans="2:13" ht="12.75"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7"/>
      <c r="M332" s="57"/>
    </row>
    <row r="333" spans="2:13" ht="12.75"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7"/>
      <c r="M333" s="57"/>
    </row>
    <row r="334" spans="2:13" ht="12.75"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7"/>
      <c r="M334" s="57"/>
    </row>
    <row r="335" spans="2:13" ht="12.75"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7"/>
      <c r="M335" s="57"/>
    </row>
    <row r="336" spans="2:13" ht="12.75">
      <c r="B336" s="58"/>
      <c r="C336" s="60"/>
      <c r="D336" s="58"/>
      <c r="E336" s="58"/>
      <c r="F336" s="58"/>
      <c r="G336" s="58"/>
      <c r="H336" s="58"/>
      <c r="I336" s="58"/>
      <c r="J336" s="58"/>
      <c r="K336" s="58"/>
      <c r="L336" s="57"/>
      <c r="M336" s="57"/>
    </row>
    <row r="337" spans="2:13" ht="12.75">
      <c r="B337" s="58"/>
      <c r="C337" s="60"/>
      <c r="D337" s="58"/>
      <c r="E337" s="58"/>
      <c r="F337" s="58"/>
      <c r="G337" s="58"/>
      <c r="H337" s="58"/>
      <c r="I337" s="58"/>
      <c r="J337" s="58"/>
      <c r="K337" s="58"/>
      <c r="L337" s="57"/>
      <c r="M337" s="57"/>
    </row>
    <row r="338" spans="2:13" ht="12.75"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7"/>
      <c r="M338" s="57"/>
    </row>
    <row r="339" spans="2:13" ht="12.75">
      <c r="B339" s="58"/>
      <c r="C339" s="60"/>
      <c r="D339" s="58"/>
      <c r="E339" s="58"/>
      <c r="F339" s="58"/>
      <c r="G339" s="58"/>
      <c r="H339" s="58"/>
      <c r="I339" s="58"/>
      <c r="J339" s="58"/>
      <c r="K339" s="58"/>
      <c r="L339" s="57"/>
      <c r="M339" s="57"/>
    </row>
    <row r="340" spans="2:13" ht="12.75"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7"/>
      <c r="M340" s="57"/>
    </row>
    <row r="341" spans="2:13" ht="12.75"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7"/>
      <c r="M341" s="57"/>
    </row>
    <row r="342" spans="2:13" ht="12.75">
      <c r="B342" s="58"/>
      <c r="C342" s="121"/>
      <c r="D342" s="58"/>
      <c r="E342" s="58"/>
      <c r="F342" s="58"/>
      <c r="G342" s="58"/>
      <c r="H342" s="58"/>
      <c r="I342" s="58"/>
      <c r="J342" s="58"/>
      <c r="K342" s="58"/>
      <c r="L342" s="57"/>
      <c r="M342" s="57"/>
    </row>
    <row r="343" spans="2:13" ht="12.75"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7"/>
      <c r="M343" s="57"/>
    </row>
    <row r="344" spans="2:13" ht="12.75"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</row>
  </sheetData>
  <printOptions horizontalCentered="1"/>
  <pageMargins left="0.5" right="0.25" top="0.5" bottom="0.75" header="0.42" footer="0.25"/>
  <pageSetup horizontalDpi="600" verticalDpi="600" orientation="portrait" paperSize="9" scale="90" r:id="rId1"/>
  <headerFooter alignWithMargins="0">
    <oddFooter>&amp;L&amp;8&amp;F.xls&amp;C&amp;8&amp;P&amp;R&amp;8&amp;D
</oddFooter>
  </headerFooter>
  <rowBreaks count="4" manualBreakCount="4">
    <brk id="60" max="255" man="1"/>
    <brk id="122" max="255" man="1"/>
    <brk id="182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Econstates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2004-02-25T07:15:32Z</cp:lastPrinted>
  <dcterms:created xsi:type="dcterms:W3CDTF">2002-11-08T02:37:32Z</dcterms:created>
  <dcterms:modified xsi:type="dcterms:W3CDTF">2004-02-25T07:16:26Z</dcterms:modified>
  <cp:category/>
  <cp:version/>
  <cp:contentType/>
  <cp:contentStatus/>
</cp:coreProperties>
</file>