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'Sheet1'!$A$1:$H$295</definedName>
  </definedNames>
  <calcPr fullCalcOnLoad="1"/>
</workbook>
</file>

<file path=xl/sharedStrings.xml><?xml version="1.0" encoding="utf-8"?>
<sst xmlns="http://schemas.openxmlformats.org/spreadsheetml/2006/main" count="283" uniqueCount="222">
  <si>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</si>
  <si>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</si>
  <si>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</si>
  <si>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</si>
  <si>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</si>
  <si>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</si>
  <si>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</si>
  <si>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</si>
  <si>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</si>
  <si>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</si>
  <si>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</si>
  <si>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</si>
  <si>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</si>
  <si>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</si>
  <si>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</si>
  <si>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</si>
  <si>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</si>
  <si>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</si>
  <si>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</si>
  <si>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</si>
  <si>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</si>
  <si>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</si>
  <si>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</si>
  <si>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</si>
  <si>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</si>
  <si>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</si>
  <si>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</si>
  <si>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</si>
  <si>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</si>
  <si>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</si>
  <si>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</si>
  <si>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</si>
  <si>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</si>
  <si>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</si>
  <si>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</si>
  <si>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interest and extraordinary items</t>
  </si>
  <si>
    <t>(h)</t>
  </si>
  <si>
    <t>before deducting of minority interests</t>
  </si>
  <si>
    <t>(ii)</t>
  </si>
  <si>
    <t>Less:Minority interests</t>
  </si>
  <si>
    <t>(j)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</si>
  <si>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</si>
  <si>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</si>
  <si>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</si>
  <si>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</si>
  <si>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</si>
  <si>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</si>
  <si>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extraordinary items attributable to 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</si>
  <si>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</si>
  <si>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</si>
  <si>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</si>
  <si>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</si>
  <si>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</si>
  <si>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</si>
  <si>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</si>
  <si>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</si>
  <si>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</si>
  <si>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</si>
  <si>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</si>
  <si>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</si>
  <si>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</si>
  <si>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</si>
  <si>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Long Term Investments  (Properties Held</t>
  </si>
  <si>
    <t>For Development)</t>
  </si>
  <si>
    <t>Current Assets</t>
  </si>
  <si>
    <t>Stocks</t>
  </si>
  <si>
    <t>Properties Under Development</t>
  </si>
  <si>
    <t>Quoted shares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</si>
  <si>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</si>
  <si>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</si>
  <si>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</si>
  <si>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</si>
  <si>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</si>
  <si>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</si>
  <si>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</si>
  <si>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</si>
  <si>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</si>
  <si>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</si>
  <si>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</si>
  <si>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</si>
  <si>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</si>
  <si>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</si>
  <si>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</si>
  <si>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</si>
  <si>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</si>
  <si>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</si>
  <si>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</si>
  <si>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</si>
  <si>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</si>
  <si>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</si>
  <si>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</si>
  <si>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Notes</t>
  </si>
  <si>
    <t>1.</t>
  </si>
  <si>
    <t>The quarterly financial statements are prepared on the basis of the accounting policies set out</t>
  </si>
  <si>
    <t>in the most recent set of annual financial statements.</t>
  </si>
  <si>
    <t>All investments in quoted shares are stated at book value which is net the provision for</t>
  </si>
  <si>
    <t>dimunition in the value of the shares.</t>
  </si>
  <si>
    <t>2.</t>
  </si>
  <si>
    <t>3.</t>
  </si>
  <si>
    <t>4.</t>
  </si>
  <si>
    <t>5.</t>
  </si>
  <si>
    <t>6.</t>
  </si>
  <si>
    <t>7.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</si>
  <si>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</si>
  <si>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</si>
  <si>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</si>
  <si>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</si>
  <si>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8.</t>
  </si>
  <si>
    <t>9.</t>
  </si>
  <si>
    <t>10.</t>
  </si>
  <si>
    <t>The operations of the Group thus far have not been materially affected by the seasonal and cyclical factors.</t>
  </si>
  <si>
    <t>11.</t>
  </si>
  <si>
    <t>cancellations,shares held as treasury shares and resale of treasury shares for the current</t>
  </si>
  <si>
    <t>financial year to date.</t>
  </si>
  <si>
    <t>12.</t>
  </si>
  <si>
    <t>Group borrowings and debt securities as at the end of the reporting period:-</t>
  </si>
  <si>
    <t>Unsecured</t>
  </si>
  <si>
    <t>Revolving credit</t>
  </si>
  <si>
    <t>Term loan</t>
  </si>
  <si>
    <t>Secured</t>
  </si>
  <si>
    <t>13.</t>
  </si>
  <si>
    <t>Contingent liabilities</t>
  </si>
  <si>
    <t>Company</t>
  </si>
  <si>
    <t>Corporate guarantee granted to financial institutions for banking and credit</t>
  </si>
  <si>
    <t>14.</t>
  </si>
  <si>
    <t>There were no financial instruments with off balance sheet risk at the date of issuance of this report.</t>
  </si>
  <si>
    <t>15.</t>
  </si>
  <si>
    <t>There were no material litigation, which would have a material adverse effect on the financial results.</t>
  </si>
  <si>
    <t>16.</t>
  </si>
  <si>
    <t>Segmental reporting</t>
  </si>
  <si>
    <t>Gross revenue</t>
  </si>
  <si>
    <t>Hotel and recreation club operations</t>
  </si>
  <si>
    <t>Property development</t>
  </si>
  <si>
    <t>Profit/(loss) before taxation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</si>
  <si>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</si>
  <si>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</si>
  <si>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</si>
  <si>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17.</t>
  </si>
  <si>
    <t>18.</t>
  </si>
  <si>
    <t>19.</t>
  </si>
  <si>
    <t>20.</t>
  </si>
  <si>
    <t>There were no profit forecast or guarantee for the period.</t>
  </si>
  <si>
    <t>BY ORDER OF THE BOARD</t>
  </si>
  <si>
    <t>Petaling Jaya</t>
  </si>
  <si>
    <t>Accruals - Interest on bank borrowings  ( Other creditors )</t>
  </si>
  <si>
    <t>Tax recoverable</t>
  </si>
  <si>
    <t>Hire purchase creditor</t>
  </si>
  <si>
    <t>Hire Purchase Creditors</t>
  </si>
  <si>
    <t>No dividend was declared.</t>
  </si>
  <si>
    <t>in the financial statement for the said period.</t>
  </si>
  <si>
    <t>finance cost,depreciation and</t>
  </si>
  <si>
    <t>Finance cost</t>
  </si>
  <si>
    <t>Profit/(loss) before income tax, minority</t>
  </si>
  <si>
    <t>Income Tax</t>
  </si>
  <si>
    <t>Profit/(loss) after income tax</t>
  </si>
  <si>
    <t>Pre-acquisition profit/(loss)</t>
  </si>
  <si>
    <t>from ordinary  activities attributable</t>
  </si>
  <si>
    <t xml:space="preserve">Net profit/(loss) after income tax </t>
  </si>
  <si>
    <t>to members of the company</t>
  </si>
  <si>
    <t>(i)</t>
  </si>
  <si>
    <t>(m)</t>
  </si>
  <si>
    <t xml:space="preserve">Net profit/(loss) after income tax and </t>
  </si>
  <si>
    <t>Earnings per share based on 2(m) above</t>
  </si>
  <si>
    <t>Goodwill on consolidation</t>
  </si>
  <si>
    <t>Deferred taxation</t>
  </si>
  <si>
    <t>Not applicable</t>
  </si>
  <si>
    <t>Company Secretary</t>
  </si>
  <si>
    <t>Net tangible assets per share (RM)</t>
  </si>
  <si>
    <t>The following  is the  breakdown of the tax charge for the financial year-to-date:-</t>
  </si>
  <si>
    <t>There were no material events subsequent to the end of the period  reported which have not been reflected</t>
  </si>
  <si>
    <t>Quarterly report on consolidated results for the financial quarter ended 30 June 2002</t>
  </si>
  <si>
    <t>i.</t>
  </si>
  <si>
    <t>ii.</t>
  </si>
  <si>
    <t>There were no extraordinary items in the fourth quarter ended 30 June 2002.</t>
  </si>
  <si>
    <t>There were no purchases or sales of quoted securities for the fourth quarter ended</t>
  </si>
  <si>
    <t>30 June 2002.</t>
  </si>
  <si>
    <t>Both food &amp; beverage and room revenue currently still form the main revenue contributor of the Group.</t>
  </si>
  <si>
    <t>Details of the exceptional items are as follows:-</t>
  </si>
  <si>
    <t>Current Year</t>
  </si>
  <si>
    <t>Quarter</t>
  </si>
  <si>
    <t>Todate</t>
  </si>
  <si>
    <t>Loss on disposal of the Company's 70%</t>
  </si>
  <si>
    <t>equity interest in Condoheights</t>
  </si>
  <si>
    <t>Development Sdn Bhd ("Condoheights")</t>
  </si>
  <si>
    <t>investment in associate company, Bukit</t>
  </si>
  <si>
    <t>Although the Group recorded a loss before taxation for the financial year-to-date, provision for</t>
  </si>
  <si>
    <t>for losses to be offset against the income of the other subsidiary companies.</t>
  </si>
  <si>
    <t>In the current quarter and financial year-to-date, the Group suffered a loss on disposal of</t>
  </si>
  <si>
    <t>RM38 million in respect of the disposal of 70% equity interest in Condoheights to Road Builder</t>
  </si>
  <si>
    <t>(M) Holdings Bhd.</t>
  </si>
  <si>
    <t>In the fourth quarter of the financial year ended 30 June 2002, there was a change in the composition</t>
  </si>
  <si>
    <t>of the Group which was the disposal of its 70% subsidiary, Condoheights.</t>
  </si>
  <si>
    <t xml:space="preserve">Save as disclosed below, there were no other major corporate  proposals announced but not </t>
  </si>
  <si>
    <t>completed.</t>
  </si>
  <si>
    <t>that the Company had entered into a SPA with Malton Berhad for the disposal of its entire equity</t>
  </si>
  <si>
    <t xml:space="preserve">The current quarter's loss before tax as compared to the immediate preceding quarter's profit is principally </t>
  </si>
  <si>
    <t>Rimau Development Sdn Bhd.</t>
  </si>
  <si>
    <t xml:space="preserve">interest of approximately 30.88% representing 1,544,000 ordinary shares of RM1.00 each in Bukit Rimau </t>
  </si>
  <si>
    <t xml:space="preserve">Development Sdn Bhd for a cash consideration of RM21,941,935.31. The proposal is presently pending </t>
  </si>
  <si>
    <t>The loss on disposal of the Company's subsidiary, Condoheights and the provision for diminution in</t>
  </si>
  <si>
    <t>performance of the Group significantly for the current quarter and year-to-date.</t>
  </si>
  <si>
    <t xml:space="preserve">the value of its investment in associate company , Bukit Rimau Development Sdn Bhd have affected the </t>
  </si>
  <si>
    <t xml:space="preserve">due to the loss on disposal of the Company's subsidiary, Condoheights and the provision for diminution in the  </t>
  </si>
  <si>
    <t xml:space="preserve">Provision for diminution in value of its </t>
  </si>
  <si>
    <t>On 25 February 2002, Arab-Malaysian Merchant Bank Berhad announced on behalf of the Company</t>
  </si>
  <si>
    <t>As projected in our earlier quarter, the Group is recording a loss due to the loss on disposal of its subsidiary,</t>
  </si>
  <si>
    <t>taxation  is required due to tax payable on non business income and  the non availability of Group relief</t>
  </si>
  <si>
    <t>facilities granted to a subsidiary company</t>
  </si>
  <si>
    <t>awaiting the building plan approval.</t>
  </si>
  <si>
    <t>26 August 2002</t>
  </si>
  <si>
    <t>In compliance with the Group's accounting policies, we have undertaken a revaluation exercise on the Group's</t>
  </si>
  <si>
    <t>hotel properties and the deficit has been charged against the revaluation reserve.</t>
  </si>
  <si>
    <t>iii.</t>
  </si>
  <si>
    <t>Goodwill written off</t>
  </si>
  <si>
    <t>iv.</t>
  </si>
  <si>
    <t>regulatory approval.</t>
  </si>
  <si>
    <t>There were no issuance and repayment of debt and equity securities,share buy-backs,share</t>
  </si>
  <si>
    <t>value of its investment in relation to its equity interest in Bukit Rimau Development Sdn Bhd.</t>
  </si>
  <si>
    <t xml:space="preserve">Condoheights and the provision in diminution in value of its investment in associated company, Bukit Rimau Development </t>
  </si>
  <si>
    <t xml:space="preserve">Sdn Bhd. The Group is actively pursuing the reactivation of the Subang Boulevard project. The project is presently </t>
  </si>
  <si>
    <t>Development Expenditure written off</t>
  </si>
  <si>
    <t>EDWARD CHONG SIN KIAT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</si>
</sst>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4" fontId="2" fillId="0" borderId="7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centerContinuous"/>
    </xf>
    <xf numFmtId="164" fontId="2" fillId="0" borderId="7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1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5" fontId="2" fillId="0" borderId="0" xfId="0" applyNumberFormat="1" applyFont="1" applyAlignment="1" quotePrefix="1">
      <alignment/>
    </xf>
    <xf numFmtId="37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37" fontId="2" fillId="0" borderId="0" xfId="0" applyNumberFormat="1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41" fontId="3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 topLeftCell="A277">
      <selection activeCell="D285" sqref="D285"/>
    </sheetView>
  </sheetViews>
  <sheetFormatPr defaultColWidth="9.140625" defaultRowHeight="12.75"/>
  <cols>
    <col min="1" max="1" width="3.00390625" style="2" customWidth="1"/>
    <col min="2" max="2" width="3.421875" style="2" customWidth="1"/>
    <col min="3" max="3" width="3.57421875" style="2" customWidth="1"/>
    <col min="4" max="4" width="35.00390625" style="2" customWidth="1"/>
    <col min="5" max="5" width="11.00390625" style="2" customWidth="1"/>
    <col min="6" max="6" width="17.421875" style="2" customWidth="1"/>
    <col min="7" max="7" width="11.421875" style="2" customWidth="1"/>
    <col min="8" max="8" width="17.2812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170</v>
      </c>
    </row>
    <row r="4" ht="12.75">
      <c r="A4" s="4" t="s">
        <v>1</v>
      </c>
    </row>
    <row r="6" ht="14.25">
      <c r="A6" s="5" t="s">
        <v>2</v>
      </c>
    </row>
    <row r="8" spans="5:8" ht="12.75">
      <c r="E8" s="29" t="s">
        <v>3</v>
      </c>
      <c r="F8" s="29"/>
      <c r="G8" s="29" t="s">
        <v>4</v>
      </c>
      <c r="H8" s="29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37437</v>
      </c>
      <c r="F14" s="7">
        <v>37072</v>
      </c>
      <c r="G14" s="7">
        <f>+E14</f>
        <v>37437</v>
      </c>
      <c r="H14" s="7">
        <f>+F14</f>
        <v>37072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f>+G18-21407</f>
        <v>7779</v>
      </c>
      <c r="F18" s="8">
        <v>7410</v>
      </c>
      <c r="G18" s="8">
        <v>29186</v>
      </c>
      <c r="H18" s="8">
        <v>31113</v>
      </c>
    </row>
    <row r="19" spans="2:8" ht="12.75">
      <c r="B19" s="2" t="s">
        <v>15</v>
      </c>
      <c r="D19" s="2" t="s">
        <v>16</v>
      </c>
      <c r="E19" s="8">
        <f>2-2</f>
        <v>0</v>
      </c>
      <c r="F19" s="8">
        <v>21</v>
      </c>
      <c r="G19" s="8">
        <v>2</v>
      </c>
      <c r="H19" s="8">
        <v>82</v>
      </c>
    </row>
    <row r="20" spans="2:8" ht="13.5" thickBot="1">
      <c r="B20" s="2" t="s">
        <v>17</v>
      </c>
      <c r="D20" s="2" t="s">
        <v>18</v>
      </c>
      <c r="E20" s="9">
        <f>+G20-1828</f>
        <v>911</v>
      </c>
      <c r="F20" s="9">
        <v>1150</v>
      </c>
      <c r="G20" s="9">
        <v>2739</v>
      </c>
      <c r="H20" s="9">
        <v>3988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f>+G22-4383</f>
        <v>2149</v>
      </c>
      <c r="F22" s="8">
        <v>-214</v>
      </c>
      <c r="G22" s="8">
        <v>6532</v>
      </c>
      <c r="H22" s="8">
        <v>6461</v>
      </c>
    </row>
    <row r="23" spans="4:8" ht="12.75">
      <c r="D23" s="2" t="s">
        <v>150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151</v>
      </c>
      <c r="E27" s="8">
        <f>+G27+2874</f>
        <v>3493</v>
      </c>
      <c r="F27" s="8">
        <v>-1225</v>
      </c>
      <c r="G27" s="8">
        <v>619</v>
      </c>
      <c r="H27" s="8">
        <v>-3966</v>
      </c>
    </row>
    <row r="28" spans="2:8" ht="12.75">
      <c r="B28" s="2" t="s">
        <v>17</v>
      </c>
      <c r="D28" s="2" t="s">
        <v>24</v>
      </c>
      <c r="E28" s="8">
        <f>+G28+4469</f>
        <v>1116</v>
      </c>
      <c r="F28" s="8">
        <v>-2525</v>
      </c>
      <c r="G28" s="8">
        <v>-3353</v>
      </c>
      <c r="H28" s="8">
        <v>-7211</v>
      </c>
    </row>
    <row r="29" spans="2:8" ht="12.75">
      <c r="B29" s="2" t="s">
        <v>25</v>
      </c>
      <c r="D29" s="2" t="s">
        <v>26</v>
      </c>
      <c r="E29" s="10">
        <f>-37649-445-1125-35488</f>
        <v>-74707</v>
      </c>
      <c r="F29" s="10">
        <v>0</v>
      </c>
      <c r="G29" s="10">
        <f>-37649-445-1125-35488</f>
        <v>-74707</v>
      </c>
      <c r="H29" s="10">
        <v>0</v>
      </c>
    </row>
    <row r="30" spans="2:9" ht="12.75">
      <c r="B30" s="2" t="s">
        <v>27</v>
      </c>
      <c r="D30" s="2" t="s">
        <v>28</v>
      </c>
      <c r="E30" s="8">
        <f>SUM(E22:E29)</f>
        <v>-67949</v>
      </c>
      <c r="F30" s="8">
        <f>SUM(F22:F29)</f>
        <v>-3964</v>
      </c>
      <c r="G30" s="8">
        <f>SUM(G22:G29)</f>
        <v>-70909</v>
      </c>
      <c r="H30" s="8">
        <f>SUM(H22:H29)</f>
        <v>-4716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29</v>
      </c>
      <c r="E32" s="8"/>
      <c r="F32" s="8"/>
      <c r="G32" s="8"/>
      <c r="H32" s="8"/>
      <c r="I32" s="8"/>
    </row>
    <row r="33" spans="4:9" ht="12.75">
      <c r="D33" s="2" t="s">
        <v>30</v>
      </c>
      <c r="E33" s="8"/>
      <c r="F33" s="8"/>
      <c r="G33" s="8"/>
      <c r="H33" s="8"/>
      <c r="I33" s="8"/>
    </row>
    <row r="34" spans="4:9" ht="12.75">
      <c r="D34" s="2" t="s">
        <v>31</v>
      </c>
      <c r="E34" s="8"/>
      <c r="F34" s="8"/>
      <c r="G34" s="8"/>
      <c r="H34" s="8"/>
      <c r="I34" s="8"/>
    </row>
    <row r="35" spans="2:9" ht="12.75">
      <c r="B35" s="2" t="s">
        <v>32</v>
      </c>
      <c r="D35" s="2" t="s">
        <v>33</v>
      </c>
      <c r="E35" s="10">
        <f>+G35-6439</f>
        <v>4796</v>
      </c>
      <c r="F35" s="10">
        <v>2678</v>
      </c>
      <c r="G35" s="10">
        <v>11235</v>
      </c>
      <c r="H35" s="10">
        <v>5603</v>
      </c>
      <c r="I35" s="11"/>
    </row>
    <row r="36" spans="2:9" ht="12.75">
      <c r="B36" s="2" t="s">
        <v>34</v>
      </c>
      <c r="D36" s="2" t="s">
        <v>152</v>
      </c>
      <c r="E36" s="8">
        <f>SUM(E30:E35)</f>
        <v>-63153</v>
      </c>
      <c r="F36" s="8">
        <f>SUM(F30:F35)</f>
        <v>-1286</v>
      </c>
      <c r="G36" s="8">
        <f>SUM(G30:G35)</f>
        <v>-59674</v>
      </c>
      <c r="H36" s="8">
        <f>SUM(H30:H35)</f>
        <v>887</v>
      </c>
      <c r="I36" s="8"/>
    </row>
    <row r="37" spans="4:9" ht="12.75">
      <c r="D37" s="2" t="s">
        <v>35</v>
      </c>
      <c r="E37" s="8"/>
      <c r="F37" s="8"/>
      <c r="G37" s="8"/>
      <c r="H37" s="8"/>
      <c r="I37" s="8"/>
    </row>
    <row r="38" spans="2:9" ht="12.75">
      <c r="B38" s="2" t="s">
        <v>36</v>
      </c>
      <c r="D38" s="2" t="s">
        <v>153</v>
      </c>
      <c r="E38" s="10">
        <f>+G38+3</f>
        <v>2495</v>
      </c>
      <c r="F38" s="10">
        <v>-2018</v>
      </c>
      <c r="G38" s="10">
        <v>2492</v>
      </c>
      <c r="H38" s="10">
        <v>-1409</v>
      </c>
      <c r="I38" s="11"/>
    </row>
    <row r="39" spans="2:9" ht="12.75">
      <c r="B39" s="2" t="s">
        <v>159</v>
      </c>
      <c r="C39" s="2" t="s">
        <v>159</v>
      </c>
      <c r="D39" s="2" t="s">
        <v>154</v>
      </c>
      <c r="E39" s="8">
        <f>+E36-E38</f>
        <v>-65648</v>
      </c>
      <c r="F39" s="8">
        <f>+F36-F38</f>
        <v>732</v>
      </c>
      <c r="G39" s="8">
        <f>+G36-G38</f>
        <v>-62166</v>
      </c>
      <c r="H39" s="8">
        <f>+H36-H38</f>
        <v>2296</v>
      </c>
      <c r="I39" s="8"/>
    </row>
    <row r="40" spans="4:9" ht="12.75">
      <c r="D40" s="2" t="s">
        <v>37</v>
      </c>
      <c r="E40" s="8"/>
      <c r="F40" s="8"/>
      <c r="G40" s="8"/>
      <c r="H40" s="8"/>
      <c r="I40" s="8"/>
    </row>
    <row r="41" spans="3:9" ht="12.75">
      <c r="C41" s="2" t="s">
        <v>38</v>
      </c>
      <c r="D41" s="2" t="s">
        <v>39</v>
      </c>
      <c r="E41" s="11">
        <v>62</v>
      </c>
      <c r="F41" s="11">
        <v>-312</v>
      </c>
      <c r="G41" s="11">
        <v>0</v>
      </c>
      <c r="H41" s="11">
        <v>-375</v>
      </c>
      <c r="I41" s="11"/>
    </row>
    <row r="42" spans="2:9" ht="12.75">
      <c r="B42" s="2" t="s">
        <v>40</v>
      </c>
      <c r="D42" s="2" t="s">
        <v>155</v>
      </c>
      <c r="E42" s="10"/>
      <c r="F42" s="10"/>
      <c r="G42" s="10"/>
      <c r="H42" s="10"/>
      <c r="I42" s="11"/>
    </row>
    <row r="43" spans="2:9" ht="12.75">
      <c r="B43" s="2" t="s">
        <v>41</v>
      </c>
      <c r="D43" s="2" t="s">
        <v>157</v>
      </c>
      <c r="E43" s="8">
        <f>SUM(E39:E42)</f>
        <v>-65586</v>
      </c>
      <c r="F43" s="8">
        <f>SUM(F39:F42)</f>
        <v>420</v>
      </c>
      <c r="G43" s="8">
        <f>SUM(G39:G42)</f>
        <v>-62166</v>
      </c>
      <c r="H43" s="8">
        <f>SUM(H39:H42)</f>
        <v>1921</v>
      </c>
      <c r="I43" s="8"/>
    </row>
    <row r="44" spans="4:9" ht="12.75">
      <c r="D44" s="2" t="s">
        <v>156</v>
      </c>
      <c r="E44" s="8"/>
      <c r="F44" s="8"/>
      <c r="G44" s="8"/>
      <c r="H44" s="8"/>
      <c r="I44" s="8"/>
    </row>
    <row r="45" spans="4:9" ht="12.75">
      <c r="D45" s="2" t="s">
        <v>158</v>
      </c>
      <c r="E45" s="8"/>
      <c r="F45" s="8"/>
      <c r="G45" s="8"/>
      <c r="H45" s="8"/>
      <c r="I45" s="8"/>
    </row>
    <row r="46" spans="2:9" ht="12.75">
      <c r="B46" s="2" t="s">
        <v>46</v>
      </c>
      <c r="C46" s="2" t="s">
        <v>159</v>
      </c>
      <c r="D46" s="2" t="s">
        <v>42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3:9" ht="12.75">
      <c r="C47" s="2" t="s">
        <v>38</v>
      </c>
      <c r="D47" s="2" t="s">
        <v>39</v>
      </c>
      <c r="E47" s="8"/>
      <c r="F47" s="8">
        <v>0</v>
      </c>
      <c r="G47" s="8"/>
      <c r="H47" s="8">
        <v>0</v>
      </c>
      <c r="I47" s="8"/>
    </row>
    <row r="48" spans="3:9" ht="12.75">
      <c r="C48" s="2" t="s">
        <v>43</v>
      </c>
      <c r="D48" s="2" t="s">
        <v>44</v>
      </c>
      <c r="E48" s="8">
        <v>0</v>
      </c>
      <c r="F48" s="8">
        <v>0</v>
      </c>
      <c r="G48" s="8">
        <v>0</v>
      </c>
      <c r="H48" s="8">
        <v>0</v>
      </c>
      <c r="I48" s="8"/>
    </row>
    <row r="49" spans="4:9" ht="12.75">
      <c r="D49" s="2" t="s">
        <v>45</v>
      </c>
      <c r="E49" s="10"/>
      <c r="F49" s="10"/>
      <c r="G49" s="10"/>
      <c r="H49" s="10"/>
      <c r="I49" s="11"/>
    </row>
    <row r="50" spans="2:9" ht="12.75">
      <c r="B50" s="2" t="s">
        <v>160</v>
      </c>
      <c r="D50" s="2" t="s">
        <v>161</v>
      </c>
      <c r="E50" s="8">
        <f>SUM(E43:E49)</f>
        <v>-65586</v>
      </c>
      <c r="F50" s="8">
        <f>SUM(F43:F49)</f>
        <v>420</v>
      </c>
      <c r="G50" s="8">
        <f>SUM(G43:G49)</f>
        <v>-62166</v>
      </c>
      <c r="H50" s="8">
        <f>SUM(H43:H49)</f>
        <v>1921</v>
      </c>
      <c r="I50" s="8"/>
    </row>
    <row r="51" spans="4:9" ht="12.75">
      <c r="D51" s="2" t="s">
        <v>47</v>
      </c>
      <c r="E51" s="8"/>
      <c r="F51" s="8"/>
      <c r="G51" s="8"/>
      <c r="H51" s="8"/>
      <c r="I51" s="8"/>
    </row>
    <row r="52" spans="4:9" ht="12.75">
      <c r="D52" s="2" t="s">
        <v>45</v>
      </c>
      <c r="E52" s="8"/>
      <c r="F52" s="8"/>
      <c r="G52" s="8"/>
      <c r="H52" s="8"/>
      <c r="I52" s="8"/>
    </row>
    <row r="53" spans="5:9" ht="12.75">
      <c r="E53" s="8"/>
      <c r="F53" s="8"/>
      <c r="G53" s="8"/>
      <c r="H53" s="8"/>
      <c r="I53" s="8"/>
    </row>
    <row r="54" spans="1:9" ht="12.75">
      <c r="A54" s="2">
        <v>3</v>
      </c>
      <c r="B54" s="2" t="s">
        <v>13</v>
      </c>
      <c r="D54" s="2" t="s">
        <v>162</v>
      </c>
      <c r="E54" s="8"/>
      <c r="F54" s="8"/>
      <c r="G54" s="8"/>
      <c r="H54" s="8"/>
      <c r="I54" s="8"/>
    </row>
    <row r="55" spans="4:9" ht="12.75">
      <c r="D55" s="2" t="s">
        <v>48</v>
      </c>
      <c r="E55" s="8"/>
      <c r="F55" s="8"/>
      <c r="G55" s="8"/>
      <c r="H55" s="8"/>
      <c r="I55" s="8"/>
    </row>
    <row r="56" spans="4:9" ht="12.75">
      <c r="D56" s="2" t="s">
        <v>49</v>
      </c>
      <c r="E56" s="8"/>
      <c r="F56" s="8"/>
      <c r="G56" s="8"/>
      <c r="H56" s="8"/>
      <c r="I56" s="8"/>
    </row>
    <row r="57" spans="5:9" ht="12.75">
      <c r="E57" s="8"/>
      <c r="F57" s="8"/>
      <c r="G57" s="8"/>
      <c r="H57" s="8"/>
      <c r="I57" s="8"/>
    </row>
    <row r="58" spans="3:9" ht="12.75">
      <c r="C58" s="2" t="s">
        <v>159</v>
      </c>
      <c r="D58" s="2" t="s">
        <v>50</v>
      </c>
      <c r="E58" s="3">
        <f>+E43*1000/150000052*100</f>
        <v>-43.72398484235192</v>
      </c>
      <c r="F58" s="3">
        <f>+F43*1000/150000052*100</f>
        <v>0.27999990293336696</v>
      </c>
      <c r="G58" s="3">
        <f>+G43*1000/150000052*100</f>
        <v>-41.44398563275165</v>
      </c>
      <c r="H58" s="3">
        <f>+H43*1000/150000052*100</f>
        <v>1.2806662227023762</v>
      </c>
      <c r="I58" s="8"/>
    </row>
    <row r="59" spans="4:9" ht="12.75">
      <c r="D59" s="2" t="s">
        <v>51</v>
      </c>
      <c r="E59" s="8"/>
      <c r="F59" s="8"/>
      <c r="G59" s="8"/>
      <c r="H59" s="8"/>
      <c r="I59" s="8"/>
    </row>
    <row r="60" spans="5:9" ht="12.75">
      <c r="E60" s="8"/>
      <c r="F60" s="8"/>
      <c r="G60" s="8"/>
      <c r="H60" s="8"/>
      <c r="I60" s="8"/>
    </row>
    <row r="61" spans="3:9" ht="12.75">
      <c r="C61" s="2" t="s">
        <v>38</v>
      </c>
      <c r="D61" s="2" t="s">
        <v>52</v>
      </c>
      <c r="E61" s="8">
        <v>0</v>
      </c>
      <c r="F61" s="8">
        <v>0</v>
      </c>
      <c r="G61" s="8">
        <v>0</v>
      </c>
      <c r="H61" s="8">
        <v>0</v>
      </c>
      <c r="I61" s="8"/>
    </row>
    <row r="62" spans="4:9" ht="12.75">
      <c r="D62" s="2" t="s">
        <v>51</v>
      </c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1:9" ht="14.25">
      <c r="A64" s="5" t="s">
        <v>53</v>
      </c>
      <c r="E64" s="3"/>
      <c r="F64" s="3"/>
      <c r="G64" s="3"/>
      <c r="H64" s="3"/>
      <c r="I64" s="3"/>
    </row>
    <row r="65" spans="5:6" ht="12.75">
      <c r="E65" s="6" t="s">
        <v>54</v>
      </c>
      <c r="F65" s="6" t="s">
        <v>54</v>
      </c>
    </row>
    <row r="66" spans="5:6" ht="12.75">
      <c r="E66" s="6" t="s">
        <v>55</v>
      </c>
      <c r="F66" s="6" t="s">
        <v>56</v>
      </c>
    </row>
    <row r="67" spans="5:6" ht="12.75">
      <c r="E67" s="6" t="s">
        <v>57</v>
      </c>
      <c r="F67" s="6" t="s">
        <v>58</v>
      </c>
    </row>
    <row r="68" spans="5:6" ht="12.75">
      <c r="E68" s="6" t="s">
        <v>9</v>
      </c>
      <c r="F68" s="6" t="s">
        <v>59</v>
      </c>
    </row>
    <row r="70" spans="5:6" ht="12.75">
      <c r="E70" s="7">
        <f>+E14</f>
        <v>37437</v>
      </c>
      <c r="F70" s="7">
        <v>37072</v>
      </c>
    </row>
    <row r="72" spans="5:6" ht="12.75">
      <c r="E72" s="6" t="s">
        <v>12</v>
      </c>
      <c r="F72" s="6" t="s">
        <v>12</v>
      </c>
    </row>
    <row r="73" spans="1:8" ht="12.75">
      <c r="A73" s="2">
        <v>1</v>
      </c>
      <c r="C73" s="2" t="s">
        <v>60</v>
      </c>
      <c r="E73" s="8">
        <v>210954</v>
      </c>
      <c r="F73" s="8">
        <v>275584</v>
      </c>
      <c r="H73" s="12"/>
    </row>
    <row r="74" spans="5:6" ht="12.75">
      <c r="E74" s="8"/>
      <c r="F74" s="8"/>
    </row>
    <row r="75" spans="1:6" ht="12.75">
      <c r="A75" s="2">
        <v>2</v>
      </c>
      <c r="C75" s="2" t="s">
        <v>61</v>
      </c>
      <c r="E75" s="8">
        <v>21942</v>
      </c>
      <c r="F75" s="8">
        <v>47594</v>
      </c>
    </row>
    <row r="76" spans="5:8" ht="12.75">
      <c r="E76" s="8"/>
      <c r="F76" s="8"/>
      <c r="H76" s="12"/>
    </row>
    <row r="77" spans="1:7" ht="12.75">
      <c r="A77" s="2">
        <v>3</v>
      </c>
      <c r="C77" s="2" t="s">
        <v>62</v>
      </c>
      <c r="E77" s="8">
        <v>0</v>
      </c>
      <c r="F77" s="8">
        <v>241196</v>
      </c>
      <c r="G77" s="12"/>
    </row>
    <row r="78" spans="3:6" ht="12.75">
      <c r="C78" s="2" t="s">
        <v>63</v>
      </c>
      <c r="E78" s="8"/>
      <c r="F78" s="8"/>
    </row>
    <row r="79" spans="5:6" ht="12.75">
      <c r="E79" s="8"/>
      <c r="F79" s="8"/>
    </row>
    <row r="80" spans="1:6" ht="12.75">
      <c r="A80" s="2">
        <v>4</v>
      </c>
      <c r="C80" s="2" t="s">
        <v>67</v>
      </c>
      <c r="E80" s="8">
        <v>6982</v>
      </c>
      <c r="F80" s="8">
        <v>6982</v>
      </c>
    </row>
    <row r="81" spans="5:6" ht="12.75">
      <c r="E81" s="8"/>
      <c r="F81" s="8"/>
    </row>
    <row r="82" spans="1:6" ht="12.75">
      <c r="A82" s="2">
        <v>5</v>
      </c>
      <c r="C82" s="2" t="s">
        <v>163</v>
      </c>
      <c r="E82" s="8">
        <v>0</v>
      </c>
      <c r="F82" s="8">
        <v>1125</v>
      </c>
    </row>
    <row r="83" spans="5:6" ht="12.75">
      <c r="E83" s="8"/>
      <c r="F83" s="8"/>
    </row>
    <row r="84" spans="1:6" ht="12.75">
      <c r="A84" s="2">
        <v>6</v>
      </c>
      <c r="C84" s="2" t="s">
        <v>64</v>
      </c>
      <c r="E84" s="8"/>
      <c r="F84" s="8"/>
    </row>
    <row r="85" spans="4:6" ht="12.75">
      <c r="D85" s="2" t="s">
        <v>65</v>
      </c>
      <c r="E85" s="8">
        <v>2539</v>
      </c>
      <c r="F85" s="8">
        <v>2657</v>
      </c>
    </row>
    <row r="86" spans="4:6" ht="12.75">
      <c r="D86" s="2" t="s">
        <v>66</v>
      </c>
      <c r="E86" s="8">
        <v>52718</v>
      </c>
      <c r="F86" s="8">
        <v>48708</v>
      </c>
    </row>
    <row r="87" spans="4:6" ht="12.75">
      <c r="D87" s="2" t="s">
        <v>68</v>
      </c>
      <c r="E87" s="8">
        <v>3898</v>
      </c>
      <c r="F87" s="8">
        <v>4367</v>
      </c>
    </row>
    <row r="88" spans="4:6" ht="12.75">
      <c r="D88" s="2" t="s">
        <v>69</v>
      </c>
      <c r="E88" s="8">
        <v>0</v>
      </c>
      <c r="F88" s="8">
        <v>0</v>
      </c>
    </row>
    <row r="89" spans="4:8" ht="12.75">
      <c r="D89" s="2" t="s">
        <v>70</v>
      </c>
      <c r="E89" s="8">
        <f>3823+32911</f>
        <v>36734</v>
      </c>
      <c r="F89" s="8">
        <f>929+3720</f>
        <v>4649</v>
      </c>
      <c r="H89" s="12"/>
    </row>
    <row r="90" spans="4:9" ht="12.75">
      <c r="D90" s="2" t="s">
        <v>71</v>
      </c>
      <c r="E90" s="8">
        <v>1720</v>
      </c>
      <c r="F90" s="8">
        <v>1792</v>
      </c>
      <c r="H90" s="12"/>
      <c r="I90" s="12"/>
    </row>
    <row r="91" spans="4:9" ht="12.75">
      <c r="D91" s="2" t="s">
        <v>145</v>
      </c>
      <c r="E91" s="8">
        <v>0</v>
      </c>
      <c r="F91" s="8">
        <v>1717</v>
      </c>
      <c r="G91" s="12"/>
      <c r="H91" s="12"/>
      <c r="I91" s="12"/>
    </row>
    <row r="92" spans="4:8" ht="12.75">
      <c r="D92" s="13"/>
      <c r="E92" s="14">
        <f>SUM(E85:E91)</f>
        <v>97609</v>
      </c>
      <c r="F92" s="14">
        <f>SUM(F85:F91)</f>
        <v>63890</v>
      </c>
      <c r="G92" s="12"/>
      <c r="H92" s="12"/>
    </row>
    <row r="93" spans="1:6" ht="12.75">
      <c r="A93" s="2">
        <v>7</v>
      </c>
      <c r="C93" s="2" t="s">
        <v>72</v>
      </c>
      <c r="E93" s="8"/>
      <c r="F93" s="8"/>
    </row>
    <row r="94" spans="5:6" ht="12.75">
      <c r="E94" s="8"/>
      <c r="F94" s="8"/>
    </row>
    <row r="95" spans="4:7" ht="12.75">
      <c r="D95" s="2" t="s">
        <v>73</v>
      </c>
      <c r="E95" s="8">
        <v>-37225</v>
      </c>
      <c r="F95" s="8">
        <v>-171696</v>
      </c>
      <c r="G95" s="12"/>
    </row>
    <row r="96" spans="4:6" ht="12.75">
      <c r="D96" s="2" t="s">
        <v>74</v>
      </c>
      <c r="E96" s="8">
        <v>-4402</v>
      </c>
      <c r="F96" s="8">
        <v>-5098</v>
      </c>
    </row>
    <row r="97" spans="4:6" ht="12.75">
      <c r="D97" s="2" t="s">
        <v>75</v>
      </c>
      <c r="E97" s="8">
        <v>-42650</v>
      </c>
      <c r="F97" s="8">
        <v>-59584</v>
      </c>
    </row>
    <row r="98" spans="4:6" ht="12.75">
      <c r="D98" s="2" t="s">
        <v>146</v>
      </c>
      <c r="E98" s="8">
        <v>-55</v>
      </c>
      <c r="F98" s="8">
        <v>-108</v>
      </c>
    </row>
    <row r="99" spans="4:6" ht="12.75">
      <c r="D99" s="2" t="s">
        <v>76</v>
      </c>
      <c r="E99" s="8">
        <v>-258</v>
      </c>
      <c r="F99" s="8">
        <v>-1</v>
      </c>
    </row>
    <row r="100" spans="4:6" ht="12.75">
      <c r="D100" s="2" t="s">
        <v>77</v>
      </c>
      <c r="E100" s="8">
        <v>0</v>
      </c>
      <c r="F100" s="8">
        <v>0</v>
      </c>
    </row>
    <row r="101" spans="5:6" ht="12.75">
      <c r="E101" s="14">
        <f>SUM(E95:E100)</f>
        <v>-84590</v>
      </c>
      <c r="F101" s="14">
        <f>SUM(F95:F100)</f>
        <v>-236487</v>
      </c>
    </row>
    <row r="102" spans="5:6" ht="12.75">
      <c r="E102" s="11"/>
      <c r="F102" s="11"/>
    </row>
    <row r="103" spans="1:6" ht="12.75">
      <c r="A103" s="2">
        <v>8</v>
      </c>
      <c r="C103" s="2" t="s">
        <v>78</v>
      </c>
      <c r="E103" s="8">
        <f>+E92+E101</f>
        <v>13019</v>
      </c>
      <c r="F103" s="8">
        <f>+F92+F101</f>
        <v>-172597</v>
      </c>
    </row>
    <row r="104" spans="5:6" ht="13.5" thickBot="1">
      <c r="E104" s="15">
        <f>+E103+E82+E75+E73+E77+E80</f>
        <v>252897</v>
      </c>
      <c r="F104" s="15">
        <f>+F103+F82+F75+F73+F77+F80</f>
        <v>399884</v>
      </c>
    </row>
    <row r="105" spans="5:6" ht="13.5" thickTop="1">
      <c r="E105" s="8"/>
      <c r="F105" s="8"/>
    </row>
    <row r="106" spans="1:6" ht="12.75">
      <c r="A106" s="2">
        <v>9</v>
      </c>
      <c r="C106" s="2" t="s">
        <v>79</v>
      </c>
      <c r="E106" s="8"/>
      <c r="F106" s="8"/>
    </row>
    <row r="107" spans="3:6" ht="12.75">
      <c r="C107" s="2" t="s">
        <v>80</v>
      </c>
      <c r="E107" s="8">
        <v>150000</v>
      </c>
      <c r="F107" s="8">
        <v>150000</v>
      </c>
    </row>
    <row r="108" spans="3:6" ht="12.75">
      <c r="C108" s="2" t="s">
        <v>81</v>
      </c>
      <c r="E108" s="8"/>
      <c r="F108" s="8"/>
    </row>
    <row r="109" spans="4:6" ht="12.75">
      <c r="D109" s="2" t="s">
        <v>82</v>
      </c>
      <c r="E109" s="8">
        <v>13129</v>
      </c>
      <c r="F109" s="8">
        <v>13129</v>
      </c>
    </row>
    <row r="110" spans="4:6" ht="12.75">
      <c r="D110" s="2" t="s">
        <v>83</v>
      </c>
      <c r="E110" s="8">
        <v>30041</v>
      </c>
      <c r="F110" s="8">
        <v>184758</v>
      </c>
    </row>
    <row r="111" spans="4:6" ht="12.75">
      <c r="D111" s="2" t="s">
        <v>84</v>
      </c>
      <c r="E111" s="8">
        <v>0</v>
      </c>
      <c r="F111" s="8">
        <v>0</v>
      </c>
    </row>
    <row r="112" spans="4:6" ht="12.75">
      <c r="D112" s="2" t="s">
        <v>85</v>
      </c>
      <c r="E112" s="8">
        <v>0</v>
      </c>
      <c r="F112" s="8">
        <v>0</v>
      </c>
    </row>
    <row r="113" spans="4:6" ht="12.75">
      <c r="D113" s="2" t="s">
        <v>86</v>
      </c>
      <c r="E113" s="8">
        <v>11119</v>
      </c>
      <c r="F113" s="8">
        <v>-18443</v>
      </c>
    </row>
    <row r="114" spans="4:7" ht="12.75">
      <c r="D114" s="2" t="s">
        <v>87</v>
      </c>
      <c r="E114" s="8">
        <v>0</v>
      </c>
      <c r="F114" s="8">
        <v>0</v>
      </c>
      <c r="G114" s="12"/>
    </row>
    <row r="115" spans="5:6" ht="12.75">
      <c r="E115" s="8"/>
      <c r="F115" s="8"/>
    </row>
    <row r="116" spans="1:6" ht="12.75">
      <c r="A116" s="2">
        <v>10</v>
      </c>
      <c r="C116" s="2" t="s">
        <v>88</v>
      </c>
      <c r="E116" s="8">
        <v>0</v>
      </c>
      <c r="F116" s="8">
        <v>22553</v>
      </c>
    </row>
    <row r="117" spans="5:6" ht="12.75">
      <c r="E117" s="8"/>
      <c r="F117" s="8"/>
    </row>
    <row r="118" spans="1:6" ht="12.75">
      <c r="A118" s="2">
        <v>11</v>
      </c>
      <c r="C118" s="2" t="s">
        <v>89</v>
      </c>
      <c r="E118" s="8">
        <v>40175</v>
      </c>
      <c r="F118" s="8">
        <v>0</v>
      </c>
    </row>
    <row r="119" spans="5:6" ht="12.75">
      <c r="E119" s="8"/>
      <c r="F119" s="8"/>
    </row>
    <row r="120" spans="1:6" ht="12.75">
      <c r="A120" s="2">
        <v>12</v>
      </c>
      <c r="C120" s="2" t="s">
        <v>147</v>
      </c>
      <c r="E120" s="8">
        <v>117</v>
      </c>
      <c r="F120" s="8">
        <v>179</v>
      </c>
    </row>
    <row r="121" spans="5:6" ht="12.75">
      <c r="E121" s="8"/>
      <c r="F121" s="8"/>
    </row>
    <row r="122" spans="1:6" ht="12.75">
      <c r="A122" s="2">
        <v>13</v>
      </c>
      <c r="C122" s="2" t="s">
        <v>90</v>
      </c>
      <c r="E122" s="8">
        <f>7164</f>
        <v>7164</v>
      </c>
      <c r="F122" s="8">
        <f>7244</f>
        <v>7244</v>
      </c>
    </row>
    <row r="123" spans="5:6" ht="12.75">
      <c r="E123" s="8"/>
      <c r="F123" s="8"/>
    </row>
    <row r="124" spans="1:6" ht="12.75">
      <c r="A124" s="2">
        <v>14</v>
      </c>
      <c r="C124" s="2" t="s">
        <v>164</v>
      </c>
      <c r="E124" s="8">
        <v>1152</v>
      </c>
      <c r="F124" s="8">
        <v>40464</v>
      </c>
    </row>
    <row r="125" spans="5:6" ht="13.5" thickBot="1">
      <c r="E125" s="15">
        <f>SUM(E106:E124)</f>
        <v>252897</v>
      </c>
      <c r="F125" s="15">
        <f>SUM(F106:F124)</f>
        <v>399884</v>
      </c>
    </row>
    <row r="126" spans="1:6" ht="13.5" thickTop="1">
      <c r="A126" s="2">
        <v>15</v>
      </c>
      <c r="C126" s="2" t="s">
        <v>167</v>
      </c>
      <c r="E126" s="35">
        <f>SUM(E107:E114)/+E107*100/100</f>
        <v>1.3619266666666667</v>
      </c>
      <c r="F126" s="35">
        <f>SUM(F107:F114)/+F107*100/100</f>
        <v>2.196293333333333</v>
      </c>
    </row>
    <row r="127" spans="5:6" ht="12.75">
      <c r="E127" s="3"/>
      <c r="F127" s="3"/>
    </row>
    <row r="128" ht="12.75">
      <c r="A128" s="4" t="s">
        <v>91</v>
      </c>
    </row>
    <row r="130" spans="2:3" ht="12.75">
      <c r="B130" s="13" t="s">
        <v>92</v>
      </c>
      <c r="C130" s="2" t="s">
        <v>93</v>
      </c>
    </row>
    <row r="131" ht="12.75">
      <c r="C131" s="2" t="s">
        <v>94</v>
      </c>
    </row>
    <row r="132" ht="12.75">
      <c r="C132" s="2" t="s">
        <v>95</v>
      </c>
    </row>
    <row r="133" ht="12.75">
      <c r="C133" s="2" t="s">
        <v>96</v>
      </c>
    </row>
    <row r="134" ht="12.75">
      <c r="C134" s="2" t="s">
        <v>210</v>
      </c>
    </row>
    <row r="135" ht="12.75">
      <c r="C135" s="2" t="s">
        <v>211</v>
      </c>
    </row>
    <row r="137" spans="2:3" ht="12.75">
      <c r="B137" s="13" t="s">
        <v>97</v>
      </c>
      <c r="C137" s="2" t="s">
        <v>177</v>
      </c>
    </row>
    <row r="138" spans="2:6" ht="12.75">
      <c r="B138" s="13"/>
      <c r="E138" s="41" t="s">
        <v>178</v>
      </c>
      <c r="F138" s="41" t="s">
        <v>178</v>
      </c>
    </row>
    <row r="139" spans="2:6" ht="12.75">
      <c r="B139" s="13"/>
      <c r="E139" s="41" t="s">
        <v>179</v>
      </c>
      <c r="F139" s="41" t="s">
        <v>180</v>
      </c>
    </row>
    <row r="140" spans="2:6" ht="12.75">
      <c r="B140" s="13"/>
      <c r="E140" s="41" t="s">
        <v>12</v>
      </c>
      <c r="F140" s="41" t="s">
        <v>12</v>
      </c>
    </row>
    <row r="141" spans="2:6" ht="12.75">
      <c r="B141" s="13"/>
      <c r="C141" s="2" t="s">
        <v>171</v>
      </c>
      <c r="D141" s="2" t="s">
        <v>181</v>
      </c>
      <c r="E141" s="42">
        <v>37649</v>
      </c>
      <c r="F141" s="42">
        <v>37649</v>
      </c>
    </row>
    <row r="142" spans="2:6" ht="12.75">
      <c r="B142" s="13"/>
      <c r="D142" s="2" t="s">
        <v>182</v>
      </c>
      <c r="E142" s="42"/>
      <c r="F142" s="42"/>
    </row>
    <row r="143" spans="2:6" ht="12.75">
      <c r="B143" s="13"/>
      <c r="D143" s="2" t="s">
        <v>183</v>
      </c>
      <c r="E143" s="42"/>
      <c r="F143" s="42"/>
    </row>
    <row r="144" spans="2:6" ht="12.75">
      <c r="B144" s="13"/>
      <c r="E144" s="42"/>
      <c r="F144" s="42"/>
    </row>
    <row r="145" spans="2:6" ht="12.75">
      <c r="B145" s="13"/>
      <c r="C145" s="2" t="s">
        <v>172</v>
      </c>
      <c r="D145" s="2" t="s">
        <v>220</v>
      </c>
      <c r="E145" s="42">
        <v>445</v>
      </c>
      <c r="F145" s="42">
        <v>445</v>
      </c>
    </row>
    <row r="146" spans="2:6" ht="12.75">
      <c r="B146" s="13"/>
      <c r="E146" s="42"/>
      <c r="F146" s="42"/>
    </row>
    <row r="147" spans="2:6" ht="12.75">
      <c r="B147" s="13"/>
      <c r="C147" s="2" t="s">
        <v>212</v>
      </c>
      <c r="D147" s="2" t="s">
        <v>213</v>
      </c>
      <c r="E147" s="42">
        <v>1125</v>
      </c>
      <c r="F147" s="42">
        <v>1125</v>
      </c>
    </row>
    <row r="148" spans="2:6" ht="12.75">
      <c r="B148" s="13"/>
      <c r="E148" s="42"/>
      <c r="F148" s="42"/>
    </row>
    <row r="149" spans="2:6" ht="12.75">
      <c r="B149" s="13"/>
      <c r="C149" s="2" t="s">
        <v>214</v>
      </c>
      <c r="D149" s="2" t="s">
        <v>203</v>
      </c>
      <c r="E149" s="42">
        <v>35488</v>
      </c>
      <c r="F149" s="42">
        <v>35488</v>
      </c>
    </row>
    <row r="150" spans="2:6" ht="12.75">
      <c r="B150" s="13"/>
      <c r="D150" s="2" t="s">
        <v>184</v>
      </c>
      <c r="E150" s="42"/>
      <c r="F150" s="42"/>
    </row>
    <row r="151" spans="2:6" ht="12.75">
      <c r="B151" s="13"/>
      <c r="D151" s="2" t="s">
        <v>196</v>
      </c>
      <c r="E151" s="42"/>
      <c r="F151" s="42"/>
    </row>
    <row r="152" spans="2:6" ht="12.75">
      <c r="B152" s="13"/>
      <c r="E152" s="45">
        <f>SUM(E141:E151)</f>
        <v>74707</v>
      </c>
      <c r="F152" s="45">
        <f>SUM(F141:F151)</f>
        <v>74707</v>
      </c>
    </row>
    <row r="154" spans="2:3" ht="12.75">
      <c r="B154" s="13" t="s">
        <v>98</v>
      </c>
      <c r="C154" s="2" t="s">
        <v>173</v>
      </c>
    </row>
    <row r="156" spans="2:3" ht="12.75">
      <c r="B156" s="13" t="s">
        <v>99</v>
      </c>
      <c r="C156" s="2" t="s">
        <v>168</v>
      </c>
    </row>
    <row r="158" ht="12.75">
      <c r="G158" s="36" t="s">
        <v>12</v>
      </c>
    </row>
    <row r="159" spans="4:7" ht="12.75">
      <c r="D159" s="2" t="s">
        <v>131</v>
      </c>
      <c r="G159" s="40">
        <v>2644</v>
      </c>
    </row>
    <row r="160" spans="4:7" ht="12.75">
      <c r="D160" s="2" t="s">
        <v>132</v>
      </c>
      <c r="G160" s="40">
        <f>2-159</f>
        <v>-157</v>
      </c>
    </row>
    <row r="161" spans="4:7" ht="12.75">
      <c r="D161" s="2" t="s">
        <v>87</v>
      </c>
      <c r="G161" s="2">
        <f>1+2+2</f>
        <v>5</v>
      </c>
    </row>
    <row r="162" ht="13.5" thickBot="1">
      <c r="G162" s="39">
        <f>SUM(G159:G161)</f>
        <v>2492</v>
      </c>
    </row>
    <row r="163" ht="13.5" thickTop="1">
      <c r="G163" s="43"/>
    </row>
    <row r="164" spans="3:7" ht="12.75">
      <c r="C164" s="2" t="s">
        <v>185</v>
      </c>
      <c r="G164" s="43"/>
    </row>
    <row r="165" spans="3:7" ht="12.75">
      <c r="C165" s="2" t="s">
        <v>206</v>
      </c>
      <c r="G165" s="43"/>
    </row>
    <row r="166" spans="3:7" ht="12.75">
      <c r="C166" s="2" t="s">
        <v>186</v>
      </c>
      <c r="G166" s="43"/>
    </row>
    <row r="167" ht="12.75">
      <c r="G167" s="34"/>
    </row>
    <row r="168" spans="2:3" ht="12.75">
      <c r="B168" s="13" t="s">
        <v>100</v>
      </c>
      <c r="C168" s="2" t="s">
        <v>187</v>
      </c>
    </row>
    <row r="169" spans="2:3" ht="12.75">
      <c r="B169" s="13"/>
      <c r="C169" s="2" t="s">
        <v>188</v>
      </c>
    </row>
    <row r="170" spans="2:3" ht="12.75">
      <c r="B170" s="13"/>
      <c r="C170" s="2" t="s">
        <v>189</v>
      </c>
    </row>
    <row r="171" ht="12.75">
      <c r="B171" s="13"/>
    </row>
    <row r="172" spans="2:4" ht="12.75">
      <c r="B172" s="13" t="s">
        <v>101</v>
      </c>
      <c r="C172" s="2" t="s">
        <v>13</v>
      </c>
      <c r="D172" s="2" t="s">
        <v>174</v>
      </c>
    </row>
    <row r="173" ht="12.75">
      <c r="D173" s="16" t="s">
        <v>175</v>
      </c>
    </row>
    <row r="175" spans="3:4" ht="13.5" thickBot="1">
      <c r="C175" s="2" t="s">
        <v>15</v>
      </c>
      <c r="D175" s="2" t="s">
        <v>103</v>
      </c>
    </row>
    <row r="176" ht="13.5" thickBot="1">
      <c r="G176" s="17" t="s">
        <v>12</v>
      </c>
    </row>
    <row r="177" spans="3:7" ht="13.5" thickBot="1">
      <c r="C177" s="2" t="s">
        <v>159</v>
      </c>
      <c r="D177" s="2" t="s">
        <v>104</v>
      </c>
      <c r="G177" s="30">
        <v>10818</v>
      </c>
    </row>
    <row r="178" ht="12.75">
      <c r="G178" s="19"/>
    </row>
    <row r="179" spans="3:7" ht="13.5" thickBot="1">
      <c r="C179" s="2" t="s">
        <v>38</v>
      </c>
      <c r="D179" s="2" t="s">
        <v>105</v>
      </c>
      <c r="G179" s="30">
        <v>6982</v>
      </c>
    </row>
    <row r="180" ht="12.75">
      <c r="G180" s="19"/>
    </row>
    <row r="181" spans="3:7" ht="13.5" thickBot="1">
      <c r="C181" s="2" t="s">
        <v>43</v>
      </c>
      <c r="D181" s="2" t="s">
        <v>106</v>
      </c>
      <c r="G181" s="30">
        <v>6919</v>
      </c>
    </row>
    <row r="183" spans="2:3" ht="12.75">
      <c r="B183" s="31" t="s">
        <v>102</v>
      </c>
      <c r="C183" s="2" t="s">
        <v>190</v>
      </c>
    </row>
    <row r="184" ht="12.75">
      <c r="C184" s="2" t="s">
        <v>191</v>
      </c>
    </row>
    <row r="186" spans="2:4" ht="12.75">
      <c r="B186" s="13" t="s">
        <v>107</v>
      </c>
      <c r="C186" s="2" t="s">
        <v>13</v>
      </c>
      <c r="D186" s="2" t="s">
        <v>192</v>
      </c>
    </row>
    <row r="187" ht="12.75">
      <c r="D187" s="2" t="s">
        <v>193</v>
      </c>
    </row>
    <row r="188" spans="3:4" ht="12.75">
      <c r="C188" s="2" t="s">
        <v>171</v>
      </c>
      <c r="D188" s="2" t="s">
        <v>204</v>
      </c>
    </row>
    <row r="189" ht="12.75">
      <c r="D189" s="2" t="s">
        <v>194</v>
      </c>
    </row>
    <row r="190" ht="12.75">
      <c r="D190" s="2" t="s">
        <v>197</v>
      </c>
    </row>
    <row r="191" ht="12.75">
      <c r="D191" s="2" t="s">
        <v>198</v>
      </c>
    </row>
    <row r="192" ht="12.75">
      <c r="D192" s="2" t="s">
        <v>215</v>
      </c>
    </row>
    <row r="194" spans="3:4" ht="12.75">
      <c r="C194" s="2" t="s">
        <v>15</v>
      </c>
      <c r="D194" s="2" t="s">
        <v>165</v>
      </c>
    </row>
    <row r="196" spans="2:3" ht="12.75">
      <c r="B196" s="13" t="s">
        <v>108</v>
      </c>
      <c r="C196" s="2" t="s">
        <v>216</v>
      </c>
    </row>
    <row r="197" ht="12.75">
      <c r="C197" s="2" t="s">
        <v>112</v>
      </c>
    </row>
    <row r="198" ht="12.75">
      <c r="C198" s="2" t="s">
        <v>113</v>
      </c>
    </row>
    <row r="200" spans="2:3" ht="12.75">
      <c r="B200" s="13" t="s">
        <v>109</v>
      </c>
      <c r="C200" s="2" t="s">
        <v>115</v>
      </c>
    </row>
    <row r="202" ht="13.5" thickBot="1">
      <c r="D202" s="4" t="s">
        <v>73</v>
      </c>
    </row>
    <row r="203" spans="4:7" ht="13.5" thickBot="1">
      <c r="D203" s="4"/>
      <c r="G203" s="17" t="s">
        <v>12</v>
      </c>
    </row>
    <row r="204" spans="4:7" ht="12.75">
      <c r="D204" s="20" t="s">
        <v>116</v>
      </c>
      <c r="G204" s="21"/>
    </row>
    <row r="205" spans="4:7" ht="12.75">
      <c r="D205" s="2" t="s">
        <v>117</v>
      </c>
      <c r="G205" s="23">
        <v>0</v>
      </c>
    </row>
    <row r="206" spans="4:7" ht="12.75">
      <c r="D206" s="2" t="s">
        <v>118</v>
      </c>
      <c r="G206" s="23">
        <v>850</v>
      </c>
    </row>
    <row r="207" ht="12.75">
      <c r="G207" s="23"/>
    </row>
    <row r="208" spans="4:7" ht="12.75">
      <c r="D208" s="20" t="s">
        <v>119</v>
      </c>
      <c r="G208" s="23"/>
    </row>
    <row r="209" spans="4:7" ht="12.75">
      <c r="D209" s="2" t="s">
        <v>117</v>
      </c>
      <c r="G209" s="23">
        <v>3250</v>
      </c>
    </row>
    <row r="210" spans="4:7" ht="13.5" thickBot="1">
      <c r="D210" s="2" t="s">
        <v>118</v>
      </c>
      <c r="G210" s="22">
        <v>33125</v>
      </c>
    </row>
    <row r="211" ht="13.5" thickBot="1">
      <c r="G211" s="24">
        <f>SUM(G205:G210)</f>
        <v>37225</v>
      </c>
    </row>
    <row r="212" ht="12.75">
      <c r="G212" s="44"/>
    </row>
    <row r="213" spans="4:7" ht="13.5" thickBot="1">
      <c r="D213" s="4" t="s">
        <v>89</v>
      </c>
      <c r="G213" s="44"/>
    </row>
    <row r="214" spans="4:7" ht="13.5" thickBot="1">
      <c r="D214" s="4"/>
      <c r="G214" s="17" t="s">
        <v>12</v>
      </c>
    </row>
    <row r="215" spans="4:7" ht="12.75">
      <c r="D215" s="20" t="s">
        <v>116</v>
      </c>
      <c r="G215" s="21"/>
    </row>
    <row r="216" spans="4:7" ht="12.75">
      <c r="D216" s="2" t="s">
        <v>117</v>
      </c>
      <c r="G216" s="23">
        <v>0</v>
      </c>
    </row>
    <row r="217" spans="4:7" ht="12.75">
      <c r="D217" s="2" t="s">
        <v>118</v>
      </c>
      <c r="G217" s="23">
        <v>2550</v>
      </c>
    </row>
    <row r="218" ht="12.75">
      <c r="G218" s="23"/>
    </row>
    <row r="219" spans="4:7" ht="12.75">
      <c r="D219" s="20" t="s">
        <v>119</v>
      </c>
      <c r="G219" s="23"/>
    </row>
    <row r="220" spans="4:7" ht="12.75">
      <c r="D220" s="2" t="s">
        <v>117</v>
      </c>
      <c r="G220" s="23">
        <v>3250</v>
      </c>
    </row>
    <row r="221" spans="4:7" ht="13.5" thickBot="1">
      <c r="D221" s="2" t="s">
        <v>118</v>
      </c>
      <c r="G221" s="22">
        <v>34375</v>
      </c>
    </row>
    <row r="222" ht="13.5" thickBot="1">
      <c r="G222" s="24">
        <f>SUM(G216:G221)</f>
        <v>40175</v>
      </c>
    </row>
    <row r="223" spans="7:8" ht="12.75">
      <c r="G223" s="44"/>
      <c r="H223" s="12"/>
    </row>
    <row r="224" spans="4:7" ht="13.5" thickBot="1">
      <c r="D224" s="2" t="s">
        <v>144</v>
      </c>
      <c r="F224" s="8"/>
      <c r="G224" s="9">
        <f>1027+978+1604+28650+707</f>
        <v>32966</v>
      </c>
    </row>
    <row r="225" spans="6:7" ht="13.5" thickTop="1">
      <c r="F225" s="8"/>
      <c r="G225" s="11"/>
    </row>
    <row r="226" spans="2:3" ht="12.75">
      <c r="B226" s="13" t="s">
        <v>111</v>
      </c>
      <c r="C226" s="2" t="s">
        <v>121</v>
      </c>
    </row>
    <row r="227" spans="3:7" ht="12.75">
      <c r="C227" s="20" t="s">
        <v>122</v>
      </c>
      <c r="G227" s="37" t="s">
        <v>12</v>
      </c>
    </row>
    <row r="228" ht="12.75">
      <c r="C228" s="2" t="s">
        <v>123</v>
      </c>
    </row>
    <row r="229" spans="3:8" ht="12.75">
      <c r="C229" s="2" t="s">
        <v>207</v>
      </c>
      <c r="G229" s="8">
        <f>4000+2500+3400+1027+978+1604</f>
        <v>13509</v>
      </c>
      <c r="H229" s="3"/>
    </row>
    <row r="231" spans="2:3" ht="12.75">
      <c r="B231" s="13" t="s">
        <v>114</v>
      </c>
      <c r="C231" s="2" t="s">
        <v>125</v>
      </c>
    </row>
    <row r="233" spans="2:3" ht="12.75">
      <c r="B233" s="13" t="s">
        <v>120</v>
      </c>
      <c r="C233" s="2" t="s">
        <v>127</v>
      </c>
    </row>
    <row r="235" spans="2:3" ht="13.5" thickBot="1">
      <c r="B235" s="13" t="s">
        <v>124</v>
      </c>
      <c r="C235" s="2" t="s">
        <v>129</v>
      </c>
    </row>
    <row r="236" ht="13.5" thickBot="1">
      <c r="G236" s="25" t="s">
        <v>12</v>
      </c>
    </row>
    <row r="237" ht="13.5" thickBot="1">
      <c r="D237" s="4" t="s">
        <v>130</v>
      </c>
    </row>
    <row r="238" ht="12.75">
      <c r="G238" s="18"/>
    </row>
    <row r="239" spans="4:7" ht="12.75">
      <c r="D239" s="2" t="s">
        <v>131</v>
      </c>
      <c r="G239" s="26">
        <v>28727</v>
      </c>
    </row>
    <row r="240" spans="4:7" ht="12.75">
      <c r="D240" s="2" t="s">
        <v>132</v>
      </c>
      <c r="G240" s="26">
        <v>156</v>
      </c>
    </row>
    <row r="241" spans="4:7" ht="12.75">
      <c r="D241" s="2" t="s">
        <v>87</v>
      </c>
      <c r="G241" s="26">
        <f>574+261+94-626</f>
        <v>303</v>
      </c>
    </row>
    <row r="242" ht="13.5" thickBot="1">
      <c r="G242" s="27">
        <f>SUM(G239:G241)</f>
        <v>29186</v>
      </c>
    </row>
    <row r="243" spans="5:7" ht="14.25" thickBot="1" thickTop="1">
      <c r="E243" s="8"/>
      <c r="G243" s="28"/>
    </row>
    <row r="244" spans="4:5" ht="13.5" thickBot="1">
      <c r="D244" s="4" t="s">
        <v>133</v>
      </c>
      <c r="E244" s="8"/>
    </row>
    <row r="245" spans="5:7" ht="12.75">
      <c r="E245" s="8"/>
      <c r="G245" s="18"/>
    </row>
    <row r="246" spans="4:7" ht="12.75">
      <c r="D246" s="2" t="s">
        <v>131</v>
      </c>
      <c r="G246" s="26">
        <v>9444</v>
      </c>
    </row>
    <row r="247" spans="4:7" ht="12.75">
      <c r="D247" s="2" t="s">
        <v>132</v>
      </c>
      <c r="G247" s="26">
        <v>-403</v>
      </c>
    </row>
    <row r="248" spans="4:7" ht="12.75">
      <c r="D248" s="2" t="s">
        <v>87</v>
      </c>
      <c r="G248" s="26">
        <f>-77484+51538-14-4-3969+2570-10830+11235-37649-1125-2942-41</f>
        <v>-68715</v>
      </c>
    </row>
    <row r="249" ht="13.5" thickBot="1">
      <c r="G249" s="27">
        <f>SUM(G246:G248)</f>
        <v>-59674</v>
      </c>
    </row>
    <row r="250" spans="5:7" ht="14.25" thickBot="1" thickTop="1">
      <c r="E250" s="8"/>
      <c r="G250" s="28"/>
    </row>
    <row r="251" spans="4:5" ht="13.5" thickBot="1">
      <c r="D251" s="4" t="s">
        <v>134</v>
      </c>
      <c r="E251" s="8"/>
    </row>
    <row r="252" spans="5:7" ht="12.75">
      <c r="E252" s="8"/>
      <c r="G252" s="18"/>
    </row>
    <row r="253" spans="4:7" ht="12.75">
      <c r="D253" s="2" t="s">
        <v>131</v>
      </c>
      <c r="G253" s="26">
        <f>210753+1000+3487+987+2554+629</f>
        <v>219410</v>
      </c>
    </row>
    <row r="254" spans="4:7" ht="12.75">
      <c r="D254" s="2" t="s">
        <v>132</v>
      </c>
      <c r="G254" s="26">
        <f>53+52718+1539+394+460+78+19</f>
        <v>55261</v>
      </c>
    </row>
    <row r="255" spans="4:7" ht="12.75">
      <c r="D255" s="2" t="s">
        <v>87</v>
      </c>
      <c r="G255" s="26">
        <f>21942+6982+148+128+1115+32136+134+3+11+69+127+1+17+3</f>
        <v>62816</v>
      </c>
    </row>
    <row r="256" ht="13.5" thickBot="1">
      <c r="G256" s="27">
        <f>SUM(G253:G255)</f>
        <v>337487</v>
      </c>
    </row>
    <row r="257" spans="5:7" ht="14.25" thickBot="1" thickTop="1">
      <c r="E257" s="12"/>
      <c r="G257" s="28"/>
    </row>
    <row r="258" spans="5:7" ht="12.75">
      <c r="E258" s="12"/>
      <c r="G258" s="34"/>
    </row>
    <row r="259" spans="4:5" ht="12.75">
      <c r="D259" s="2" t="s">
        <v>135</v>
      </c>
      <c r="E259" s="12"/>
    </row>
    <row r="260" spans="4:5" ht="12.75">
      <c r="D260" s="2" t="s">
        <v>136</v>
      </c>
      <c r="E260" s="12"/>
    </row>
    <row r="261" ht="12.75">
      <c r="E261" s="12"/>
    </row>
    <row r="262" spans="2:5" ht="12.75">
      <c r="B262" s="13" t="s">
        <v>126</v>
      </c>
      <c r="C262" s="2" t="s">
        <v>195</v>
      </c>
      <c r="E262" s="12"/>
    </row>
    <row r="263" spans="3:5" ht="12.75">
      <c r="C263" s="2" t="s">
        <v>202</v>
      </c>
      <c r="E263" s="12"/>
    </row>
    <row r="264" spans="3:5" ht="12.75">
      <c r="C264" s="2" t="s">
        <v>217</v>
      </c>
      <c r="E264" s="12"/>
    </row>
    <row r="265" ht="12.75">
      <c r="E265" s="12"/>
    </row>
    <row r="266" spans="2:3" ht="12.75">
      <c r="B266" s="13" t="s">
        <v>128</v>
      </c>
      <c r="C266" s="2" t="s">
        <v>176</v>
      </c>
    </row>
    <row r="267" ht="12.75">
      <c r="C267" s="2" t="s">
        <v>199</v>
      </c>
    </row>
    <row r="268" ht="12.75">
      <c r="C268" s="2" t="s">
        <v>201</v>
      </c>
    </row>
    <row r="269" ht="12.75">
      <c r="C269" s="2" t="s">
        <v>200</v>
      </c>
    </row>
    <row r="271" spans="2:3" ht="12.75">
      <c r="B271" s="13" t="s">
        <v>137</v>
      </c>
      <c r="C271" s="2" t="s">
        <v>169</v>
      </c>
    </row>
    <row r="272" spans="2:3" ht="12.75">
      <c r="B272" s="13"/>
      <c r="C272" s="2" t="s">
        <v>149</v>
      </c>
    </row>
    <row r="273" ht="12.75">
      <c r="B273" s="13"/>
    </row>
    <row r="274" spans="2:3" ht="12.75">
      <c r="B274" s="13" t="s">
        <v>138</v>
      </c>
      <c r="C274" s="2" t="s">
        <v>110</v>
      </c>
    </row>
    <row r="276" spans="2:3" ht="12.75">
      <c r="B276" s="13" t="s">
        <v>139</v>
      </c>
      <c r="C276" s="2" t="s">
        <v>205</v>
      </c>
    </row>
    <row r="277" spans="2:3" ht="12.75">
      <c r="B277" s="13"/>
      <c r="C277" s="2" t="s">
        <v>218</v>
      </c>
    </row>
    <row r="278" spans="2:3" ht="12.75">
      <c r="B278" s="13"/>
      <c r="C278" s="2" t="s">
        <v>219</v>
      </c>
    </row>
    <row r="279" spans="2:3" ht="12.75">
      <c r="B279" s="13"/>
      <c r="C279" s="2" t="s">
        <v>208</v>
      </c>
    </row>
    <row r="280" ht="12.75">
      <c r="B280" s="13"/>
    </row>
    <row r="281" spans="2:3" ht="12.75">
      <c r="B281" s="13" t="s">
        <v>140</v>
      </c>
      <c r="C281" s="2" t="s">
        <v>141</v>
      </c>
    </row>
    <row r="283" spans="2:3" ht="12.75">
      <c r="B283" s="32">
        <v>21</v>
      </c>
      <c r="C283" s="2" t="s">
        <v>148</v>
      </c>
    </row>
    <row r="284" ht="12.75" customHeight="1"/>
    <row r="285" ht="12.75" customHeight="1"/>
    <row r="286" ht="12.75" customHeight="1"/>
    <row r="288" ht="12.75">
      <c r="C288" s="4" t="s">
        <v>142</v>
      </c>
    </row>
    <row r="289" ht="12.75">
      <c r="C289" s="4"/>
    </row>
    <row r="290" ht="13.5" customHeight="1"/>
    <row r="291" ht="12.75">
      <c r="C291" s="4" t="s">
        <v>221</v>
      </c>
    </row>
    <row r="292" ht="12.75">
      <c r="C292" s="2" t="s">
        <v>166</v>
      </c>
    </row>
    <row r="294" ht="12.75">
      <c r="C294" s="38" t="s">
        <v>209</v>
      </c>
    </row>
    <row r="295" ht="12.75">
      <c r="C295" s="2" t="s">
        <v>143</v>
      </c>
    </row>
    <row r="297" ht="12.75">
      <c r="C297" s="33"/>
    </row>
  </sheetData>
  <printOptions gridLines="1" horizontalCentered="1"/>
  <pageMargins left="0.25" right="0.25" top="0.4" bottom="0.25" header="0.5" footer="0.1"/>
  <pageSetup horizontalDpi="300" verticalDpi="300" orientation="portrait" paperSize="9" scale="95" r:id="rId1"/>
  <headerFooter alignWithMargins="0">
    <oddFooter>&amp;C&amp;9&amp;P&amp;R&amp;8&amp;D</oddFooter>
  </headerFooter>
  <rowBreaks count="3" manualBreakCount="3">
    <brk id="63" max="7" man="1"/>
    <brk id="127" max="7" man="1"/>
    <brk id="2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ECONSTATED BERHAD</dc:creator>
  <cp:keywords/>
  <dc:description/>
  <cp:lastModifiedBy>USER</cp:lastModifiedBy>
  <cp:lastPrinted>2002-08-26T04:32:01Z</cp:lastPrinted>
  <dcterms:created xsi:type="dcterms:W3CDTF">2001-04-17T03:09:00Z</dcterms:created>
  <dcterms:modified xsi:type="dcterms:W3CDTF">2002-08-26T04:33:09Z</dcterms:modified>
  <cp:category/>
  <cp:version/>
  <cp:contentType/>
  <cp:contentStatus/>
</cp:coreProperties>
</file>