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9210" windowHeight="4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'Sheet1'!$A$1:$H$262</definedName>
  </definedNames>
  <calcPr fullCalcOnLoad="1"/>
</workbook>
</file>

<file path=xl/sharedStrings.xml><?xml version="1.0" encoding="utf-8"?>
<sst xmlns="http://schemas.openxmlformats.org/spreadsheetml/2006/main" count="246" uniqueCount="198">
  <si>
    <t>QUARTERLY REPORT</t>
  </si>
  <si>
    <t>The figures have not been audited.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</si>
  <si>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</si>
  <si>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</si>
  <si>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</si>
  <si>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</si>
  <si>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</si>
  <si>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</si>
  <si>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</si>
  <si>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</si>
  <si>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</si>
  <si>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</si>
  <si>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</si>
  <si>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</si>
  <si>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</si>
  <si>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</si>
  <si>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</si>
  <si>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</si>
  <si>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</si>
  <si>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</si>
  <si>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borrowings,depreciation and</t>
  </si>
  <si>
    <t>amortisation,exceptional items,income</t>
  </si>
  <si>
    <t>tax,minority interests and extraordinary</t>
  </si>
  <si>
    <t>items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</si>
  <si>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</si>
  <si>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</si>
  <si>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</si>
  <si>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</si>
  <si>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</si>
  <si>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</si>
  <si>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>before income tax,minority interests and</t>
  </si>
  <si>
    <t>extraordinary items</t>
  </si>
  <si>
    <t xml:space="preserve">(f) </t>
  </si>
  <si>
    <t>Share of results of associated companies</t>
  </si>
  <si>
    <t xml:space="preserve">(g) </t>
  </si>
  <si>
    <t>interest and extraordinary items</t>
  </si>
  <si>
    <t>(h)</t>
  </si>
  <si>
    <t>(I)</t>
  </si>
  <si>
    <t>before deducting of minority interests</t>
  </si>
  <si>
    <t>(ii)</t>
  </si>
  <si>
    <t>Less:Minority interests</t>
  </si>
  <si>
    <t>(j)</t>
  </si>
  <si>
    <t>(k)</t>
  </si>
  <si>
    <t>Extraordinary items</t>
  </si>
  <si>
    <t>(iii)</t>
  </si>
  <si>
    <t xml:space="preserve">Extraordinary items attributable to </t>
  </si>
  <si>
    <t>members of the company</t>
  </si>
  <si>
    <t>(l)</t>
  </si>
  <si>
    <t xml:space="preserve">extraordinary items attributable to </t>
  </si>
  <si>
    <t xml:space="preserve">after deducting any provision for </t>
  </si>
  <si>
    <t>preference dividends,if any:-</t>
  </si>
  <si>
    <t>Basic(based on</t>
  </si>
  <si>
    <t>ordinary shares)(sen)</t>
  </si>
  <si>
    <t xml:space="preserve">Fully diluted(based on </t>
  </si>
  <si>
    <t>CONSOLIDATED BALANCE SHEET</t>
  </si>
  <si>
    <t>AS AT</t>
  </si>
  <si>
    <t xml:space="preserve">END OF </t>
  </si>
  <si>
    <t>PRECEDING</t>
  </si>
  <si>
    <t>CURRENT</t>
  </si>
  <si>
    <t xml:space="preserve">FINANCIAL </t>
  </si>
  <si>
    <t>YEAR END</t>
  </si>
  <si>
    <t>Fixed Assets</t>
  </si>
  <si>
    <t>Investment in Associated Companies</t>
  </si>
  <si>
    <t>Long Term Investments  (Properties Held</t>
  </si>
  <si>
    <t>For Development)</t>
  </si>
  <si>
    <t>Current Assets</t>
  </si>
  <si>
    <t>Stocks</t>
  </si>
  <si>
    <t>Properties Under Development</t>
  </si>
  <si>
    <t>Quoted shares</t>
  </si>
  <si>
    <t>Trade Debtors</t>
  </si>
  <si>
    <t>Short Term Investments</t>
  </si>
  <si>
    <t xml:space="preserve">Cash </t>
  </si>
  <si>
    <t>Other debtors</t>
  </si>
  <si>
    <t>Current Liabilities</t>
  </si>
  <si>
    <t>Short Term Borrowings</t>
  </si>
  <si>
    <t>Trade Creditors</t>
  </si>
  <si>
    <t>Other Creditors</t>
  </si>
  <si>
    <t>Provision for Taxation</t>
  </si>
  <si>
    <t>Others-provide details,if material</t>
  </si>
  <si>
    <t>Net Current Assets/(Current 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</si>
  <si>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</si>
  <si>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</si>
  <si>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</si>
  <si>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</si>
  <si>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</si>
  <si>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</si>
  <si>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</si>
  <si>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</si>
  <si>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</si>
  <si>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</si>
  <si>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</si>
  <si>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</si>
  <si>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Notes</t>
  </si>
  <si>
    <t>1.</t>
  </si>
  <si>
    <t>The quarterly financial statements are prepared on the basis of the accounting policies set out</t>
  </si>
  <si>
    <t>in the most recent set of annual financial statements.</t>
  </si>
  <si>
    <t>All investments in quoted shares are stated at book value which is net the provision for</t>
  </si>
  <si>
    <t>dimunition in the value of the shares.</t>
  </si>
  <si>
    <t>2.</t>
  </si>
  <si>
    <t>3.</t>
  </si>
  <si>
    <t>4.</t>
  </si>
  <si>
    <t>5.</t>
  </si>
  <si>
    <t>6.</t>
  </si>
  <si>
    <t>7.</t>
  </si>
  <si>
    <t>Investments in quoted shares as at end of the reporting period</t>
  </si>
  <si>
    <t>Total Investments,at cost;</t>
  </si>
  <si>
    <t>Total Investments,at carrying value/book value;and</t>
  </si>
  <si>
    <t>Total Investments,at market value</t>
  </si>
  <si>
    <t>8.</t>
  </si>
  <si>
    <t>9.</t>
  </si>
  <si>
    <t>10.</t>
  </si>
  <si>
    <t>The operations of the Group thus far have not been materially affected by the seasonal and cyclical factors.</t>
  </si>
  <si>
    <t>11.</t>
  </si>
  <si>
    <t>There were no issuances and repayments of debt and equity securities,share buy-backs,share</t>
  </si>
  <si>
    <t>cancellations,shares held as treasury shares and resale of treasury shares for the current</t>
  </si>
  <si>
    <t>financial year to date.</t>
  </si>
  <si>
    <t>12.</t>
  </si>
  <si>
    <t>Group borrowings and debt securities as at the end of the reporting period:-</t>
  </si>
  <si>
    <t>Unsecured</t>
  </si>
  <si>
    <t>Revolving credit</t>
  </si>
  <si>
    <t>Term loan</t>
  </si>
  <si>
    <t>Secured</t>
  </si>
  <si>
    <t>13.</t>
  </si>
  <si>
    <t>Contingent liabilities</t>
  </si>
  <si>
    <t>Company</t>
  </si>
  <si>
    <t>Corporate guarantee granted to financial institutions for banking and credit</t>
  </si>
  <si>
    <t>14.</t>
  </si>
  <si>
    <t>There were no financial instruments with off balance sheet risk at the date of issuance of this report.</t>
  </si>
  <si>
    <t>15.</t>
  </si>
  <si>
    <t>There were no material litigation, which would have a material adverse effect on the financial results.</t>
  </si>
  <si>
    <t>16.</t>
  </si>
  <si>
    <t>Segmental reporting</t>
  </si>
  <si>
    <t>Gross revenue</t>
  </si>
  <si>
    <t>Hotel and recreation club operations</t>
  </si>
  <si>
    <t>Property development</t>
  </si>
  <si>
    <t>Profit/(loss) before taxation</t>
  </si>
  <si>
    <t>Total assets employed</t>
  </si>
  <si>
    <t xml:space="preserve">The activities of the Group are carried out in Malaysia and as such segmental reporting </t>
  </si>
  <si>
    <t>by geographical location is not presented.</t>
  </si>
  <si>
    <t>17.</t>
  </si>
  <si>
    <t>18.</t>
  </si>
  <si>
    <t>19.</t>
  </si>
  <si>
    <t>20.</t>
  </si>
  <si>
    <t>There were no profit forecast or guarantee for the period.</t>
  </si>
  <si>
    <t>BY ORDER OF THE BOARD</t>
  </si>
  <si>
    <t>Petaling Jaya</t>
  </si>
  <si>
    <t>Accruals - Interest on bank borrowings  ( Other creditors )</t>
  </si>
  <si>
    <t>including business combination, acquisition or disposal of subsidiaries and long term investments,</t>
  </si>
  <si>
    <t>Tax recoverable</t>
  </si>
  <si>
    <t>Hire purchase creditor</t>
  </si>
  <si>
    <t>Hire Purchase Creditors</t>
  </si>
  <si>
    <t xml:space="preserve">restructuring and discontinuing operation. </t>
  </si>
  <si>
    <t>Both food &amp; beverage and room revenue currently still form the main  revenue contributor of the Group.</t>
  </si>
  <si>
    <t>No dividend was declared.</t>
  </si>
  <si>
    <t>Barring unforeseen circumstances, the Group's prospects for the current year are expected to improve.</t>
  </si>
  <si>
    <t>in the financial statement for the said period.</t>
  </si>
  <si>
    <t>The current quarter's profit before tax  as compared to the immediate preceding quarter is higher</t>
  </si>
  <si>
    <t>finance cost,depreciation and</t>
  </si>
  <si>
    <t>Finance cost</t>
  </si>
  <si>
    <t>Profit/(loss) before income tax, minority</t>
  </si>
  <si>
    <t>Income Tax</t>
  </si>
  <si>
    <t>Profit/(loss) after income tax</t>
  </si>
  <si>
    <t>Pre-acquisition profit/(loss)</t>
  </si>
  <si>
    <t>from ordinary  activities attributable</t>
  </si>
  <si>
    <t xml:space="preserve">Net profit/(loss) after income tax </t>
  </si>
  <si>
    <t>to members of the company</t>
  </si>
  <si>
    <t>(i)</t>
  </si>
  <si>
    <t>(m)</t>
  </si>
  <si>
    <t xml:space="preserve">Net profit/(loss) after income tax and </t>
  </si>
  <si>
    <t>Earnings per share based on 2(m) above</t>
  </si>
  <si>
    <t>Goodwill on consolidation</t>
  </si>
  <si>
    <t>Deferred taxation</t>
  </si>
  <si>
    <t>Not applicable</t>
  </si>
  <si>
    <t>facilities granted to subsidiary companies remained unchanged.</t>
  </si>
  <si>
    <t>Quarterly report on consolidated results for the financial quarter ended 31 December 2001</t>
  </si>
  <si>
    <t>31 December 2001.</t>
  </si>
  <si>
    <t>ALBERT WONG MUN SUM</t>
  </si>
  <si>
    <t>Company Secretary</t>
  </si>
  <si>
    <t>There were no exceptional items in the second quarter ended 31 December 2001.</t>
  </si>
  <si>
    <t>There were no extraordinary items in the second quarter ended 31 December 2001.</t>
  </si>
  <si>
    <t>There were no sale of investments or properties for the second quarter ended 31 December 2001.</t>
  </si>
  <si>
    <t>There were no purchases or sales of quoted securities for the second quarter ended</t>
  </si>
  <si>
    <t>There were no changes in the composition of the company during the second quarter ended 31 December 2001</t>
  </si>
  <si>
    <t>Net tangible assets per share (RM)</t>
  </si>
  <si>
    <t>The following  is the  breakdown of the tax charge for the financial year-to-date:-</t>
  </si>
  <si>
    <t>the performance of the Group todate.</t>
  </si>
  <si>
    <t>There were no material events subsequent to the end of the period  reported which have not been reflected</t>
  </si>
  <si>
    <t xml:space="preserve">There were no other major corporate proposals during the second quarter ended 31 December 2001 other </t>
  </si>
  <si>
    <t xml:space="preserve">than as announced. The debt restructuring scheme as announced on 20 October 2000 was aborted on the </t>
  </si>
  <si>
    <t>9 November 2001 as per our announcement on 9 November 2001.</t>
  </si>
  <si>
    <t>charged out from our hospitality sector due to over provision in the first quarter ended 30 September 2001.</t>
  </si>
  <si>
    <t>There's a variance between the effective and statutory tax rate for the current quarter from the hotel and</t>
  </si>
  <si>
    <t>The credit amount showing in property development is due to refund of tax for overpayment.</t>
  </si>
  <si>
    <t>season. The higher contribution from our associate company in property development improved significantly</t>
  </si>
  <si>
    <t>recreation club operations  which has been adjusted in our January 2002 accounts.</t>
  </si>
  <si>
    <t>due to  current quarter's higher profit contribution from our associate company and lower depreciation</t>
  </si>
  <si>
    <t>The earnings of the Group's hospitality sector has been affected by the recent Hari Raya and Christmas festive</t>
  </si>
  <si>
    <t>22 February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</si>
</sst>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4" fontId="2" fillId="0" borderId="3" xfId="15" applyNumberFormat="1" applyFont="1" applyBorder="1" applyAlignment="1">
      <alignment/>
    </xf>
    <xf numFmtId="164" fontId="3" fillId="0" borderId="4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164" fontId="2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164" fontId="2" fillId="0" borderId="7" xfId="15" applyNumberFormat="1" applyFont="1" applyBorder="1" applyAlignment="1">
      <alignment horizontal="center"/>
    </xf>
    <xf numFmtId="164" fontId="2" fillId="0" borderId="8" xfId="15" applyNumberFormat="1" applyFont="1" applyBorder="1" applyAlignment="1">
      <alignment horizontal="center"/>
    </xf>
    <xf numFmtId="164" fontId="2" fillId="0" borderId="5" xfId="15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2" fillId="0" borderId="8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0" fontId="2" fillId="0" borderId="7" xfId="0" applyFont="1" applyBorder="1" applyAlignment="1">
      <alignment/>
    </xf>
    <xf numFmtId="0" fontId="3" fillId="0" borderId="0" xfId="0" applyFont="1" applyAlignment="1">
      <alignment horizontal="centerContinuous"/>
    </xf>
    <xf numFmtId="164" fontId="2" fillId="0" borderId="7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left"/>
    </xf>
    <xf numFmtId="1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3" fontId="2" fillId="0" borderId="0" xfId="15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37" fontId="2" fillId="0" borderId="0" xfId="0" applyNumberFormat="1" applyFont="1" applyAlignment="1">
      <alignment/>
    </xf>
    <xf numFmtId="37" fontId="2" fillId="0" borderId="4" xfId="0" applyNumberFormat="1" applyFont="1" applyBorder="1" applyAlignment="1">
      <alignment/>
    </xf>
    <xf numFmtId="15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4"/>
  <sheetViews>
    <sheetView tabSelected="1" workbookViewId="0" topLeftCell="A247">
      <selection activeCell="F254" sqref="F254"/>
    </sheetView>
  </sheetViews>
  <sheetFormatPr defaultColWidth="9.140625" defaultRowHeight="12.75"/>
  <cols>
    <col min="1" max="1" width="3.00390625" style="2" customWidth="1"/>
    <col min="2" max="2" width="3.421875" style="2" customWidth="1"/>
    <col min="3" max="3" width="3.57421875" style="2" customWidth="1"/>
    <col min="4" max="4" width="32.7109375" style="2" customWidth="1"/>
    <col min="5" max="5" width="11.00390625" style="2" customWidth="1"/>
    <col min="6" max="6" width="17.421875" style="2" customWidth="1"/>
    <col min="7" max="7" width="11.421875" style="2" customWidth="1"/>
    <col min="8" max="8" width="17.28125" style="2" customWidth="1"/>
    <col min="9" max="9" width="3.140625" style="2" customWidth="1"/>
    <col min="10" max="10" width="11.421875" style="2" customWidth="1"/>
    <col min="11" max="11" width="20.00390625" style="2" customWidth="1"/>
    <col min="12" max="13" width="13.7109375" style="2" customWidth="1"/>
    <col min="14" max="14" width="11.421875" style="3" customWidth="1"/>
    <col min="15" max="16384" width="11.421875" style="2" customWidth="1"/>
  </cols>
  <sheetData>
    <row r="1" ht="15.75">
      <c r="A1" s="1" t="s">
        <v>0</v>
      </c>
    </row>
    <row r="2" ht="12.75">
      <c r="A2" s="4"/>
    </row>
    <row r="3" ht="12.75">
      <c r="A3" s="4" t="s">
        <v>174</v>
      </c>
    </row>
    <row r="4" ht="12.75">
      <c r="A4" s="4" t="s">
        <v>1</v>
      </c>
    </row>
    <row r="6" ht="14.25">
      <c r="A6" s="5" t="s">
        <v>2</v>
      </c>
    </row>
    <row r="8" spans="5:8" ht="12.75">
      <c r="E8" s="29" t="s">
        <v>3</v>
      </c>
      <c r="F8" s="29"/>
      <c r="G8" s="29" t="s">
        <v>4</v>
      </c>
      <c r="H8" s="29"/>
    </row>
    <row r="9" spans="5:8" ht="12.75">
      <c r="E9" s="6"/>
      <c r="F9" s="6"/>
      <c r="G9" s="6"/>
      <c r="H9" s="6"/>
    </row>
    <row r="10" spans="5:8" ht="12.75">
      <c r="E10" s="4" t="s">
        <v>5</v>
      </c>
      <c r="F10" s="4" t="s">
        <v>6</v>
      </c>
      <c r="G10" s="4" t="s">
        <v>5</v>
      </c>
      <c r="H10" s="4" t="s">
        <v>6</v>
      </c>
    </row>
    <row r="11" spans="5:8" ht="12.75">
      <c r="E11" s="4" t="s">
        <v>7</v>
      </c>
      <c r="F11" s="4" t="s">
        <v>8</v>
      </c>
      <c r="G11" s="4" t="s">
        <v>7</v>
      </c>
      <c r="H11" s="4" t="s">
        <v>8</v>
      </c>
    </row>
    <row r="12" spans="5:8" ht="12.75">
      <c r="E12" s="4" t="s">
        <v>9</v>
      </c>
      <c r="F12" s="4" t="s">
        <v>9</v>
      </c>
      <c r="G12" s="4" t="s">
        <v>10</v>
      </c>
      <c r="H12" s="4" t="s">
        <v>11</v>
      </c>
    </row>
    <row r="14" spans="5:8" ht="12.75">
      <c r="E14" s="7">
        <v>37256</v>
      </c>
      <c r="F14" s="7">
        <v>36891</v>
      </c>
      <c r="G14" s="7">
        <f>+E14</f>
        <v>37256</v>
      </c>
      <c r="H14" s="7">
        <f>+F14</f>
        <v>36891</v>
      </c>
    </row>
    <row r="15" spans="5:8" ht="12.75">
      <c r="E15" s="6"/>
      <c r="F15" s="6"/>
      <c r="G15" s="6"/>
      <c r="H15" s="6"/>
    </row>
    <row r="16" spans="5:8" ht="12.75">
      <c r="E16" s="6" t="s">
        <v>12</v>
      </c>
      <c r="F16" s="6" t="s">
        <v>12</v>
      </c>
      <c r="G16" s="6" t="s">
        <v>12</v>
      </c>
      <c r="H16" s="6" t="s">
        <v>12</v>
      </c>
    </row>
    <row r="18" spans="1:8" ht="12.75">
      <c r="A18" s="2">
        <v>1</v>
      </c>
      <c r="B18" s="2" t="s">
        <v>13</v>
      </c>
      <c r="D18" s="2" t="s">
        <v>14</v>
      </c>
      <c r="E18" s="8">
        <f>+G18-7320</f>
        <v>7341</v>
      </c>
      <c r="F18" s="8">
        <v>8621</v>
      </c>
      <c r="G18" s="8">
        <v>14661</v>
      </c>
      <c r="H18" s="8">
        <v>16780</v>
      </c>
    </row>
    <row r="19" spans="2:8" ht="12.75">
      <c r="B19" s="2" t="s">
        <v>15</v>
      </c>
      <c r="D19" s="2" t="s">
        <v>16</v>
      </c>
      <c r="E19" s="8">
        <f>+G19-1</f>
        <v>0</v>
      </c>
      <c r="F19" s="8">
        <v>34</v>
      </c>
      <c r="G19" s="8">
        <v>1</v>
      </c>
      <c r="H19" s="8">
        <v>49</v>
      </c>
    </row>
    <row r="20" spans="2:8" ht="13.5" thickBot="1">
      <c r="B20" s="2" t="s">
        <v>17</v>
      </c>
      <c r="D20" s="2" t="s">
        <v>18</v>
      </c>
      <c r="E20" s="9">
        <f>+G20-689</f>
        <v>563</v>
      </c>
      <c r="F20" s="9">
        <v>926</v>
      </c>
      <c r="G20" s="9">
        <v>1252</v>
      </c>
      <c r="H20" s="9">
        <v>1900</v>
      </c>
    </row>
    <row r="21" spans="5:8" ht="13.5" thickTop="1">
      <c r="E21" s="8"/>
      <c r="F21" s="8"/>
      <c r="G21" s="8"/>
      <c r="H21" s="8"/>
    </row>
    <row r="22" spans="1:8" ht="12.75">
      <c r="A22" s="2">
        <v>2</v>
      </c>
      <c r="B22" s="2" t="s">
        <v>13</v>
      </c>
      <c r="D22" s="2" t="s">
        <v>19</v>
      </c>
      <c r="E22" s="8">
        <f>+G22-1471</f>
        <v>1567</v>
      </c>
      <c r="F22" s="8">
        <v>2337</v>
      </c>
      <c r="G22" s="8">
        <v>3038</v>
      </c>
      <c r="H22" s="8">
        <v>5000</v>
      </c>
    </row>
    <row r="23" spans="4:8" ht="12.75">
      <c r="D23" s="2" t="s">
        <v>157</v>
      </c>
      <c r="E23" s="8"/>
      <c r="F23" s="8"/>
      <c r="G23" s="8"/>
      <c r="H23" s="8"/>
    </row>
    <row r="24" spans="4:8" ht="12.75">
      <c r="D24" s="2" t="s">
        <v>21</v>
      </c>
      <c r="E24" s="8"/>
      <c r="F24" s="8"/>
      <c r="G24" s="8"/>
      <c r="H24" s="8"/>
    </row>
    <row r="25" spans="4:8" ht="12.75">
      <c r="D25" s="2" t="s">
        <v>22</v>
      </c>
      <c r="E25" s="8"/>
      <c r="F25" s="8"/>
      <c r="G25" s="8"/>
      <c r="H25" s="8"/>
    </row>
    <row r="26" spans="4:8" ht="12.75">
      <c r="D26" s="2" t="s">
        <v>23</v>
      </c>
      <c r="E26" s="8"/>
      <c r="F26" s="8"/>
      <c r="G26" s="8"/>
      <c r="H26" s="8"/>
    </row>
    <row r="27" spans="2:8" ht="12.75">
      <c r="B27" s="2" t="s">
        <v>15</v>
      </c>
      <c r="D27" s="2" t="s">
        <v>158</v>
      </c>
      <c r="E27" s="8">
        <f>+G27+964</f>
        <v>-985</v>
      </c>
      <c r="F27" s="8">
        <v>-824</v>
      </c>
      <c r="G27" s="8">
        <v>-1949</v>
      </c>
      <c r="H27" s="8">
        <v>-1846</v>
      </c>
    </row>
    <row r="28" spans="2:8" ht="12.75">
      <c r="B28" s="2" t="s">
        <v>17</v>
      </c>
      <c r="D28" s="2" t="s">
        <v>24</v>
      </c>
      <c r="E28" s="8">
        <f>+G28+1590</f>
        <v>-1414</v>
      </c>
      <c r="F28" s="8">
        <v>-1549</v>
      </c>
      <c r="G28" s="8">
        <v>-3004</v>
      </c>
      <c r="H28" s="8">
        <v>-3127</v>
      </c>
    </row>
    <row r="29" spans="2:8" ht="12.75">
      <c r="B29" s="2" t="s">
        <v>25</v>
      </c>
      <c r="D29" s="2" t="s">
        <v>26</v>
      </c>
      <c r="E29" s="10">
        <v>0</v>
      </c>
      <c r="F29" s="10"/>
      <c r="G29" s="10">
        <v>0</v>
      </c>
      <c r="H29" s="10">
        <v>0</v>
      </c>
    </row>
    <row r="30" spans="2:9" ht="12.75">
      <c r="B30" s="2" t="s">
        <v>27</v>
      </c>
      <c r="D30" s="2" t="s">
        <v>28</v>
      </c>
      <c r="E30" s="8">
        <f>SUM(E22:E29)</f>
        <v>-832</v>
      </c>
      <c r="F30" s="8">
        <f>SUM(F22:F29)</f>
        <v>-36</v>
      </c>
      <c r="G30" s="8">
        <f>SUM(G22:G29)</f>
        <v>-1915</v>
      </c>
      <c r="H30" s="8">
        <f>SUM(H22:H29)</f>
        <v>27</v>
      </c>
      <c r="I30" s="8"/>
    </row>
    <row r="31" spans="4:9" ht="12.75">
      <c r="D31" s="2" t="s">
        <v>20</v>
      </c>
      <c r="E31" s="8"/>
      <c r="F31" s="8"/>
      <c r="G31" s="8"/>
      <c r="H31" s="8"/>
      <c r="I31" s="8"/>
    </row>
    <row r="32" spans="4:9" ht="12.75">
      <c r="D32" s="2" t="s">
        <v>29</v>
      </c>
      <c r="E32" s="8"/>
      <c r="F32" s="8"/>
      <c r="G32" s="8"/>
      <c r="H32" s="8"/>
      <c r="I32" s="8"/>
    </row>
    <row r="33" spans="4:9" ht="12.75">
      <c r="D33" s="2" t="s">
        <v>30</v>
      </c>
      <c r="E33" s="8"/>
      <c r="F33" s="8"/>
      <c r="G33" s="8"/>
      <c r="H33" s="8"/>
      <c r="I33" s="8"/>
    </row>
    <row r="34" spans="4:9" ht="12.75">
      <c r="D34" s="2" t="s">
        <v>31</v>
      </c>
      <c r="E34" s="8"/>
      <c r="F34" s="8"/>
      <c r="G34" s="8"/>
      <c r="H34" s="8"/>
      <c r="I34" s="8"/>
    </row>
    <row r="35" spans="2:9" ht="12.75">
      <c r="B35" s="2" t="s">
        <v>32</v>
      </c>
      <c r="D35" s="2" t="s">
        <v>33</v>
      </c>
      <c r="E35" s="10">
        <f>+G35-1210</f>
        <v>4021</v>
      </c>
      <c r="F35" s="10">
        <v>887</v>
      </c>
      <c r="G35" s="10">
        <v>5231</v>
      </c>
      <c r="H35" s="10">
        <v>1877</v>
      </c>
      <c r="I35" s="11"/>
    </row>
    <row r="36" spans="2:9" ht="12.75">
      <c r="B36" s="2" t="s">
        <v>34</v>
      </c>
      <c r="D36" s="2" t="s">
        <v>159</v>
      </c>
      <c r="E36" s="8">
        <f>SUM(E30:E35)</f>
        <v>3189</v>
      </c>
      <c r="F36" s="8">
        <f>SUM(F30:F35)</f>
        <v>851</v>
      </c>
      <c r="G36" s="8">
        <f>SUM(G30:G35)</f>
        <v>3316</v>
      </c>
      <c r="H36" s="8">
        <f>SUM(H30:H35)</f>
        <v>1904</v>
      </c>
      <c r="I36" s="8"/>
    </row>
    <row r="37" spans="4:9" ht="12.75">
      <c r="D37" s="2" t="s">
        <v>35</v>
      </c>
      <c r="E37" s="8"/>
      <c r="F37" s="8"/>
      <c r="G37" s="8"/>
      <c r="H37" s="8"/>
      <c r="I37" s="8"/>
    </row>
    <row r="38" spans="2:9" ht="12.75">
      <c r="B38" s="2" t="s">
        <v>36</v>
      </c>
      <c r="D38" s="2" t="s">
        <v>160</v>
      </c>
      <c r="E38" s="10">
        <f>-90+166</f>
        <v>76</v>
      </c>
      <c r="F38" s="10">
        <v>398</v>
      </c>
      <c r="G38" s="10">
        <v>-90</v>
      </c>
      <c r="H38" s="10">
        <v>566</v>
      </c>
      <c r="I38" s="11"/>
    </row>
    <row r="39" spans="2:9" ht="12.75">
      <c r="B39" s="2" t="s">
        <v>166</v>
      </c>
      <c r="C39" s="2" t="s">
        <v>166</v>
      </c>
      <c r="D39" s="2" t="s">
        <v>161</v>
      </c>
      <c r="E39" s="8">
        <f>+E36-E38</f>
        <v>3113</v>
      </c>
      <c r="F39" s="8">
        <f>+F36-F38</f>
        <v>453</v>
      </c>
      <c r="G39" s="8">
        <f>+G36-G38</f>
        <v>3406</v>
      </c>
      <c r="H39" s="8">
        <f>+H36-H38</f>
        <v>1338</v>
      </c>
      <c r="I39" s="8"/>
    </row>
    <row r="40" spans="4:9" ht="12.75">
      <c r="D40" s="2" t="s">
        <v>38</v>
      </c>
      <c r="E40" s="8"/>
      <c r="F40" s="8"/>
      <c r="G40" s="8"/>
      <c r="H40" s="8"/>
      <c r="I40" s="8"/>
    </row>
    <row r="41" spans="3:9" ht="12.75">
      <c r="C41" s="2" t="s">
        <v>39</v>
      </c>
      <c r="D41" s="2" t="s">
        <v>40</v>
      </c>
      <c r="E41" s="11">
        <v>1</v>
      </c>
      <c r="F41" s="11">
        <v>1</v>
      </c>
      <c r="G41" s="11">
        <v>-64</v>
      </c>
      <c r="H41" s="11">
        <v>2</v>
      </c>
      <c r="I41" s="11"/>
    </row>
    <row r="42" spans="2:9" ht="12.75">
      <c r="B42" s="2" t="s">
        <v>41</v>
      </c>
      <c r="D42" s="2" t="s">
        <v>162</v>
      </c>
      <c r="E42" s="10"/>
      <c r="F42" s="10"/>
      <c r="G42" s="10"/>
      <c r="H42" s="10"/>
      <c r="I42" s="11"/>
    </row>
    <row r="43" spans="2:9" ht="12.75">
      <c r="B43" s="2" t="s">
        <v>42</v>
      </c>
      <c r="D43" s="2" t="s">
        <v>164</v>
      </c>
      <c r="E43" s="8">
        <f>SUM(E39:E42)</f>
        <v>3114</v>
      </c>
      <c r="F43" s="8">
        <f>SUM(F39:F42)</f>
        <v>454</v>
      </c>
      <c r="G43" s="8">
        <f>SUM(G39:G42)</f>
        <v>3342</v>
      </c>
      <c r="H43" s="8">
        <f>SUM(H39:H42)</f>
        <v>1340</v>
      </c>
      <c r="I43" s="8"/>
    </row>
    <row r="44" spans="4:9" ht="12.75">
      <c r="D44" s="2" t="s">
        <v>163</v>
      </c>
      <c r="E44" s="8"/>
      <c r="F44" s="8"/>
      <c r="G44" s="8"/>
      <c r="H44" s="8"/>
      <c r="I44" s="8"/>
    </row>
    <row r="45" spans="4:9" ht="12.75">
      <c r="D45" s="2" t="s">
        <v>165</v>
      </c>
      <c r="E45" s="8"/>
      <c r="F45" s="8"/>
      <c r="G45" s="8"/>
      <c r="H45" s="8"/>
      <c r="I45" s="8"/>
    </row>
    <row r="46" spans="2:9" ht="12.75">
      <c r="B46" s="2" t="s">
        <v>47</v>
      </c>
      <c r="C46" s="2" t="s">
        <v>166</v>
      </c>
      <c r="D46" s="2" t="s">
        <v>43</v>
      </c>
      <c r="E46" s="8">
        <v>0</v>
      </c>
      <c r="F46" s="8">
        <v>0</v>
      </c>
      <c r="G46" s="8">
        <v>0</v>
      </c>
      <c r="H46" s="8">
        <v>0</v>
      </c>
      <c r="I46" s="8"/>
    </row>
    <row r="47" spans="3:9" ht="12.75">
      <c r="C47" s="2" t="s">
        <v>39</v>
      </c>
      <c r="D47" s="2" t="s">
        <v>40</v>
      </c>
      <c r="E47" s="8"/>
      <c r="F47" s="8">
        <v>0</v>
      </c>
      <c r="G47" s="8"/>
      <c r="H47" s="8">
        <v>0</v>
      </c>
      <c r="I47" s="8"/>
    </row>
    <row r="48" spans="3:9" ht="12.75">
      <c r="C48" s="2" t="s">
        <v>44</v>
      </c>
      <c r="D48" s="2" t="s">
        <v>45</v>
      </c>
      <c r="E48" s="8">
        <v>0</v>
      </c>
      <c r="F48" s="8">
        <v>0</v>
      </c>
      <c r="G48" s="8">
        <v>0</v>
      </c>
      <c r="H48" s="8">
        <v>0</v>
      </c>
      <c r="I48" s="8"/>
    </row>
    <row r="49" spans="4:9" ht="12.75">
      <c r="D49" s="2" t="s">
        <v>46</v>
      </c>
      <c r="E49" s="10"/>
      <c r="F49" s="10"/>
      <c r="G49" s="10"/>
      <c r="H49" s="10"/>
      <c r="I49" s="11"/>
    </row>
    <row r="50" spans="2:9" ht="12.75">
      <c r="B50" s="2" t="s">
        <v>167</v>
      </c>
      <c r="D50" s="2" t="s">
        <v>168</v>
      </c>
      <c r="E50" s="8">
        <f>SUM(E43:E49)</f>
        <v>3114</v>
      </c>
      <c r="F50" s="8">
        <f>SUM(F43:F49)</f>
        <v>454</v>
      </c>
      <c r="G50" s="8">
        <f>SUM(G43:G49)</f>
        <v>3342</v>
      </c>
      <c r="H50" s="8">
        <f>SUM(H43:H49)</f>
        <v>1340</v>
      </c>
      <c r="I50" s="8"/>
    </row>
    <row r="51" spans="4:9" ht="12.75">
      <c r="D51" s="2" t="s">
        <v>48</v>
      </c>
      <c r="E51" s="8"/>
      <c r="F51" s="8"/>
      <c r="G51" s="8"/>
      <c r="H51" s="8"/>
      <c r="I51" s="8"/>
    </row>
    <row r="52" spans="4:9" ht="12.75">
      <c r="D52" s="2" t="s">
        <v>46</v>
      </c>
      <c r="E52" s="8"/>
      <c r="F52" s="8"/>
      <c r="G52" s="8"/>
      <c r="H52" s="8"/>
      <c r="I52" s="8"/>
    </row>
    <row r="53" spans="5:9" ht="12.75">
      <c r="E53" s="8"/>
      <c r="F53" s="8"/>
      <c r="G53" s="8"/>
      <c r="H53" s="8"/>
      <c r="I53" s="8"/>
    </row>
    <row r="54" spans="1:9" ht="12.75">
      <c r="A54" s="2">
        <v>3</v>
      </c>
      <c r="B54" s="2" t="s">
        <v>13</v>
      </c>
      <c r="D54" s="2" t="s">
        <v>169</v>
      </c>
      <c r="E54" s="8"/>
      <c r="F54" s="8"/>
      <c r="G54" s="8"/>
      <c r="H54" s="8"/>
      <c r="I54" s="8"/>
    </row>
    <row r="55" spans="4:9" ht="12.75">
      <c r="D55" s="2" t="s">
        <v>49</v>
      </c>
      <c r="E55" s="8"/>
      <c r="F55" s="8"/>
      <c r="G55" s="8"/>
      <c r="H55" s="8"/>
      <c r="I55" s="8"/>
    </row>
    <row r="56" spans="4:9" ht="12.75">
      <c r="D56" s="2" t="s">
        <v>50</v>
      </c>
      <c r="E56" s="8"/>
      <c r="F56" s="8"/>
      <c r="G56" s="8"/>
      <c r="H56" s="8"/>
      <c r="I56" s="8"/>
    </row>
    <row r="57" spans="5:9" ht="12.75">
      <c r="E57" s="8"/>
      <c r="F57" s="8"/>
      <c r="G57" s="8"/>
      <c r="H57" s="8"/>
      <c r="I57" s="8"/>
    </row>
    <row r="58" spans="3:9" ht="12.75">
      <c r="C58" s="2" t="s">
        <v>37</v>
      </c>
      <c r="D58" s="2" t="s">
        <v>51</v>
      </c>
      <c r="E58" s="3">
        <f>+E43*1000/150000052*100</f>
        <v>2.0759992803202496</v>
      </c>
      <c r="F58" s="3">
        <f>+F43*1000/150000052*100</f>
        <v>0.3026665617422586</v>
      </c>
      <c r="G58" s="3">
        <f>+G43*1000/150000052*100</f>
        <v>2.2279992276269343</v>
      </c>
      <c r="H58" s="3">
        <f>+H43*1000/150000052*100</f>
        <v>0.8933330236445517</v>
      </c>
      <c r="I58" s="8"/>
    </row>
    <row r="59" spans="4:9" ht="12.75">
      <c r="D59" s="2" t="s">
        <v>52</v>
      </c>
      <c r="E59" s="8"/>
      <c r="F59" s="8"/>
      <c r="G59" s="8"/>
      <c r="H59" s="8"/>
      <c r="I59" s="8"/>
    </row>
    <row r="60" spans="5:9" ht="12.75">
      <c r="E60" s="8"/>
      <c r="F60" s="8"/>
      <c r="G60" s="8"/>
      <c r="H60" s="8"/>
      <c r="I60" s="8"/>
    </row>
    <row r="61" spans="3:9" ht="12.75">
      <c r="C61" s="2" t="s">
        <v>39</v>
      </c>
      <c r="D61" s="2" t="s">
        <v>53</v>
      </c>
      <c r="E61" s="8">
        <v>0</v>
      </c>
      <c r="F61" s="8">
        <v>0</v>
      </c>
      <c r="G61" s="8">
        <v>0</v>
      </c>
      <c r="H61" s="8">
        <v>0</v>
      </c>
      <c r="I61" s="8"/>
    </row>
    <row r="62" spans="4:9" ht="12.75">
      <c r="D62" s="2" t="s">
        <v>52</v>
      </c>
      <c r="E62" s="8"/>
      <c r="F62" s="8"/>
      <c r="G62" s="8"/>
      <c r="H62" s="8"/>
      <c r="I62" s="8"/>
    </row>
    <row r="63" spans="5:9" ht="12.75">
      <c r="E63" s="8"/>
      <c r="F63" s="8"/>
      <c r="G63" s="8"/>
      <c r="H63" s="8"/>
      <c r="I63" s="8"/>
    </row>
    <row r="64" spans="5:9" ht="12.75">
      <c r="E64" s="8"/>
      <c r="F64" s="8"/>
      <c r="G64" s="8"/>
      <c r="H64" s="8"/>
      <c r="I64" s="8"/>
    </row>
    <row r="65" spans="1:9" ht="14.25">
      <c r="A65" s="5" t="s">
        <v>54</v>
      </c>
      <c r="E65" s="3"/>
      <c r="F65" s="3"/>
      <c r="G65" s="3"/>
      <c r="H65" s="3"/>
      <c r="I65" s="3"/>
    </row>
    <row r="66" spans="5:6" ht="12.75">
      <c r="E66" s="6" t="s">
        <v>55</v>
      </c>
      <c r="F66" s="6" t="s">
        <v>55</v>
      </c>
    </row>
    <row r="67" spans="5:6" ht="12.75">
      <c r="E67" s="6" t="s">
        <v>56</v>
      </c>
      <c r="F67" s="6" t="s">
        <v>57</v>
      </c>
    </row>
    <row r="68" spans="5:6" ht="12.75">
      <c r="E68" s="6" t="s">
        <v>58</v>
      </c>
      <c r="F68" s="6" t="s">
        <v>59</v>
      </c>
    </row>
    <row r="69" spans="5:6" ht="12.75">
      <c r="E69" s="6" t="s">
        <v>9</v>
      </c>
      <c r="F69" s="6" t="s">
        <v>60</v>
      </c>
    </row>
    <row r="71" spans="5:6" ht="12.75">
      <c r="E71" s="7">
        <f>+E14</f>
        <v>37256</v>
      </c>
      <c r="F71" s="7">
        <v>37072</v>
      </c>
    </row>
    <row r="73" spans="5:6" ht="12.75">
      <c r="E73" s="6" t="s">
        <v>12</v>
      </c>
      <c r="F73" s="6" t="s">
        <v>12</v>
      </c>
    </row>
    <row r="74" spans="1:8" ht="12.75">
      <c r="A74" s="2">
        <v>1</v>
      </c>
      <c r="C74" s="2" t="s">
        <v>61</v>
      </c>
      <c r="E74" s="8">
        <v>274803</v>
      </c>
      <c r="F74" s="8">
        <v>275584</v>
      </c>
      <c r="H74" s="12"/>
    </row>
    <row r="75" spans="5:6" ht="12.75">
      <c r="E75" s="8"/>
      <c r="F75" s="8"/>
    </row>
    <row r="76" spans="1:6" ht="12.75">
      <c r="A76" s="2">
        <v>2</v>
      </c>
      <c r="C76" s="2" t="s">
        <v>62</v>
      </c>
      <c r="E76" s="8">
        <v>50840</v>
      </c>
      <c r="F76" s="8">
        <v>47594</v>
      </c>
    </row>
    <row r="77" spans="5:8" ht="12.75">
      <c r="E77" s="8"/>
      <c r="F77" s="8"/>
      <c r="H77" s="12"/>
    </row>
    <row r="78" spans="1:6" ht="12.75">
      <c r="A78" s="2">
        <v>3</v>
      </c>
      <c r="C78" s="2" t="s">
        <v>63</v>
      </c>
      <c r="E78" s="8">
        <v>245798</v>
      </c>
      <c r="F78" s="8">
        <v>241196</v>
      </c>
    </row>
    <row r="79" spans="3:6" ht="12.75">
      <c r="C79" s="2" t="s">
        <v>64</v>
      </c>
      <c r="E79" s="8"/>
      <c r="F79" s="8"/>
    </row>
    <row r="80" spans="5:6" ht="12.75">
      <c r="E80" s="8"/>
      <c r="F80" s="8"/>
    </row>
    <row r="81" spans="1:6" ht="12.75">
      <c r="A81" s="2">
        <v>4</v>
      </c>
      <c r="C81" s="2" t="s">
        <v>68</v>
      </c>
      <c r="E81" s="8">
        <v>6982</v>
      </c>
      <c r="F81" s="8">
        <v>6982</v>
      </c>
    </row>
    <row r="82" spans="5:6" ht="12.75">
      <c r="E82" s="8"/>
      <c r="F82" s="8"/>
    </row>
    <row r="83" spans="1:6" ht="12.75">
      <c r="A83" s="2">
        <v>5</v>
      </c>
      <c r="C83" s="2" t="s">
        <v>170</v>
      </c>
      <c r="E83" s="8">
        <v>1125</v>
      </c>
      <c r="F83" s="8">
        <v>1125</v>
      </c>
    </row>
    <row r="84" spans="5:6" ht="12.75">
      <c r="E84" s="8"/>
      <c r="F84" s="8"/>
    </row>
    <row r="85" spans="1:6" ht="12.75">
      <c r="A85" s="2">
        <v>6</v>
      </c>
      <c r="C85" s="2" t="s">
        <v>65</v>
      </c>
      <c r="E85" s="8"/>
      <c r="F85" s="8"/>
    </row>
    <row r="86" spans="4:6" ht="12.75">
      <c r="D86" s="2" t="s">
        <v>66</v>
      </c>
      <c r="E86" s="8">
        <v>2611</v>
      </c>
      <c r="F86" s="8">
        <v>2657</v>
      </c>
    </row>
    <row r="87" spans="4:6" ht="12.75">
      <c r="D87" s="2" t="s">
        <v>67</v>
      </c>
      <c r="E87" s="8">
        <v>51361</v>
      </c>
      <c r="F87" s="8">
        <v>48708</v>
      </c>
    </row>
    <row r="88" spans="4:6" ht="12.75">
      <c r="D88" s="2" t="s">
        <v>69</v>
      </c>
      <c r="E88" s="8">
        <v>3645</v>
      </c>
      <c r="F88" s="8">
        <v>4367</v>
      </c>
    </row>
    <row r="89" spans="4:6" ht="12.75">
      <c r="D89" s="2" t="s">
        <v>70</v>
      </c>
      <c r="E89" s="8">
        <v>0</v>
      </c>
      <c r="F89" s="8">
        <v>0</v>
      </c>
    </row>
    <row r="90" spans="4:8" ht="12.75">
      <c r="D90" s="2" t="s">
        <v>71</v>
      </c>
      <c r="E90" s="8">
        <f>2079+1822</f>
        <v>3901</v>
      </c>
      <c r="F90" s="8">
        <f>929+3720</f>
        <v>4649</v>
      </c>
      <c r="H90" s="12"/>
    </row>
    <row r="91" spans="4:9" ht="12.75">
      <c r="D91" s="2" t="s">
        <v>72</v>
      </c>
      <c r="E91" s="8">
        <v>1784</v>
      </c>
      <c r="F91" s="8">
        <v>1792</v>
      </c>
      <c r="H91" s="12"/>
      <c r="I91" s="12"/>
    </row>
    <row r="92" spans="4:9" ht="12.75">
      <c r="D92" s="2" t="s">
        <v>148</v>
      </c>
      <c r="E92" s="8">
        <v>2056</v>
      </c>
      <c r="F92" s="8">
        <v>1717</v>
      </c>
      <c r="G92" s="12"/>
      <c r="H92" s="12"/>
      <c r="I92" s="12"/>
    </row>
    <row r="93" spans="4:8" ht="12.75">
      <c r="D93" s="13"/>
      <c r="E93" s="14">
        <f>SUM(E86:E92)</f>
        <v>65358</v>
      </c>
      <c r="F93" s="14">
        <f>SUM(F86:F92)</f>
        <v>63890</v>
      </c>
      <c r="G93" s="12"/>
      <c r="H93" s="12"/>
    </row>
    <row r="94" spans="1:6" ht="12.75">
      <c r="A94" s="2">
        <v>7</v>
      </c>
      <c r="C94" s="2" t="s">
        <v>73</v>
      </c>
      <c r="E94" s="8"/>
      <c r="F94" s="8"/>
    </row>
    <row r="95" spans="5:6" ht="12.75">
      <c r="E95" s="8"/>
      <c r="F95" s="8"/>
    </row>
    <row r="96" spans="4:7" ht="12.75">
      <c r="D96" s="2" t="s">
        <v>74</v>
      </c>
      <c r="E96" s="8">
        <v>-171696</v>
      </c>
      <c r="F96" s="8">
        <v>-171696</v>
      </c>
      <c r="G96" s="12"/>
    </row>
    <row r="97" spans="4:6" ht="12.75">
      <c r="D97" s="2" t="s">
        <v>75</v>
      </c>
      <c r="E97" s="8">
        <v>-4821</v>
      </c>
      <c r="F97" s="8">
        <v>-5098</v>
      </c>
    </row>
    <row r="98" spans="4:6" ht="12.75">
      <c r="D98" s="2" t="s">
        <v>76</v>
      </c>
      <c r="E98" s="8">
        <v>-65128</v>
      </c>
      <c r="F98" s="8">
        <v>-59584</v>
      </c>
    </row>
    <row r="99" spans="4:6" ht="12.75">
      <c r="D99" s="2" t="s">
        <v>149</v>
      </c>
      <c r="E99" s="8">
        <v>-87</v>
      </c>
      <c r="F99" s="8">
        <v>-108</v>
      </c>
    </row>
    <row r="100" spans="4:6" ht="12.75">
      <c r="D100" s="2" t="s">
        <v>77</v>
      </c>
      <c r="E100" s="8">
        <v>0</v>
      </c>
      <c r="F100" s="8">
        <v>-1</v>
      </c>
    </row>
    <row r="101" spans="4:6" ht="12.75">
      <c r="D101" s="2" t="s">
        <v>78</v>
      </c>
      <c r="E101" s="8">
        <v>0</v>
      </c>
      <c r="F101" s="8">
        <v>0</v>
      </c>
    </row>
    <row r="102" spans="5:6" ht="12.75">
      <c r="E102" s="14">
        <f>SUM(E96:E101)</f>
        <v>-241732</v>
      </c>
      <c r="F102" s="14">
        <f>SUM(F96:F101)</f>
        <v>-236487</v>
      </c>
    </row>
    <row r="103" spans="5:6" ht="12.75">
      <c r="E103" s="11"/>
      <c r="F103" s="11"/>
    </row>
    <row r="104" spans="1:6" ht="12.75">
      <c r="A104" s="2">
        <v>8</v>
      </c>
      <c r="C104" s="2" t="s">
        <v>79</v>
      </c>
      <c r="E104" s="8">
        <f>+E93+E102</f>
        <v>-176374</v>
      </c>
      <c r="F104" s="8">
        <f>+F93+F102</f>
        <v>-172597</v>
      </c>
    </row>
    <row r="105" spans="5:6" ht="13.5" thickBot="1">
      <c r="E105" s="15">
        <f>+E104+E83+E76+E74+E78+E81</f>
        <v>403174</v>
      </c>
      <c r="F105" s="15">
        <f>+F104+F83+F76+F74+F78+F81</f>
        <v>399884</v>
      </c>
    </row>
    <row r="106" spans="5:6" ht="13.5" thickTop="1">
      <c r="E106" s="8"/>
      <c r="F106" s="8"/>
    </row>
    <row r="107" spans="1:6" ht="12.75">
      <c r="A107" s="2">
        <v>9</v>
      </c>
      <c r="C107" s="2" t="s">
        <v>80</v>
      </c>
      <c r="E107" s="8"/>
      <c r="F107" s="8"/>
    </row>
    <row r="108" spans="3:6" ht="12.75">
      <c r="C108" s="2" t="s">
        <v>81</v>
      </c>
      <c r="E108" s="8">
        <v>150000</v>
      </c>
      <c r="F108" s="8">
        <v>150000</v>
      </c>
    </row>
    <row r="109" spans="3:6" ht="12.75">
      <c r="C109" s="2" t="s">
        <v>82</v>
      </c>
      <c r="E109" s="8"/>
      <c r="F109" s="8"/>
    </row>
    <row r="110" spans="4:6" ht="12.75">
      <c r="D110" s="2" t="s">
        <v>83</v>
      </c>
      <c r="E110" s="8">
        <v>13129</v>
      </c>
      <c r="F110" s="8">
        <v>13129</v>
      </c>
    </row>
    <row r="111" spans="4:6" ht="12.75">
      <c r="D111" s="2" t="s">
        <v>84</v>
      </c>
      <c r="E111" s="8">
        <v>184758</v>
      </c>
      <c r="F111" s="8">
        <v>184758</v>
      </c>
    </row>
    <row r="112" spans="4:6" ht="12.75">
      <c r="D112" s="2" t="s">
        <v>85</v>
      </c>
      <c r="E112" s="8">
        <v>0</v>
      </c>
      <c r="F112" s="8">
        <v>0</v>
      </c>
    </row>
    <row r="113" spans="4:6" ht="12.75">
      <c r="D113" s="2" t="s">
        <v>86</v>
      </c>
      <c r="E113" s="8">
        <v>0</v>
      </c>
      <c r="F113" s="8">
        <v>0</v>
      </c>
    </row>
    <row r="114" spans="4:6" ht="12.75">
      <c r="D114" s="2" t="s">
        <v>87</v>
      </c>
      <c r="E114" s="8">
        <v>-15100</v>
      </c>
      <c r="F114" s="8">
        <v>-18443</v>
      </c>
    </row>
    <row r="115" spans="4:7" ht="12.75">
      <c r="D115" s="2" t="s">
        <v>88</v>
      </c>
      <c r="E115" s="8">
        <v>0</v>
      </c>
      <c r="F115" s="8">
        <v>0</v>
      </c>
      <c r="G115" s="12"/>
    </row>
    <row r="116" spans="5:6" ht="12.75">
      <c r="E116" s="8"/>
      <c r="F116" s="8"/>
    </row>
    <row r="117" spans="1:6" ht="12.75">
      <c r="A117" s="2">
        <v>10</v>
      </c>
      <c r="C117" s="2" t="s">
        <v>89</v>
      </c>
      <c r="E117" s="8">
        <v>22616</v>
      </c>
      <c r="F117" s="8">
        <v>22553</v>
      </c>
    </row>
    <row r="118" spans="5:6" ht="12.75">
      <c r="E118" s="8"/>
      <c r="F118" s="8"/>
    </row>
    <row r="119" spans="1:6" ht="12.75">
      <c r="A119" s="2">
        <v>11</v>
      </c>
      <c r="C119" s="2" t="s">
        <v>90</v>
      </c>
      <c r="E119" s="8">
        <v>0</v>
      </c>
      <c r="F119" s="8"/>
    </row>
    <row r="120" spans="5:6" ht="12.75">
      <c r="E120" s="8"/>
      <c r="F120" s="8"/>
    </row>
    <row r="121" spans="1:6" ht="12.75">
      <c r="A121" s="2">
        <v>12</v>
      </c>
      <c r="C121" s="2" t="s">
        <v>150</v>
      </c>
      <c r="E121" s="8">
        <v>143</v>
      </c>
      <c r="F121" s="8">
        <v>179</v>
      </c>
    </row>
    <row r="122" spans="5:6" ht="12.75">
      <c r="E122" s="8"/>
      <c r="F122" s="8"/>
    </row>
    <row r="123" spans="1:6" ht="12.75">
      <c r="A123" s="2">
        <v>13</v>
      </c>
      <c r="C123" s="2" t="s">
        <v>91</v>
      </c>
      <c r="E123" s="8">
        <f>7164</f>
        <v>7164</v>
      </c>
      <c r="F123" s="8">
        <f>7244</f>
        <v>7244</v>
      </c>
    </row>
    <row r="124" spans="5:6" ht="12.75">
      <c r="E124" s="8"/>
      <c r="F124" s="8"/>
    </row>
    <row r="125" spans="1:6" ht="12.75">
      <c r="A125" s="2">
        <v>14</v>
      </c>
      <c r="C125" s="2" t="s">
        <v>171</v>
      </c>
      <c r="E125" s="8">
        <v>40464</v>
      </c>
      <c r="F125" s="8">
        <v>40464</v>
      </c>
    </row>
    <row r="126" spans="5:6" ht="13.5" thickBot="1">
      <c r="E126" s="15">
        <f>SUM(E107:E125)</f>
        <v>403174</v>
      </c>
      <c r="F126" s="15">
        <f>SUM(F107:F125)</f>
        <v>399884</v>
      </c>
    </row>
    <row r="127" spans="1:6" ht="13.5" thickTop="1">
      <c r="A127" s="2">
        <v>15</v>
      </c>
      <c r="C127" s="2" t="s">
        <v>183</v>
      </c>
      <c r="E127" s="35">
        <f>SUM(E108:E115)/+E108*100/100</f>
        <v>2.21858</v>
      </c>
      <c r="F127" s="35">
        <f>SUM(F108:F115)/+F108*100/100</f>
        <v>2.196293333333333</v>
      </c>
    </row>
    <row r="128" spans="5:6" ht="12.75">
      <c r="E128" s="3"/>
      <c r="F128" s="3"/>
    </row>
    <row r="130" ht="12.75">
      <c r="C130" s="13"/>
    </row>
    <row r="131" ht="12.75">
      <c r="A131" s="4" t="s">
        <v>92</v>
      </c>
    </row>
    <row r="133" spans="2:3" ht="12.75">
      <c r="B133" s="13" t="s">
        <v>93</v>
      </c>
      <c r="C133" s="2" t="s">
        <v>94</v>
      </c>
    </row>
    <row r="134" ht="12.75">
      <c r="C134" s="2" t="s">
        <v>95</v>
      </c>
    </row>
    <row r="135" ht="12.75">
      <c r="C135" s="2" t="s">
        <v>96</v>
      </c>
    </row>
    <row r="136" ht="12.75">
      <c r="C136" s="2" t="s">
        <v>97</v>
      </c>
    </row>
    <row r="138" spans="2:3" ht="12.75">
      <c r="B138" s="13" t="s">
        <v>98</v>
      </c>
      <c r="C138" s="2" t="s">
        <v>178</v>
      </c>
    </row>
    <row r="140" spans="2:3" ht="12.75">
      <c r="B140" s="13" t="s">
        <v>99</v>
      </c>
      <c r="C140" s="2" t="s">
        <v>179</v>
      </c>
    </row>
    <row r="142" spans="2:3" ht="12.75">
      <c r="B142" s="13" t="s">
        <v>100</v>
      </c>
      <c r="C142" s="2" t="s">
        <v>184</v>
      </c>
    </row>
    <row r="144" ht="12.75">
      <c r="G144" s="36" t="s">
        <v>12</v>
      </c>
    </row>
    <row r="145" spans="4:7" ht="12.75">
      <c r="D145" s="2" t="s">
        <v>133</v>
      </c>
      <c r="G145" s="2">
        <v>133</v>
      </c>
    </row>
    <row r="146" spans="4:7" ht="12.75">
      <c r="D146" s="2" t="s">
        <v>134</v>
      </c>
      <c r="G146" s="38">
        <f>2-227</f>
        <v>-225</v>
      </c>
    </row>
    <row r="147" spans="4:7" ht="12.75">
      <c r="D147" s="2" t="s">
        <v>88</v>
      </c>
      <c r="G147" s="2">
        <f>1+1</f>
        <v>2</v>
      </c>
    </row>
    <row r="148" ht="13.5" thickBot="1">
      <c r="G148" s="39">
        <f>SUM(G145:G147)</f>
        <v>-90</v>
      </c>
    </row>
    <row r="149" ht="13.5" thickTop="1">
      <c r="G149" s="34"/>
    </row>
    <row r="150" spans="3:7" ht="12.75">
      <c r="C150" s="2" t="s">
        <v>191</v>
      </c>
      <c r="G150" s="34"/>
    </row>
    <row r="151" spans="3:7" ht="12.75">
      <c r="C151" s="2" t="s">
        <v>194</v>
      </c>
      <c r="G151" s="34"/>
    </row>
    <row r="152" spans="3:7" ht="12.75">
      <c r="C152" s="2" t="s">
        <v>192</v>
      </c>
      <c r="G152" s="34"/>
    </row>
    <row r="154" spans="2:3" ht="12.75">
      <c r="B154" s="13" t="s">
        <v>101</v>
      </c>
      <c r="C154" s="2" t="s">
        <v>180</v>
      </c>
    </row>
    <row r="156" spans="2:4" ht="12.75">
      <c r="B156" s="13" t="s">
        <v>102</v>
      </c>
      <c r="C156" s="2" t="s">
        <v>13</v>
      </c>
      <c r="D156" s="2" t="s">
        <v>181</v>
      </c>
    </row>
    <row r="157" ht="12.75">
      <c r="D157" s="16" t="s">
        <v>175</v>
      </c>
    </row>
    <row r="159" spans="3:4" ht="13.5" thickBot="1">
      <c r="C159" s="2" t="s">
        <v>15</v>
      </c>
      <c r="D159" s="2" t="s">
        <v>104</v>
      </c>
    </row>
    <row r="160" ht="13.5" thickBot="1">
      <c r="G160" s="17" t="s">
        <v>12</v>
      </c>
    </row>
    <row r="161" spans="3:7" ht="13.5" thickBot="1">
      <c r="C161" s="2" t="s">
        <v>37</v>
      </c>
      <c r="D161" s="2" t="s">
        <v>105</v>
      </c>
      <c r="G161" s="30">
        <v>10818</v>
      </c>
    </row>
    <row r="162" ht="12.75">
      <c r="G162" s="19"/>
    </row>
    <row r="163" spans="3:7" ht="13.5" thickBot="1">
      <c r="C163" s="2" t="s">
        <v>39</v>
      </c>
      <c r="D163" s="2" t="s">
        <v>106</v>
      </c>
      <c r="G163" s="30">
        <v>6982</v>
      </c>
    </row>
    <row r="164" ht="12.75">
      <c r="G164" s="19"/>
    </row>
    <row r="165" spans="3:7" ht="13.5" thickBot="1">
      <c r="C165" s="2" t="s">
        <v>44</v>
      </c>
      <c r="D165" s="2" t="s">
        <v>107</v>
      </c>
      <c r="G165" s="30">
        <v>6912</v>
      </c>
    </row>
    <row r="167" spans="2:3" ht="12.75">
      <c r="B167" s="31" t="s">
        <v>103</v>
      </c>
      <c r="C167" s="2" t="s">
        <v>182</v>
      </c>
    </row>
    <row r="168" ht="12.75">
      <c r="C168" s="2" t="s">
        <v>147</v>
      </c>
    </row>
    <row r="169" ht="12.75">
      <c r="C169" s="2" t="s">
        <v>151</v>
      </c>
    </row>
    <row r="171" spans="2:4" ht="12.75">
      <c r="B171" s="13" t="s">
        <v>108</v>
      </c>
      <c r="C171" s="2" t="s">
        <v>13</v>
      </c>
      <c r="D171" s="2" t="s">
        <v>187</v>
      </c>
    </row>
    <row r="172" ht="12.75">
      <c r="D172" s="2" t="s">
        <v>188</v>
      </c>
    </row>
    <row r="173" ht="12.75">
      <c r="D173" s="2" t="s">
        <v>189</v>
      </c>
    </row>
    <row r="175" spans="3:4" ht="12.75">
      <c r="C175" s="2" t="s">
        <v>15</v>
      </c>
      <c r="D175" s="2" t="s">
        <v>172</v>
      </c>
    </row>
    <row r="177" spans="2:3" ht="12.75">
      <c r="B177" s="13" t="s">
        <v>109</v>
      </c>
      <c r="C177" s="2" t="s">
        <v>113</v>
      </c>
    </row>
    <row r="178" ht="12.75">
      <c r="C178" s="2" t="s">
        <v>114</v>
      </c>
    </row>
    <row r="179" ht="12.75">
      <c r="C179" s="2" t="s">
        <v>115</v>
      </c>
    </row>
    <row r="181" spans="2:3" ht="12.75">
      <c r="B181" s="13" t="s">
        <v>110</v>
      </c>
      <c r="C181" s="2" t="s">
        <v>117</v>
      </c>
    </row>
    <row r="183" ht="13.5" thickBot="1">
      <c r="D183" s="4" t="s">
        <v>74</v>
      </c>
    </row>
    <row r="184" spans="4:7" ht="13.5" thickBot="1">
      <c r="D184" s="4"/>
      <c r="G184" s="17" t="s">
        <v>12</v>
      </c>
    </row>
    <row r="185" spans="4:7" ht="12.75">
      <c r="D185" s="20" t="s">
        <v>118</v>
      </c>
      <c r="G185" s="21"/>
    </row>
    <row r="186" spans="4:7" ht="12.75">
      <c r="D186" s="2" t="s">
        <v>119</v>
      </c>
      <c r="G186" s="23">
        <v>5000</v>
      </c>
    </row>
    <row r="187" spans="4:7" ht="12.75">
      <c r="D187" s="2" t="s">
        <v>120</v>
      </c>
      <c r="G187" s="23">
        <f>4559+2280</f>
        <v>6839</v>
      </c>
    </row>
    <row r="188" ht="12.75">
      <c r="G188" s="23"/>
    </row>
    <row r="189" spans="4:7" ht="12.75">
      <c r="D189" s="20" t="s">
        <v>121</v>
      </c>
      <c r="G189" s="23"/>
    </row>
    <row r="190" spans="4:7" ht="12.75">
      <c r="D190" s="2" t="s">
        <v>119</v>
      </c>
      <c r="G190" s="23">
        <v>98300</v>
      </c>
    </row>
    <row r="191" spans="4:7" ht="13.5" thickBot="1">
      <c r="D191" s="2" t="s">
        <v>120</v>
      </c>
      <c r="G191" s="22">
        <f>41700+19857</f>
        <v>61557</v>
      </c>
    </row>
    <row r="192" ht="13.5" thickBot="1">
      <c r="G192" s="24">
        <f>SUM(G186:G191)</f>
        <v>171696</v>
      </c>
    </row>
    <row r="193" ht="12.75">
      <c r="G193" s="11"/>
    </row>
    <row r="194" spans="6:7" ht="12.75">
      <c r="F194" s="8"/>
      <c r="G194" s="11"/>
    </row>
    <row r="195" spans="4:7" ht="13.5" thickBot="1">
      <c r="D195" s="2" t="s">
        <v>146</v>
      </c>
      <c r="F195" s="8"/>
      <c r="G195" s="9">
        <f>43010+3564+6333+1014+734+1237</f>
        <v>55892</v>
      </c>
    </row>
    <row r="196" spans="6:7" ht="13.5" thickTop="1">
      <c r="F196" s="8"/>
      <c r="G196" s="11"/>
    </row>
    <row r="197" spans="2:3" ht="12.75">
      <c r="B197" s="13" t="s">
        <v>112</v>
      </c>
      <c r="C197" s="2" t="s">
        <v>123</v>
      </c>
    </row>
    <row r="199" spans="3:7" ht="12.75">
      <c r="C199" s="20" t="s">
        <v>124</v>
      </c>
      <c r="G199" s="37" t="s">
        <v>12</v>
      </c>
    </row>
    <row r="200" ht="12.75">
      <c r="C200" s="2" t="s">
        <v>125</v>
      </c>
    </row>
    <row r="201" spans="3:7" ht="12.75">
      <c r="C201" s="2" t="s">
        <v>173</v>
      </c>
      <c r="G201" s="8">
        <v>68839</v>
      </c>
    </row>
    <row r="203" spans="2:3" ht="12.75">
      <c r="B203" s="13" t="s">
        <v>116</v>
      </c>
      <c r="C203" s="2" t="s">
        <v>127</v>
      </c>
    </row>
    <row r="205" spans="2:3" ht="12.75">
      <c r="B205" s="13" t="s">
        <v>122</v>
      </c>
      <c r="C205" s="2" t="s">
        <v>129</v>
      </c>
    </row>
    <row r="207" spans="2:3" ht="13.5" thickBot="1">
      <c r="B207" s="13" t="s">
        <v>126</v>
      </c>
      <c r="C207" s="2" t="s">
        <v>131</v>
      </c>
    </row>
    <row r="208" ht="13.5" thickBot="1">
      <c r="G208" s="25" t="s">
        <v>12</v>
      </c>
    </row>
    <row r="209" ht="13.5" thickBot="1">
      <c r="D209" s="4" t="s">
        <v>132</v>
      </c>
    </row>
    <row r="210" ht="12.75">
      <c r="G210" s="18"/>
    </row>
    <row r="211" spans="4:7" ht="12.75">
      <c r="D211" s="2" t="s">
        <v>133</v>
      </c>
      <c r="G211" s="26">
        <v>14421</v>
      </c>
    </row>
    <row r="212" spans="4:7" ht="12.75">
      <c r="D212" s="2" t="s">
        <v>134</v>
      </c>
      <c r="G212" s="26">
        <v>78</v>
      </c>
    </row>
    <row r="213" spans="4:7" ht="12.75">
      <c r="D213" s="2" t="s">
        <v>88</v>
      </c>
      <c r="G213" s="26">
        <f>288+139+51-316</f>
        <v>162</v>
      </c>
    </row>
    <row r="214" ht="13.5" thickBot="1">
      <c r="G214" s="27">
        <f>SUM(G211:G213)</f>
        <v>14661</v>
      </c>
    </row>
    <row r="215" spans="5:7" ht="14.25" thickBot="1" thickTop="1">
      <c r="E215" s="8"/>
      <c r="G215" s="28"/>
    </row>
    <row r="216" spans="4:5" ht="13.5" thickBot="1">
      <c r="D216" s="4" t="s">
        <v>135</v>
      </c>
      <c r="E216" s="8"/>
    </row>
    <row r="217" spans="5:7" ht="12.75">
      <c r="E217" s="8"/>
      <c r="G217" s="18"/>
    </row>
    <row r="218" spans="4:7" ht="12.75">
      <c r="D218" s="2" t="s">
        <v>133</v>
      </c>
      <c r="G218" s="26">
        <v>513</v>
      </c>
    </row>
    <row r="219" spans="4:7" ht="12.75">
      <c r="D219" s="2" t="s">
        <v>134</v>
      </c>
      <c r="G219" s="26">
        <f>67-14+5231-1985</f>
        <v>3299</v>
      </c>
    </row>
    <row r="220" spans="4:7" ht="12.75">
      <c r="D220" s="2" t="s">
        <v>88</v>
      </c>
      <c r="G220" s="26">
        <f>-497-1+2</f>
        <v>-496</v>
      </c>
    </row>
    <row r="221" ht="13.5" thickBot="1">
      <c r="G221" s="27">
        <f>SUM(G218:G220)</f>
        <v>3316</v>
      </c>
    </row>
    <row r="222" spans="5:7" ht="14.25" thickBot="1" thickTop="1">
      <c r="E222" s="8"/>
      <c r="G222" s="28"/>
    </row>
    <row r="223" spans="4:5" ht="13.5" thickBot="1">
      <c r="D223" s="4" t="s">
        <v>136</v>
      </c>
      <c r="E223" s="8"/>
    </row>
    <row r="224" spans="5:7" ht="12.75">
      <c r="E224" s="8"/>
      <c r="G224" s="18"/>
    </row>
    <row r="225" spans="4:7" ht="12.75">
      <c r="D225" s="2" t="s">
        <v>133</v>
      </c>
      <c r="G225" s="26">
        <f>274566+1072+3224+1045+2056+1749+552</f>
        <v>284264</v>
      </c>
    </row>
    <row r="226" spans="4:7" ht="12.75">
      <c r="D226" s="2" t="s">
        <v>134</v>
      </c>
      <c r="G226" s="26">
        <f>61+51361+1539+395+483+46+17+245798+3</f>
        <v>299703</v>
      </c>
    </row>
    <row r="227" spans="4:7" ht="12.75">
      <c r="D227" s="2" t="s">
        <v>88</v>
      </c>
      <c r="G227" s="26">
        <f>50840+6982+176+103+219+1127+135+3+18+56+125+1+26+3+1125</f>
        <v>60939</v>
      </c>
    </row>
    <row r="228" ht="13.5" thickBot="1">
      <c r="G228" s="27">
        <f>SUM(G225:G227)</f>
        <v>644906</v>
      </c>
    </row>
    <row r="229" spans="5:7" ht="14.25" thickBot="1" thickTop="1">
      <c r="E229" s="12"/>
      <c r="G229" s="28"/>
    </row>
    <row r="230" spans="5:7" ht="12.75">
      <c r="E230" s="12"/>
      <c r="G230" s="34"/>
    </row>
    <row r="231" spans="4:5" ht="12.75">
      <c r="D231" s="2" t="s">
        <v>137</v>
      </c>
      <c r="E231" s="12"/>
    </row>
    <row r="232" spans="4:5" ht="12.75">
      <c r="D232" s="2" t="s">
        <v>138</v>
      </c>
      <c r="E232" s="12"/>
    </row>
    <row r="233" ht="12.75">
      <c r="E233" s="12"/>
    </row>
    <row r="234" spans="2:5" ht="12.75">
      <c r="B234" s="13" t="s">
        <v>128</v>
      </c>
      <c r="C234" s="2" t="s">
        <v>156</v>
      </c>
      <c r="E234" s="12"/>
    </row>
    <row r="235" spans="3:5" ht="12.75">
      <c r="C235" s="2" t="s">
        <v>195</v>
      </c>
      <c r="E235" s="12"/>
    </row>
    <row r="236" spans="3:5" ht="12.75">
      <c r="C236" s="2" t="s">
        <v>190</v>
      </c>
      <c r="E236" s="12"/>
    </row>
    <row r="237" ht="12.75">
      <c r="E237" s="12"/>
    </row>
    <row r="238" spans="2:3" ht="12.75">
      <c r="B238" s="13" t="s">
        <v>130</v>
      </c>
      <c r="C238" s="2" t="s">
        <v>152</v>
      </c>
    </row>
    <row r="239" ht="12.75">
      <c r="C239" s="2" t="s">
        <v>196</v>
      </c>
    </row>
    <row r="240" ht="12.75">
      <c r="C240" s="2" t="s">
        <v>193</v>
      </c>
    </row>
    <row r="241" ht="12.75">
      <c r="C241" s="2" t="s">
        <v>185</v>
      </c>
    </row>
    <row r="243" spans="2:3" ht="12.75">
      <c r="B243" s="13" t="s">
        <v>139</v>
      </c>
      <c r="C243" s="2" t="s">
        <v>186</v>
      </c>
    </row>
    <row r="244" spans="2:3" ht="12.75">
      <c r="B244" s="13"/>
      <c r="C244" s="2" t="s">
        <v>155</v>
      </c>
    </row>
    <row r="245" ht="12.75">
      <c r="B245" s="13"/>
    </row>
    <row r="246" spans="2:3" ht="12.75">
      <c r="B246" s="13" t="s">
        <v>140</v>
      </c>
      <c r="C246" s="2" t="s">
        <v>111</v>
      </c>
    </row>
    <row r="248" spans="2:3" ht="12.75">
      <c r="B248" s="13" t="s">
        <v>141</v>
      </c>
      <c r="C248" s="2" t="s">
        <v>154</v>
      </c>
    </row>
    <row r="249" ht="12.75">
      <c r="B249" s="13"/>
    </row>
    <row r="250" spans="2:3" ht="12.75">
      <c r="B250" s="13" t="s">
        <v>142</v>
      </c>
      <c r="C250" s="2" t="s">
        <v>143</v>
      </c>
    </row>
    <row r="252" spans="2:3" ht="12.75">
      <c r="B252" s="32">
        <v>21</v>
      </c>
      <c r="C252" s="2" t="s">
        <v>153</v>
      </c>
    </row>
    <row r="253" ht="12.75" customHeight="1"/>
    <row r="255" ht="12.75">
      <c r="C255" s="4" t="s">
        <v>144</v>
      </c>
    </row>
    <row r="256" ht="12.75">
      <c r="C256" s="4"/>
    </row>
    <row r="257" ht="13.5" customHeight="1"/>
    <row r="258" ht="12.75">
      <c r="C258" s="4" t="s">
        <v>176</v>
      </c>
    </row>
    <row r="259" ht="12.75">
      <c r="C259" s="2" t="s">
        <v>177</v>
      </c>
    </row>
    <row r="261" ht="12.75">
      <c r="C261" s="40" t="s">
        <v>197</v>
      </c>
    </row>
    <row r="262" ht="12.75">
      <c r="C262" s="2" t="s">
        <v>145</v>
      </c>
    </row>
    <row r="264" ht="12.75">
      <c r="C264" s="33"/>
    </row>
  </sheetData>
  <printOptions gridLines="1" horizontalCentered="1"/>
  <pageMargins left="0.25" right="0.25" top="0.4" bottom="0.25" header="0.5" footer="0.1"/>
  <pageSetup horizontalDpi="300" verticalDpi="300" orientation="portrait" paperSize="9" scale="95" r:id="rId1"/>
  <headerFooter alignWithMargins="0">
    <oddFooter>&amp;R&amp;8&amp;D</oddFooter>
  </headerFooter>
  <rowBreaks count="1" manualBreakCount="1">
    <brk id="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ECONSTATED BERHAD</dc:creator>
  <cp:keywords/>
  <dc:description/>
  <cp:lastModifiedBy>USER</cp:lastModifiedBy>
  <cp:lastPrinted>2002-02-22T10:29:54Z</cp:lastPrinted>
  <dcterms:created xsi:type="dcterms:W3CDTF">2001-04-17T03:09:00Z</dcterms:created>
  <dcterms:modified xsi:type="dcterms:W3CDTF">2002-02-22T10:30:04Z</dcterms:modified>
  <cp:category/>
  <cp:version/>
  <cp:contentType/>
  <cp:contentStatus/>
</cp:coreProperties>
</file>