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21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'Sheet1'!$A$1:$H$275</definedName>
  </definedNames>
  <calcPr fullCalcOnLoad="1"/>
</workbook>
</file>

<file path=xl/sharedStrings.xml><?xml version="1.0" encoding="utf-8"?>
<sst xmlns="http://schemas.openxmlformats.org/spreadsheetml/2006/main" count="246" uniqueCount="198">
  <si>
    <t>QUARTERLY REPORT</t>
  </si>
  <si>
    <t>Quarterly report on consolidated results for the financial quarter ended 31 March 2001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</si>
  <si>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</si>
  <si>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</si>
  <si>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</si>
  <si>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</si>
  <si>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</si>
  <si>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</si>
  <si>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</si>
  <si>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</si>
  <si>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</si>
  <si>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</si>
  <si>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</si>
  <si>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</si>
  <si>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</si>
  <si>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</si>
  <si>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</si>
  <si>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</si>
  <si>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</si>
  <si>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</si>
  <si>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</si>
  <si>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</si>
  <si>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</si>
  <si>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</si>
  <si>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</si>
  <si>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</si>
  <si>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</si>
  <si>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</si>
  <si>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</si>
  <si>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</si>
  <si>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</si>
  <si>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</si>
  <si>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</si>
  <si>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</si>
  <si>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</si>
  <si>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</si>
  <si>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</si>
  <si>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Profit/(loss) before taxation,minority</t>
  </si>
  <si>
    <t>interest and extraordinary items</t>
  </si>
  <si>
    <t>(h)</t>
  </si>
  <si>
    <t>Taxation</t>
  </si>
  <si>
    <t>(I)</t>
  </si>
  <si>
    <t>Profit/(loss) after taxation</t>
  </si>
  <si>
    <t>before deducting of minority interests</t>
  </si>
  <si>
    <t>(ii)</t>
  </si>
  <si>
    <t>Less:Minority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</si>
  <si>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</si>
  <si>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</si>
  <si>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</si>
  <si>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</si>
  <si>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</si>
  <si>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</si>
  <si>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</si>
  <si>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</si>
  <si>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</si>
  <si>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Profit/(loss) after taxation and </t>
  </si>
  <si>
    <t xml:space="preserve">extraordinary items attributable to </t>
  </si>
  <si>
    <t>Earnings per share based on 2(j)above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</si>
  <si>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</si>
  <si>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</si>
  <si>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</si>
  <si>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</si>
  <si>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</si>
  <si>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</si>
  <si>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</si>
  <si>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</si>
  <si>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</si>
  <si>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</si>
  <si>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</si>
  <si>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</si>
  <si>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</si>
  <si>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</si>
  <si>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Long Term Investments  (Properties Held</t>
  </si>
  <si>
    <t>For Development)</t>
  </si>
  <si>
    <t>Intangible Assets</t>
  </si>
  <si>
    <t>Current Assets</t>
  </si>
  <si>
    <t>Stocks</t>
  </si>
  <si>
    <t>Properties Under Development</t>
  </si>
  <si>
    <t>Quoted shares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</si>
  <si>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</si>
  <si>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</si>
  <si>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</si>
  <si>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</si>
  <si>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</si>
  <si>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</si>
  <si>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</si>
  <si>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</si>
  <si>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</si>
  <si>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</si>
  <si>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</si>
  <si>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</si>
  <si>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</si>
  <si>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</si>
  <si>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</si>
  <si>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</si>
  <si>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</si>
  <si>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</si>
  <si>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</si>
  <si>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</si>
  <si>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</si>
  <si>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</si>
  <si>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</si>
  <si>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share(sen)</t>
  </si>
  <si>
    <t>Remarks:-</t>
  </si>
  <si>
    <t>Item</t>
  </si>
  <si>
    <t>Other Long Term Liabilities includes Refundable membership of RM7.2 mil and Deferred Taxation</t>
  </si>
  <si>
    <t>of RM41.2 mil.</t>
  </si>
  <si>
    <t>Notes</t>
  </si>
  <si>
    <t>1.</t>
  </si>
  <si>
    <t>The quarterly financial statements are prepared on the basis of the accounting policies set out</t>
  </si>
  <si>
    <t>in the most recent set of annual financial statements.</t>
  </si>
  <si>
    <t>All investments in quoted shares are stated at book value which is net the provision for</t>
  </si>
  <si>
    <t>dimunition in the value of the shares.</t>
  </si>
  <si>
    <t>2.</t>
  </si>
  <si>
    <t>There were no exceptional items in the third quarter ended 31 March 2001.</t>
  </si>
  <si>
    <t>3.</t>
  </si>
  <si>
    <t>There were no extraordinary items in the third quarter ended 31 March 2001.</t>
  </si>
  <si>
    <t>4.</t>
  </si>
  <si>
    <t>There were no under or over-provisions of tax in respect of prior year and no deferred taxation</t>
  </si>
  <si>
    <t>during this quarter.</t>
  </si>
  <si>
    <t>5.</t>
  </si>
  <si>
    <t>There were no pre-acquisition profits for the third quarter ended 31 March 2001.</t>
  </si>
  <si>
    <t>6.</t>
  </si>
  <si>
    <t>There were no sales of investments or properties for the third quarter ended 31 March 2001.</t>
  </si>
  <si>
    <t>7.</t>
  </si>
  <si>
    <t>There were no purchases or sales of quoted securities for the third quarter ended 31</t>
  </si>
  <si>
    <t>March 2001.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</si>
  <si>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</si>
  <si>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</si>
  <si>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</si>
  <si>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</si>
  <si>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8.</t>
  </si>
  <si>
    <t>There were no changes in the composition of the company during the third quarter ended 31 March</t>
  </si>
  <si>
    <t>2001 including business combination, acquisition or disposal of subsidiaries and long term investments,</t>
  </si>
  <si>
    <t xml:space="preserve">restructuring and discontinuing operation. The acquisition of a  subsidiary was as announced in our </t>
  </si>
  <si>
    <t>announcement dated  1 September 2000.</t>
  </si>
  <si>
    <t>9.</t>
  </si>
  <si>
    <t>There were no other major corporate proposals during the third quarter ended 31 March 2001 other than as announced.</t>
  </si>
  <si>
    <t>The Group announced its proposed debt restructuring scheme on the 20 October 2000.</t>
  </si>
  <si>
    <t xml:space="preserve">The proposed debt restructuring scheme consist of a debt conversion of up to RM230 million </t>
  </si>
  <si>
    <t>Econstates Group existing bank loans into up to RM230 million nominal amount of 3% ICULS at</t>
  </si>
  <si>
    <t>100% of its nominal value ("ICULS") on the basis of RM1.00 nominal amount of ICULS for every</t>
  </si>
  <si>
    <t xml:space="preserve">RM1.00 debt in Econstates Group. As announced on 20 December 2000, the Company's Extraordinary General Meeting    </t>
  </si>
  <si>
    <t>held on the same day approved the proposed debt restructuring scheme.</t>
  </si>
  <si>
    <t>10.</t>
  </si>
  <si>
    <t>The operations of the Group thus far have not been materially affected by the seasonal and cyclical factors.</t>
  </si>
  <si>
    <t>11.</t>
  </si>
  <si>
    <t>There were no issuances and repayments of debt and equity securities,share buy-backs,share</t>
  </si>
  <si>
    <t>cancellations,shares held as treasury shares and resale of treasury shares for the current</t>
  </si>
  <si>
    <t>financial year to date.</t>
  </si>
  <si>
    <t>12.</t>
  </si>
  <si>
    <t>Group borrowings and debt securities as at the end of the reporting period:-</t>
  </si>
  <si>
    <t>Unsecured</t>
  </si>
  <si>
    <t>Revolving credit</t>
  </si>
  <si>
    <t>Term loan</t>
  </si>
  <si>
    <t>Secured</t>
  </si>
  <si>
    <t>Term Loan</t>
  </si>
  <si>
    <t>13.</t>
  </si>
  <si>
    <t>Contingent liabilities</t>
  </si>
  <si>
    <t>Company</t>
  </si>
  <si>
    <t>Corporate guarantee granted to financial institutions for banking and credit</t>
  </si>
  <si>
    <t>facilities granted to subsidiary companies.</t>
  </si>
  <si>
    <t>14.</t>
  </si>
  <si>
    <t>There were no financial instruments with off balance sheet risk at the date of issuance of this report.</t>
  </si>
  <si>
    <t>15.</t>
  </si>
  <si>
    <t>There were no material litigation, which would have a material adverse effect on the financial results.</t>
  </si>
  <si>
    <t>16.</t>
  </si>
  <si>
    <t>Segmental reporting</t>
  </si>
  <si>
    <t>Gross revenue</t>
  </si>
  <si>
    <t>Hotel and recreation club operations</t>
  </si>
  <si>
    <t>Property development</t>
  </si>
  <si>
    <t>Profit/(loss) before taxation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</si>
  <si>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</si>
  <si>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</si>
  <si>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</si>
  <si>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17.</t>
  </si>
  <si>
    <t>Compared to the previous quarter, the profitability before tax is lower due to a lower turnover in</t>
  </si>
  <si>
    <t>January/February 2001 due to the long festive holidays.</t>
  </si>
  <si>
    <t xml:space="preserve">The current quarter's profitability before tax  as compared to the preceding year's quarter is higher </t>
  </si>
  <si>
    <t>18.</t>
  </si>
  <si>
    <t>Both food &amp; beverage and room revenue currently still form the main contributors of the Group's earnings.</t>
  </si>
  <si>
    <t xml:space="preserve">The current year todate's performance improved compared to the previous year was mainly attributed to the </t>
  </si>
  <si>
    <t>previous year's write down of properties under development, amortisation of value of quoted shares ,</t>
  </si>
  <si>
    <t>the current year's lower interest expenses charged out and also higher operating  profit in the current year.</t>
  </si>
  <si>
    <t>19.</t>
  </si>
  <si>
    <t>Barring unforeseen circumstances,the Group's prospects for the current year are expected to improve.</t>
  </si>
  <si>
    <t>20.</t>
  </si>
  <si>
    <t>There were no profit forecast or guarantee for the period.</t>
  </si>
  <si>
    <t>No interim dividend was declared.</t>
  </si>
  <si>
    <t>BY ORDER OF THE BOARD</t>
  </si>
  <si>
    <t>ALBERT WONG MUN SUM</t>
  </si>
  <si>
    <t>Secretary</t>
  </si>
  <si>
    <t>20 April 2001</t>
  </si>
  <si>
    <t>Petaling Jaya</t>
  </si>
  <si>
    <t>due to higher turnover and lower interest expenses charged out due to the capitalisation of interest on a</t>
  </si>
  <si>
    <t>Accruals - Interest on bank borrowings  ( Other creditors )</t>
  </si>
  <si>
    <t>project which operations have begun during this financial year.</t>
  </si>
  <si>
    <t xml:space="preserve">12.)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</si>
</sst>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15" fontId="2" fillId="0" borderId="0" xfId="0" applyNumberFormat="1" applyFont="1" applyAlignment="1" quotePrefix="1">
      <alignment/>
    </xf>
    <xf numFmtId="0" fontId="3" fillId="0" borderId="0" xfId="0" applyFont="1" applyAlignment="1">
      <alignment horizontal="centerContinuous"/>
    </xf>
    <xf numFmtId="165" fontId="2" fillId="0" borderId="7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165" fontId="2" fillId="0" borderId="8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91">
      <selection activeCell="D198" sqref="D198"/>
    </sheetView>
  </sheetViews>
  <sheetFormatPr defaultColWidth="9.140625" defaultRowHeight="12.75"/>
  <cols>
    <col min="1" max="1" width="3.00390625" style="2" customWidth="1"/>
    <col min="2" max="2" width="3.421875" style="2" customWidth="1"/>
    <col min="3" max="3" width="4.140625" style="2" customWidth="1"/>
    <col min="4" max="4" width="32.7109375" style="2" customWidth="1"/>
    <col min="5" max="5" width="11.00390625" style="2" customWidth="1"/>
    <col min="6" max="6" width="17.421875" style="2" customWidth="1"/>
    <col min="7" max="7" width="11.421875" style="2" customWidth="1"/>
    <col min="8" max="8" width="17.2812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ht="12.75">
      <c r="A2" s="4"/>
    </row>
    <row r="3" ht="12.75">
      <c r="A3" s="4" t="s">
        <v>1</v>
      </c>
    </row>
    <row r="4" ht="12.75">
      <c r="A4" s="4" t="s">
        <v>2</v>
      </c>
    </row>
    <row r="6" ht="14.25">
      <c r="A6" s="5" t="s">
        <v>3</v>
      </c>
    </row>
    <row r="8" spans="5:8" ht="12.75">
      <c r="E8" s="32" t="s">
        <v>4</v>
      </c>
      <c r="F8" s="32"/>
      <c r="G8" s="32" t="s">
        <v>5</v>
      </c>
      <c r="H8" s="32"/>
    </row>
    <row r="9" spans="5:8" ht="12.75">
      <c r="E9" s="6"/>
      <c r="F9" s="6"/>
      <c r="G9" s="6"/>
      <c r="H9" s="6"/>
    </row>
    <row r="10" spans="5:8" ht="12.75">
      <c r="E10" s="4" t="s">
        <v>6</v>
      </c>
      <c r="F10" s="4" t="s">
        <v>7</v>
      </c>
      <c r="G10" s="4" t="s">
        <v>6</v>
      </c>
      <c r="H10" s="4" t="s">
        <v>7</v>
      </c>
    </row>
    <row r="11" spans="5:8" ht="12.75">
      <c r="E11" s="4" t="s">
        <v>8</v>
      </c>
      <c r="F11" s="4" t="s">
        <v>9</v>
      </c>
      <c r="G11" s="4" t="s">
        <v>8</v>
      </c>
      <c r="H11" s="4" t="s">
        <v>9</v>
      </c>
    </row>
    <row r="12" spans="5:8" ht="12.75">
      <c r="E12" s="4" t="s">
        <v>10</v>
      </c>
      <c r="F12" s="4" t="s">
        <v>10</v>
      </c>
      <c r="G12" s="4" t="s">
        <v>11</v>
      </c>
      <c r="H12" s="4" t="s">
        <v>12</v>
      </c>
    </row>
    <row r="14" spans="5:8" ht="12.75">
      <c r="E14" s="7">
        <v>36981</v>
      </c>
      <c r="F14" s="7">
        <v>36616</v>
      </c>
      <c r="G14" s="7">
        <f>+E14</f>
        <v>36981</v>
      </c>
      <c r="H14" s="7">
        <f>+F14</f>
        <v>36616</v>
      </c>
    </row>
    <row r="15" spans="5:8" ht="12.75">
      <c r="E15" s="6"/>
      <c r="F15" s="6"/>
      <c r="G15" s="6"/>
      <c r="H15" s="6"/>
    </row>
    <row r="16" spans="5:8" ht="12.75">
      <c r="E16" s="6" t="s">
        <v>13</v>
      </c>
      <c r="F16" s="6" t="s">
        <v>13</v>
      </c>
      <c r="G16" s="6" t="s">
        <v>13</v>
      </c>
      <c r="H16" s="6" t="s">
        <v>13</v>
      </c>
    </row>
    <row r="18" spans="1:8" ht="12.75">
      <c r="A18" s="2">
        <v>1</v>
      </c>
      <c r="B18" s="2" t="s">
        <v>14</v>
      </c>
      <c r="D18" s="2" t="s">
        <v>15</v>
      </c>
      <c r="E18" s="8">
        <f>23703-16780</f>
        <v>6923</v>
      </c>
      <c r="F18" s="8">
        <v>6732</v>
      </c>
      <c r="G18" s="8">
        <v>23703</v>
      </c>
      <c r="H18" s="8">
        <v>20964</v>
      </c>
    </row>
    <row r="19" spans="2:8" ht="12.75">
      <c r="B19" s="2" t="s">
        <v>16</v>
      </c>
      <c r="D19" s="2" t="s">
        <v>17</v>
      </c>
      <c r="E19" s="8">
        <f>61-49</f>
        <v>12</v>
      </c>
      <c r="F19" s="8">
        <v>292</v>
      </c>
      <c r="G19" s="8">
        <v>61</v>
      </c>
      <c r="H19" s="8">
        <v>292</v>
      </c>
    </row>
    <row r="20" spans="2:8" ht="13.5" thickBot="1">
      <c r="B20" s="2" t="s">
        <v>18</v>
      </c>
      <c r="D20" s="2" t="s">
        <v>19</v>
      </c>
      <c r="E20" s="9">
        <f>2838-1900</f>
        <v>938</v>
      </c>
      <c r="F20" s="9">
        <v>655</v>
      </c>
      <c r="G20" s="9">
        <v>2838</v>
      </c>
      <c r="H20" s="9">
        <v>2615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14</v>
      </c>
      <c r="D22" s="2" t="s">
        <v>20</v>
      </c>
      <c r="E22" s="8">
        <f>6675-5000</f>
        <v>1675</v>
      </c>
      <c r="F22" s="8">
        <v>1433</v>
      </c>
      <c r="G22" s="8">
        <v>6675</v>
      </c>
      <c r="H22" s="8">
        <v>5261</v>
      </c>
    </row>
    <row r="23" spans="4:8" ht="12.75">
      <c r="D23" s="2" t="s">
        <v>21</v>
      </c>
      <c r="E23" s="8"/>
      <c r="F23" s="8"/>
      <c r="G23" s="8"/>
      <c r="H23" s="8"/>
    </row>
    <row r="24" spans="4:8" ht="12.75">
      <c r="D24" s="2" t="s">
        <v>22</v>
      </c>
      <c r="E24" s="8"/>
      <c r="F24" s="8"/>
      <c r="G24" s="8"/>
      <c r="H24" s="8"/>
    </row>
    <row r="25" spans="4:8" ht="12.75">
      <c r="D25" s="2" t="s">
        <v>23</v>
      </c>
      <c r="E25" s="8"/>
      <c r="F25" s="8"/>
      <c r="G25" s="8"/>
      <c r="H25" s="8"/>
    </row>
    <row r="26" spans="4:8" ht="12.75">
      <c r="D26" s="2" t="s">
        <v>24</v>
      </c>
      <c r="E26" s="8"/>
      <c r="F26" s="8"/>
      <c r="G26" s="8"/>
      <c r="H26" s="8"/>
    </row>
    <row r="27" spans="2:8" ht="12.75">
      <c r="B27" s="2" t="s">
        <v>16</v>
      </c>
      <c r="D27" s="2" t="s">
        <v>25</v>
      </c>
      <c r="E27" s="8">
        <f>-2741+1846</f>
        <v>-895</v>
      </c>
      <c r="F27" s="8">
        <v>-11145</v>
      </c>
      <c r="G27" s="8">
        <v>-2741</v>
      </c>
      <c r="H27" s="8">
        <v>-19061</v>
      </c>
    </row>
    <row r="28" spans="2:8" ht="12.75">
      <c r="B28" s="2" t="s">
        <v>18</v>
      </c>
      <c r="D28" s="2" t="s">
        <v>26</v>
      </c>
      <c r="E28" s="8">
        <f>-4686+3127</f>
        <v>-1559</v>
      </c>
      <c r="F28" s="8">
        <v>-1587</v>
      </c>
      <c r="G28" s="8">
        <v>-4686</v>
      </c>
      <c r="H28" s="8">
        <v>-4797</v>
      </c>
    </row>
    <row r="29" spans="2:8" ht="12.75">
      <c r="B29" s="2" t="s">
        <v>27</v>
      </c>
      <c r="D29" s="2" t="s">
        <v>28</v>
      </c>
      <c r="E29" s="10">
        <v>0</v>
      </c>
      <c r="F29" s="10">
        <v>-30963</v>
      </c>
      <c r="G29" s="10">
        <v>0</v>
      </c>
      <c r="H29" s="10">
        <v>-46827</v>
      </c>
    </row>
    <row r="30" spans="2:9" ht="12.75">
      <c r="B30" s="2" t="s">
        <v>29</v>
      </c>
      <c r="D30" s="2" t="s">
        <v>30</v>
      </c>
      <c r="E30" s="8">
        <f>SUM(E22:E29)</f>
        <v>-779</v>
      </c>
      <c r="F30" s="8">
        <f>SUM(F22:F29)</f>
        <v>-42262</v>
      </c>
      <c r="G30" s="8">
        <f>SUM(G22:G29)</f>
        <v>-752</v>
      </c>
      <c r="H30" s="8">
        <f>SUM(H22:H29)</f>
        <v>-65424</v>
      </c>
      <c r="I30" s="8"/>
    </row>
    <row r="31" spans="4:9" ht="12.75">
      <c r="D31" s="2" t="s">
        <v>21</v>
      </c>
      <c r="E31" s="8"/>
      <c r="F31" s="8"/>
      <c r="G31" s="8"/>
      <c r="H31" s="8"/>
      <c r="I31" s="8"/>
    </row>
    <row r="32" spans="4:9" ht="12.75">
      <c r="D32" s="2" t="s">
        <v>31</v>
      </c>
      <c r="E32" s="8"/>
      <c r="F32" s="8"/>
      <c r="G32" s="8"/>
      <c r="H32" s="8"/>
      <c r="I32" s="8"/>
    </row>
    <row r="33" spans="4:9" ht="12.75">
      <c r="D33" s="2" t="s">
        <v>32</v>
      </c>
      <c r="E33" s="8"/>
      <c r="F33" s="8"/>
      <c r="G33" s="8"/>
      <c r="H33" s="8"/>
      <c r="I33" s="8"/>
    </row>
    <row r="34" spans="4:9" ht="12.75">
      <c r="D34" s="2" t="s">
        <v>33</v>
      </c>
      <c r="E34" s="8"/>
      <c r="F34" s="8"/>
      <c r="G34" s="8"/>
      <c r="H34" s="8"/>
      <c r="I34" s="8"/>
    </row>
    <row r="35" spans="2:9" ht="12.75">
      <c r="B35" s="2" t="s">
        <v>34</v>
      </c>
      <c r="D35" s="2" t="s">
        <v>35</v>
      </c>
      <c r="E35" s="10">
        <f>2925-1877</f>
        <v>1048</v>
      </c>
      <c r="F35" s="10"/>
      <c r="G35" s="10">
        <v>2925</v>
      </c>
      <c r="H35" s="10">
        <v>2977</v>
      </c>
      <c r="I35" s="11"/>
    </row>
    <row r="36" spans="2:9" ht="12.75">
      <c r="B36" s="2" t="s">
        <v>36</v>
      </c>
      <c r="D36" s="2" t="s">
        <v>37</v>
      </c>
      <c r="E36" s="8">
        <f>SUM(E30:E35)</f>
        <v>269</v>
      </c>
      <c r="F36" s="8">
        <f>SUM(F30:F35)</f>
        <v>-42262</v>
      </c>
      <c r="G36" s="8">
        <f>SUM(G30:G35)</f>
        <v>2173</v>
      </c>
      <c r="H36" s="8">
        <f>SUM(H30:H35)</f>
        <v>-62447</v>
      </c>
      <c r="I36" s="8"/>
    </row>
    <row r="37" spans="4:9" ht="12.75">
      <c r="D37" s="2" t="s">
        <v>38</v>
      </c>
      <c r="E37" s="8"/>
      <c r="F37" s="8"/>
      <c r="G37" s="8"/>
      <c r="H37" s="8"/>
      <c r="I37" s="8"/>
    </row>
    <row r="38" spans="2:9" ht="12.75">
      <c r="B38" s="2" t="s">
        <v>39</v>
      </c>
      <c r="D38" s="2" t="s">
        <v>40</v>
      </c>
      <c r="E38" s="10">
        <f>-609+566</f>
        <v>-43</v>
      </c>
      <c r="F38" s="10">
        <v>-73</v>
      </c>
      <c r="G38" s="10">
        <v>-609</v>
      </c>
      <c r="H38" s="10">
        <v>-192</v>
      </c>
      <c r="I38" s="11"/>
    </row>
    <row r="39" spans="2:9" ht="12.75">
      <c r="B39" s="2" t="s">
        <v>41</v>
      </c>
      <c r="C39" s="2" t="s">
        <v>41</v>
      </c>
      <c r="D39" s="2" t="s">
        <v>42</v>
      </c>
      <c r="E39" s="8">
        <f>SUM(E36:E38)</f>
        <v>226</v>
      </c>
      <c r="F39" s="8">
        <f>SUM(F36:F38)</f>
        <v>-42335</v>
      </c>
      <c r="G39" s="8">
        <f>SUM(G36:G38)</f>
        <v>1564</v>
      </c>
      <c r="H39" s="8">
        <f>SUM(H36:H38)</f>
        <v>-62639</v>
      </c>
      <c r="I39" s="8"/>
    </row>
    <row r="40" spans="4:9" ht="12.75">
      <c r="D40" s="2" t="s">
        <v>43</v>
      </c>
      <c r="E40" s="8"/>
      <c r="F40" s="8"/>
      <c r="G40" s="8"/>
      <c r="H40" s="8"/>
      <c r="I40" s="8"/>
    </row>
    <row r="41" spans="3:9" ht="12.75">
      <c r="C41" s="2" t="s">
        <v>44</v>
      </c>
      <c r="D41" s="2" t="s">
        <v>45</v>
      </c>
      <c r="E41" s="10">
        <f>-63-2</f>
        <v>-65</v>
      </c>
      <c r="F41" s="10">
        <v>505</v>
      </c>
      <c r="G41" s="10">
        <v>-63</v>
      </c>
      <c r="H41" s="10">
        <v>1572</v>
      </c>
      <c r="I41" s="11"/>
    </row>
    <row r="42" spans="2:9" ht="12.75">
      <c r="B42" s="2" t="s">
        <v>46</v>
      </c>
      <c r="D42" s="2" t="s">
        <v>47</v>
      </c>
      <c r="E42" s="8">
        <f>SUM(E39:E41)</f>
        <v>161</v>
      </c>
      <c r="F42" s="8">
        <f>SUM(F39:F41)</f>
        <v>-41830</v>
      </c>
      <c r="G42" s="8">
        <f>SUM(G39:G41)</f>
        <v>1501</v>
      </c>
      <c r="H42" s="8">
        <f>SUM(H39:H41)</f>
        <v>-61067</v>
      </c>
      <c r="I42" s="8"/>
    </row>
    <row r="43" spans="4:9" ht="12.75">
      <c r="D43" s="2" t="s">
        <v>48</v>
      </c>
      <c r="E43" s="8"/>
      <c r="F43" s="8"/>
      <c r="G43" s="8"/>
      <c r="H43" s="8"/>
      <c r="I43" s="8"/>
    </row>
    <row r="44" spans="2:9" ht="12.75">
      <c r="B44" s="2" t="s">
        <v>49</v>
      </c>
      <c r="C44" s="2" t="s">
        <v>41</v>
      </c>
      <c r="D44" s="2" t="s">
        <v>50</v>
      </c>
      <c r="E44" s="8">
        <v>0</v>
      </c>
      <c r="F44" s="8">
        <v>0</v>
      </c>
      <c r="G44" s="8">
        <v>0</v>
      </c>
      <c r="H44" s="8">
        <v>0</v>
      </c>
      <c r="I44" s="8"/>
    </row>
    <row r="45" spans="3:9" ht="12.75">
      <c r="C45" s="2" t="s">
        <v>44</v>
      </c>
      <c r="D45" s="2" t="s">
        <v>45</v>
      </c>
      <c r="E45" s="8"/>
      <c r="F45" s="8">
        <v>0</v>
      </c>
      <c r="G45" s="8"/>
      <c r="H45" s="8">
        <v>0</v>
      </c>
      <c r="I45" s="8"/>
    </row>
    <row r="46" spans="3:9" ht="12.75">
      <c r="C46" s="2" t="s">
        <v>51</v>
      </c>
      <c r="D46" s="2" t="s">
        <v>52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4:9" ht="12.75">
      <c r="D47" s="2" t="s">
        <v>53</v>
      </c>
      <c r="E47" s="10"/>
      <c r="F47" s="10"/>
      <c r="G47" s="10"/>
      <c r="H47" s="10"/>
      <c r="I47" s="11"/>
    </row>
    <row r="48" spans="2:9" ht="12.75">
      <c r="B48" s="2" t="s">
        <v>54</v>
      </c>
      <c r="D48" s="2" t="s">
        <v>55</v>
      </c>
      <c r="E48" s="8">
        <f>SUM(E42:E47)</f>
        <v>161</v>
      </c>
      <c r="F48" s="8">
        <f>SUM(F42:F47)</f>
        <v>-41830</v>
      </c>
      <c r="G48" s="8">
        <f>SUM(G42:G47)</f>
        <v>1501</v>
      </c>
      <c r="H48" s="8">
        <f>SUM(H42:H47)</f>
        <v>-61067</v>
      </c>
      <c r="I48" s="8"/>
    </row>
    <row r="49" spans="4:9" ht="12.75">
      <c r="D49" s="2" t="s">
        <v>56</v>
      </c>
      <c r="E49" s="8"/>
      <c r="F49" s="8"/>
      <c r="G49" s="8"/>
      <c r="H49" s="8"/>
      <c r="I49" s="8"/>
    </row>
    <row r="50" spans="4:9" ht="12.75">
      <c r="D50" s="2" t="s">
        <v>53</v>
      </c>
      <c r="E50" s="8"/>
      <c r="F50" s="8"/>
      <c r="G50" s="8"/>
      <c r="H50" s="8"/>
      <c r="I50" s="8"/>
    </row>
    <row r="51" spans="5:9" ht="12.75">
      <c r="E51" s="8"/>
      <c r="F51" s="8"/>
      <c r="G51" s="8"/>
      <c r="H51" s="8"/>
      <c r="I51" s="8"/>
    </row>
    <row r="52" spans="1:9" ht="12.75">
      <c r="A52" s="2">
        <v>3</v>
      </c>
      <c r="B52" s="2" t="s">
        <v>14</v>
      </c>
      <c r="D52" s="2" t="s">
        <v>57</v>
      </c>
      <c r="E52" s="8"/>
      <c r="F52" s="8"/>
      <c r="G52" s="8"/>
      <c r="H52" s="8"/>
      <c r="I52" s="8"/>
    </row>
    <row r="53" spans="4:9" ht="12.75">
      <c r="D53" s="2" t="s">
        <v>58</v>
      </c>
      <c r="E53" s="8"/>
      <c r="F53" s="8"/>
      <c r="G53" s="8"/>
      <c r="H53" s="8"/>
      <c r="I53" s="8"/>
    </row>
    <row r="54" spans="4:9" ht="12.75">
      <c r="D54" s="2" t="s">
        <v>59</v>
      </c>
      <c r="E54" s="8"/>
      <c r="F54" s="8"/>
      <c r="G54" s="8"/>
      <c r="H54" s="8"/>
      <c r="I54" s="8"/>
    </row>
    <row r="55" spans="5:9" ht="12.75">
      <c r="E55" s="8"/>
      <c r="F55" s="8"/>
      <c r="G55" s="8"/>
      <c r="H55" s="8"/>
      <c r="I55" s="8"/>
    </row>
    <row r="56" spans="3:9" ht="12.75">
      <c r="C56" s="2" t="s">
        <v>41</v>
      </c>
      <c r="D56" s="2" t="s">
        <v>60</v>
      </c>
      <c r="E56" s="3">
        <f>+E42*1000/150000052*100</f>
        <v>0.10733329612445736</v>
      </c>
      <c r="F56" s="3">
        <f>+F42*1000/150000052*100</f>
        <v>-27.886656999292242</v>
      </c>
      <c r="G56" s="3">
        <f>+G42*1000/150000052*100</f>
        <v>1.000666319769009</v>
      </c>
      <c r="H56" s="3">
        <f>+H42*1000/150000052*100</f>
        <v>-40.71131922007601</v>
      </c>
      <c r="I56" s="8"/>
    </row>
    <row r="57" spans="4:9" ht="12.75">
      <c r="D57" s="2" t="s">
        <v>61</v>
      </c>
      <c r="E57" s="8"/>
      <c r="F57" s="8"/>
      <c r="G57" s="8"/>
      <c r="H57" s="8"/>
      <c r="I57" s="8"/>
    </row>
    <row r="58" spans="5:9" ht="12.75">
      <c r="E58" s="8"/>
      <c r="F58" s="8"/>
      <c r="G58" s="8"/>
      <c r="H58" s="8"/>
      <c r="I58" s="8"/>
    </row>
    <row r="59" spans="3:9" ht="12.75">
      <c r="C59" s="2" t="s">
        <v>44</v>
      </c>
      <c r="D59" s="2" t="s">
        <v>62</v>
      </c>
      <c r="E59" s="8">
        <v>0</v>
      </c>
      <c r="F59" s="8">
        <v>0</v>
      </c>
      <c r="G59" s="8">
        <v>0</v>
      </c>
      <c r="H59" s="8">
        <v>0</v>
      </c>
      <c r="I59" s="8"/>
    </row>
    <row r="60" spans="4:9" ht="12.75">
      <c r="D60" s="2" t="s">
        <v>61</v>
      </c>
      <c r="E60" s="8"/>
      <c r="F60" s="8"/>
      <c r="G60" s="8"/>
      <c r="H60" s="8"/>
      <c r="I60" s="8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1:9" ht="14.25">
      <c r="A64" s="5" t="s">
        <v>63</v>
      </c>
      <c r="E64" s="3"/>
      <c r="F64" s="3"/>
      <c r="G64" s="3"/>
      <c r="H64" s="3"/>
      <c r="I64" s="3"/>
    </row>
    <row r="65" spans="5:9" ht="12.75">
      <c r="E65" s="3"/>
      <c r="F65" s="3"/>
      <c r="G65" s="3"/>
      <c r="H65" s="3"/>
      <c r="I65" s="3"/>
    </row>
    <row r="66" spans="5:6" ht="12.75">
      <c r="E66" s="6" t="s">
        <v>64</v>
      </c>
      <c r="F66" s="6" t="s">
        <v>64</v>
      </c>
    </row>
    <row r="67" spans="5:6" ht="12.75">
      <c r="E67" s="6" t="s">
        <v>65</v>
      </c>
      <c r="F67" s="6" t="s">
        <v>66</v>
      </c>
    </row>
    <row r="68" spans="5:6" ht="12.75">
      <c r="E68" s="6" t="s">
        <v>67</v>
      </c>
      <c r="F68" s="6" t="s">
        <v>68</v>
      </c>
    </row>
    <row r="69" spans="5:6" ht="12.75">
      <c r="E69" s="6" t="s">
        <v>10</v>
      </c>
      <c r="F69" s="6" t="s">
        <v>69</v>
      </c>
    </row>
    <row r="71" spans="5:6" ht="12.75">
      <c r="E71" s="7">
        <f>+E14</f>
        <v>36981</v>
      </c>
      <c r="F71" s="7">
        <v>36707</v>
      </c>
    </row>
    <row r="73" spans="5:6" ht="12.75">
      <c r="E73" s="6" t="s">
        <v>13</v>
      </c>
      <c r="F73" s="6" t="s">
        <v>13</v>
      </c>
    </row>
    <row r="74" spans="1:8" ht="12.75">
      <c r="A74" s="2">
        <v>1</v>
      </c>
      <c r="C74" s="2" t="s">
        <v>70</v>
      </c>
      <c r="E74" s="8">
        <v>277319</v>
      </c>
      <c r="F74" s="8">
        <v>277334</v>
      </c>
      <c r="H74" s="12"/>
    </row>
    <row r="75" spans="5:6" ht="12.75">
      <c r="E75" s="8"/>
      <c r="F75" s="8"/>
    </row>
    <row r="76" spans="1:6" ht="12.75">
      <c r="A76" s="2">
        <v>2</v>
      </c>
      <c r="C76" s="2" t="s">
        <v>71</v>
      </c>
      <c r="E76" s="8">
        <v>46139</v>
      </c>
      <c r="F76" s="8">
        <v>46191</v>
      </c>
    </row>
    <row r="77" spans="5:8" ht="12.75">
      <c r="E77" s="8"/>
      <c r="F77" s="8"/>
      <c r="H77" s="12"/>
    </row>
    <row r="78" spans="1:6" ht="12.75">
      <c r="A78" s="2">
        <v>3</v>
      </c>
      <c r="C78" s="2" t="s">
        <v>72</v>
      </c>
      <c r="E78" s="8">
        <v>239359</v>
      </c>
      <c r="F78" s="8">
        <v>232255</v>
      </c>
    </row>
    <row r="79" spans="3:6" ht="12.75">
      <c r="C79" s="2" t="s">
        <v>73</v>
      </c>
      <c r="E79" s="8"/>
      <c r="F79" s="8"/>
    </row>
    <row r="80" spans="5:6" ht="12.75">
      <c r="E80" s="8"/>
      <c r="F80" s="8"/>
    </row>
    <row r="81" spans="1:6" ht="12.75">
      <c r="A81" s="2">
        <v>4</v>
      </c>
      <c r="C81" s="2" t="s">
        <v>78</v>
      </c>
      <c r="E81" s="8">
        <v>6982</v>
      </c>
      <c r="F81" s="8">
        <v>6982</v>
      </c>
    </row>
    <row r="82" spans="5:6" ht="12.75">
      <c r="E82" s="8"/>
      <c r="F82" s="8"/>
    </row>
    <row r="83" spans="1:6" ht="12.75">
      <c r="A83" s="2">
        <v>5</v>
      </c>
      <c r="C83" s="2" t="s">
        <v>74</v>
      </c>
      <c r="E83" s="8">
        <v>1126</v>
      </c>
      <c r="F83" s="8">
        <v>1125</v>
      </c>
    </row>
    <row r="84" spans="5:6" ht="12.75">
      <c r="E84" s="8"/>
      <c r="F84" s="8"/>
    </row>
    <row r="85" spans="1:6" ht="12.75">
      <c r="A85" s="2">
        <v>6</v>
      </c>
      <c r="C85" s="2" t="s">
        <v>75</v>
      </c>
      <c r="E85" s="8"/>
      <c r="F85" s="8"/>
    </row>
    <row r="86" spans="4:6" ht="12.75">
      <c r="D86" s="2" t="s">
        <v>76</v>
      </c>
      <c r="E86" s="8">
        <f>2721</f>
        <v>2721</v>
      </c>
      <c r="F86" s="8">
        <f>2978</f>
        <v>2978</v>
      </c>
    </row>
    <row r="87" spans="4:6" ht="12.75">
      <c r="D87" s="2" t="s">
        <v>77</v>
      </c>
      <c r="E87" s="8">
        <v>47707</v>
      </c>
      <c r="F87" s="8">
        <v>41332</v>
      </c>
    </row>
    <row r="88" spans="4:6" ht="12.75">
      <c r="D88" s="2" t="s">
        <v>79</v>
      </c>
      <c r="E88" s="8">
        <v>3760</v>
      </c>
      <c r="F88" s="8">
        <v>4421</v>
      </c>
    </row>
    <row r="89" spans="4:6" ht="12.75">
      <c r="D89" s="2" t="s">
        <v>80</v>
      </c>
      <c r="E89" s="8">
        <v>0</v>
      </c>
      <c r="F89" s="8">
        <v>0</v>
      </c>
    </row>
    <row r="90" spans="4:8" ht="12.75">
      <c r="D90" s="2" t="s">
        <v>81</v>
      </c>
      <c r="E90" s="8">
        <f>1287+4460</f>
        <v>5747</v>
      </c>
      <c r="F90" s="8">
        <v>6152</v>
      </c>
      <c r="H90" s="12"/>
    </row>
    <row r="91" spans="4:9" ht="12.75">
      <c r="D91" s="2" t="s">
        <v>82</v>
      </c>
      <c r="E91" s="8">
        <v>1979</v>
      </c>
      <c r="F91" s="8">
        <v>1535</v>
      </c>
      <c r="H91" s="12"/>
      <c r="I91" s="12"/>
    </row>
    <row r="92" spans="4:7" ht="12.75">
      <c r="D92" s="13"/>
      <c r="E92" s="14">
        <f>SUM(E86:E91)</f>
        <v>61914</v>
      </c>
      <c r="F92" s="14">
        <f>SUM(F86:F91)</f>
        <v>56418</v>
      </c>
      <c r="G92" s="12"/>
    </row>
    <row r="93" spans="1:6" ht="12.75">
      <c r="A93" s="2">
        <v>7</v>
      </c>
      <c r="C93" s="2" t="s">
        <v>83</v>
      </c>
      <c r="E93" s="8"/>
      <c r="F93" s="8"/>
    </row>
    <row r="94" spans="5:6" ht="12.75">
      <c r="E94" s="8"/>
      <c r="F94" s="8"/>
    </row>
    <row r="95" spans="4:7" ht="12.75">
      <c r="D95" s="2" t="s">
        <v>84</v>
      </c>
      <c r="E95" s="8">
        <v>-149559</v>
      </c>
      <c r="F95" s="8">
        <v>-149559</v>
      </c>
      <c r="G95" s="12"/>
    </row>
    <row r="96" spans="4:6" ht="12.75">
      <c r="D96" s="2" t="s">
        <v>85</v>
      </c>
      <c r="E96" s="8">
        <v>-5647</v>
      </c>
      <c r="F96" s="8">
        <v>-5755</v>
      </c>
    </row>
    <row r="97" spans="4:6" ht="12.75">
      <c r="D97" s="2" t="s">
        <v>86</v>
      </c>
      <c r="E97" s="8">
        <v>-54843</v>
      </c>
      <c r="F97" s="8">
        <v>-41414</v>
      </c>
    </row>
    <row r="98" spans="4:6" ht="12.75">
      <c r="D98" s="2" t="s">
        <v>87</v>
      </c>
      <c r="E98" s="8">
        <v>-946</v>
      </c>
      <c r="F98" s="8">
        <v>-3413</v>
      </c>
    </row>
    <row r="99" spans="4:6" ht="12.75">
      <c r="D99" s="2" t="s">
        <v>88</v>
      </c>
      <c r="E99" s="8">
        <v>0</v>
      </c>
      <c r="F99" s="8">
        <v>0</v>
      </c>
    </row>
    <row r="100" spans="5:6" ht="12.75">
      <c r="E100" s="14">
        <f>SUM(E95:E99)</f>
        <v>-210995</v>
      </c>
      <c r="F100" s="14">
        <f>SUM(F95:F99)</f>
        <v>-200141</v>
      </c>
    </row>
    <row r="101" spans="5:6" ht="12.75">
      <c r="E101" s="11"/>
      <c r="F101" s="11"/>
    </row>
    <row r="102" spans="1:6" ht="12.75">
      <c r="A102" s="2">
        <v>8</v>
      </c>
      <c r="C102" s="2" t="s">
        <v>89</v>
      </c>
      <c r="E102" s="8">
        <f>+E92+E100</f>
        <v>-149081</v>
      </c>
      <c r="F102" s="8">
        <f>+F92+F100</f>
        <v>-143723</v>
      </c>
    </row>
    <row r="103" spans="5:6" ht="13.5" thickBot="1">
      <c r="E103" s="15">
        <f>+E102+E83+E76+E74+E78</f>
        <v>414862</v>
      </c>
      <c r="F103" s="15">
        <f>+F102+F83+F76+F74+F78</f>
        <v>413182</v>
      </c>
    </row>
    <row r="104" spans="5:6" ht="13.5" thickTop="1">
      <c r="E104" s="8"/>
      <c r="F104" s="8"/>
    </row>
    <row r="105" spans="1:6" ht="12.75">
      <c r="A105" s="2">
        <v>9</v>
      </c>
      <c r="C105" s="2" t="s">
        <v>90</v>
      </c>
      <c r="E105" s="8"/>
      <c r="F105" s="8"/>
    </row>
    <row r="106" spans="3:6" ht="12.75">
      <c r="C106" s="2" t="s">
        <v>91</v>
      </c>
      <c r="E106" s="8">
        <v>150000</v>
      </c>
      <c r="F106" s="8">
        <v>150000</v>
      </c>
    </row>
    <row r="107" spans="3:6" ht="12.75">
      <c r="C107" s="2" t="s">
        <v>92</v>
      </c>
      <c r="E107" s="8"/>
      <c r="F107" s="8"/>
    </row>
    <row r="108" spans="4:6" ht="12.75">
      <c r="D108" s="2" t="s">
        <v>93</v>
      </c>
      <c r="E108" s="8">
        <v>13129</v>
      </c>
      <c r="F108" s="8">
        <v>13129</v>
      </c>
    </row>
    <row r="109" spans="4:6" ht="12.75">
      <c r="D109" s="2" t="s">
        <v>94</v>
      </c>
      <c r="E109" s="8">
        <v>185056</v>
      </c>
      <c r="F109" s="8">
        <v>185056</v>
      </c>
    </row>
    <row r="110" spans="4:6" ht="12.75">
      <c r="D110" s="2" t="s">
        <v>95</v>
      </c>
      <c r="E110" s="8">
        <v>0</v>
      </c>
      <c r="F110" s="8">
        <v>0</v>
      </c>
    </row>
    <row r="111" spans="4:6" ht="12.75">
      <c r="D111" s="2" t="s">
        <v>96</v>
      </c>
      <c r="E111" s="8">
        <v>0</v>
      </c>
      <c r="F111" s="8">
        <v>0</v>
      </c>
    </row>
    <row r="112" spans="4:6" ht="12.75">
      <c r="D112" s="2" t="s">
        <v>97</v>
      </c>
      <c r="E112" s="8">
        <v>-19165</v>
      </c>
      <c r="F112" s="8">
        <v>-20661</v>
      </c>
    </row>
    <row r="113" spans="4:6" ht="12.75">
      <c r="D113" s="2" t="s">
        <v>98</v>
      </c>
      <c r="E113" s="8">
        <v>0</v>
      </c>
      <c r="F113" s="8">
        <v>0</v>
      </c>
    </row>
    <row r="114" spans="5:6" ht="12.75">
      <c r="E114" s="8"/>
      <c r="F114" s="8"/>
    </row>
    <row r="115" spans="1:6" ht="12.75">
      <c r="A115" s="2">
        <v>10</v>
      </c>
      <c r="C115" s="2" t="s">
        <v>99</v>
      </c>
      <c r="E115" s="8">
        <v>22251</v>
      </c>
      <c r="F115" s="8">
        <v>22177</v>
      </c>
    </row>
    <row r="116" spans="5:6" ht="12.75">
      <c r="E116" s="8"/>
      <c r="F116" s="8"/>
    </row>
    <row r="117" spans="1:6" ht="12.75">
      <c r="A117" s="2">
        <v>11</v>
      </c>
      <c r="C117" s="2" t="s">
        <v>100</v>
      </c>
      <c r="E117" s="8">
        <v>22137</v>
      </c>
      <c r="F117" s="8">
        <v>22137</v>
      </c>
    </row>
    <row r="118" spans="5:6" ht="12.75">
      <c r="E118" s="8"/>
      <c r="F118" s="8"/>
    </row>
    <row r="119" spans="1:6" ht="12.75">
      <c r="A119" s="2">
        <v>12</v>
      </c>
      <c r="C119" s="2" t="s">
        <v>101</v>
      </c>
      <c r="E119" s="8">
        <f>7244+41192</f>
        <v>48436</v>
      </c>
      <c r="F119" s="8">
        <f>7135+41191</f>
        <v>48326</v>
      </c>
    </row>
    <row r="120" spans="5:6" ht="13.5" thickBot="1">
      <c r="E120" s="15">
        <f>SUM(E105:E119)</f>
        <v>421844</v>
      </c>
      <c r="F120" s="15">
        <f>SUM(F105:F119)</f>
        <v>420164</v>
      </c>
    </row>
    <row r="121" spans="1:6" ht="13.5" thickTop="1">
      <c r="A121" s="2">
        <v>13</v>
      </c>
      <c r="C121" s="2" t="s">
        <v>102</v>
      </c>
      <c r="E121" s="8">
        <f>SUM(E106:E113)/+E106*100</f>
        <v>219.34666666666666</v>
      </c>
      <c r="F121" s="8">
        <f>SUM(F106:F113)/+F106*100</f>
        <v>218.34933333333333</v>
      </c>
    </row>
    <row r="122" spans="5:6" ht="12.75">
      <c r="E122" s="3"/>
      <c r="F122" s="3"/>
    </row>
    <row r="123" spans="1:6" ht="12.75">
      <c r="A123" s="2" t="s">
        <v>103</v>
      </c>
      <c r="E123" s="12"/>
      <c r="F123" s="12"/>
    </row>
    <row r="125" spans="1:4" ht="12.75">
      <c r="A125" s="2" t="s">
        <v>104</v>
      </c>
      <c r="C125" s="13" t="s">
        <v>197</v>
      </c>
      <c r="D125" s="2" t="s">
        <v>105</v>
      </c>
    </row>
    <row r="126" ht="12.75">
      <c r="D126" s="2" t="s">
        <v>106</v>
      </c>
    </row>
    <row r="129" ht="12.75">
      <c r="A129" s="4" t="s">
        <v>107</v>
      </c>
    </row>
    <row r="131" spans="2:3" ht="12.75">
      <c r="B131" s="13" t="s">
        <v>108</v>
      </c>
      <c r="C131" s="2" t="s">
        <v>109</v>
      </c>
    </row>
    <row r="132" ht="12.75">
      <c r="C132" s="2" t="s">
        <v>110</v>
      </c>
    </row>
    <row r="133" ht="12.75">
      <c r="C133" s="2" t="s">
        <v>111</v>
      </c>
    </row>
    <row r="134" ht="12.75">
      <c r="C134" s="2" t="s">
        <v>112</v>
      </c>
    </row>
    <row r="136" spans="2:3" ht="12.75">
      <c r="B136" s="13" t="s">
        <v>113</v>
      </c>
      <c r="C136" s="2" t="s">
        <v>114</v>
      </c>
    </row>
    <row r="138" spans="2:3" ht="12.75">
      <c r="B138" s="13" t="s">
        <v>115</v>
      </c>
      <c r="C138" s="2" t="s">
        <v>116</v>
      </c>
    </row>
    <row r="140" spans="2:3" ht="12.75">
      <c r="B140" s="13" t="s">
        <v>117</v>
      </c>
      <c r="C140" s="2" t="s">
        <v>118</v>
      </c>
    </row>
    <row r="141" ht="12.75">
      <c r="C141" s="2" t="s">
        <v>119</v>
      </c>
    </row>
    <row r="143" spans="2:3" ht="12.75">
      <c r="B143" s="13" t="s">
        <v>120</v>
      </c>
      <c r="C143" s="2" t="s">
        <v>121</v>
      </c>
    </row>
    <row r="145" spans="2:3" ht="12.75">
      <c r="B145" s="13" t="s">
        <v>122</v>
      </c>
      <c r="C145" s="2" t="s">
        <v>123</v>
      </c>
    </row>
    <row r="147" spans="2:4" ht="12.75">
      <c r="B147" s="13" t="s">
        <v>124</v>
      </c>
      <c r="C147" s="2" t="s">
        <v>14</v>
      </c>
      <c r="D147" s="2" t="s">
        <v>125</v>
      </c>
    </row>
    <row r="148" ht="12.75">
      <c r="D148" s="16" t="s">
        <v>126</v>
      </c>
    </row>
    <row r="150" spans="3:4" ht="13.5" thickBot="1">
      <c r="C150" s="2" t="s">
        <v>16</v>
      </c>
      <c r="D150" s="2" t="s">
        <v>127</v>
      </c>
    </row>
    <row r="151" ht="13.5" thickBot="1">
      <c r="G151" s="17" t="s">
        <v>13</v>
      </c>
    </row>
    <row r="152" ht="12.75">
      <c r="G152" s="18"/>
    </row>
    <row r="153" spans="3:7" ht="13.5" thickBot="1">
      <c r="C153" s="2" t="s">
        <v>41</v>
      </c>
      <c r="D153" s="2" t="s">
        <v>128</v>
      </c>
      <c r="G153" s="33">
        <v>10818</v>
      </c>
    </row>
    <row r="154" ht="12.75">
      <c r="G154" s="19"/>
    </row>
    <row r="155" spans="3:7" ht="13.5" thickBot="1">
      <c r="C155" s="2" t="s">
        <v>44</v>
      </c>
      <c r="D155" s="2" t="s">
        <v>129</v>
      </c>
      <c r="G155" s="33">
        <v>6982</v>
      </c>
    </row>
    <row r="156" ht="12.75">
      <c r="G156" s="19"/>
    </row>
    <row r="157" spans="3:7" ht="13.5" thickBot="1">
      <c r="C157" s="2" t="s">
        <v>51</v>
      </c>
      <c r="D157" s="2" t="s">
        <v>130</v>
      </c>
      <c r="G157" s="33">
        <v>6909</v>
      </c>
    </row>
    <row r="159" spans="2:3" ht="12.75">
      <c r="B159" s="34" t="s">
        <v>131</v>
      </c>
      <c r="C159" s="2" t="s">
        <v>132</v>
      </c>
    </row>
    <row r="160" ht="12.75">
      <c r="C160" s="2" t="s">
        <v>133</v>
      </c>
    </row>
    <row r="161" ht="12.75">
      <c r="C161" s="2" t="s">
        <v>134</v>
      </c>
    </row>
    <row r="162" ht="12.75">
      <c r="C162" s="2" t="s">
        <v>135</v>
      </c>
    </row>
    <row r="164" spans="2:3" ht="12.75">
      <c r="B164" s="13" t="s">
        <v>136</v>
      </c>
      <c r="C164" s="2" t="s">
        <v>137</v>
      </c>
    </row>
    <row r="165" ht="12.75">
      <c r="C165" s="2" t="s">
        <v>138</v>
      </c>
    </row>
    <row r="166" ht="12.75">
      <c r="C166" s="2" t="s">
        <v>139</v>
      </c>
    </row>
    <row r="167" ht="12.75">
      <c r="C167" s="2" t="s">
        <v>140</v>
      </c>
    </row>
    <row r="168" ht="12.75">
      <c r="C168" s="2" t="s">
        <v>141</v>
      </c>
    </row>
    <row r="169" ht="12.75">
      <c r="C169" s="2" t="s">
        <v>142</v>
      </c>
    </row>
    <row r="170" ht="12.75">
      <c r="C170" s="2" t="s">
        <v>143</v>
      </c>
    </row>
    <row r="172" spans="2:3" ht="12.75">
      <c r="B172" s="13" t="s">
        <v>144</v>
      </c>
      <c r="C172" s="2" t="s">
        <v>145</v>
      </c>
    </row>
    <row r="174" spans="2:3" ht="12.75">
      <c r="B174" s="13" t="s">
        <v>146</v>
      </c>
      <c r="C174" s="2" t="s">
        <v>147</v>
      </c>
    </row>
    <row r="175" ht="12.75">
      <c r="C175" s="2" t="s">
        <v>148</v>
      </c>
    </row>
    <row r="176" ht="12.75">
      <c r="C176" s="2" t="s">
        <v>149</v>
      </c>
    </row>
    <row r="178" spans="2:3" ht="12.75">
      <c r="B178" s="13" t="s">
        <v>150</v>
      </c>
      <c r="C178" s="2" t="s">
        <v>151</v>
      </c>
    </row>
    <row r="180" ht="13.5" thickBot="1">
      <c r="D180" s="4" t="s">
        <v>84</v>
      </c>
    </row>
    <row r="181" spans="4:7" ht="13.5" thickBot="1">
      <c r="D181" s="4"/>
      <c r="G181" s="17" t="s">
        <v>13</v>
      </c>
    </row>
    <row r="182" spans="4:7" ht="13.5" thickBot="1">
      <c r="D182" s="4"/>
      <c r="G182" s="20"/>
    </row>
    <row r="183" spans="4:7" ht="12.75">
      <c r="D183" s="21" t="s">
        <v>152</v>
      </c>
      <c r="G183" s="22"/>
    </row>
    <row r="184" spans="4:7" ht="12.75">
      <c r="D184" s="2" t="s">
        <v>153</v>
      </c>
      <c r="G184" s="24">
        <v>5000</v>
      </c>
    </row>
    <row r="185" spans="4:7" ht="12.75">
      <c r="D185" s="2" t="s">
        <v>154</v>
      </c>
      <c r="G185" s="24">
        <v>4559</v>
      </c>
    </row>
    <row r="186" ht="12.75">
      <c r="G186" s="24"/>
    </row>
    <row r="187" spans="4:7" ht="12.75">
      <c r="D187" s="21" t="s">
        <v>155</v>
      </c>
      <c r="G187" s="24"/>
    </row>
    <row r="188" spans="4:7" ht="12.75">
      <c r="D188" s="2" t="s">
        <v>153</v>
      </c>
      <c r="G188" s="24">
        <v>98300</v>
      </c>
    </row>
    <row r="189" spans="4:7" ht="13.5" thickBot="1">
      <c r="D189" s="2" t="s">
        <v>154</v>
      </c>
      <c r="G189" s="23">
        <v>41700</v>
      </c>
    </row>
    <row r="190" ht="13.5" thickBot="1">
      <c r="G190" s="25">
        <f>SUM(G184:G189)</f>
        <v>149559</v>
      </c>
    </row>
    <row r="191" ht="12.75">
      <c r="G191" s="11"/>
    </row>
    <row r="192" spans="4:7" ht="12.75">
      <c r="D192" s="4" t="s">
        <v>100</v>
      </c>
      <c r="G192" s="8"/>
    </row>
    <row r="193" spans="4:7" ht="13.5" thickBot="1">
      <c r="D193" s="4"/>
      <c r="G193" s="20"/>
    </row>
    <row r="194" spans="4:7" ht="12.75">
      <c r="D194" s="21" t="s">
        <v>152</v>
      </c>
      <c r="G194" s="18"/>
    </row>
    <row r="195" spans="4:8" ht="12.75">
      <c r="D195" s="2" t="s">
        <v>154</v>
      </c>
      <c r="G195" s="36">
        <v>2280</v>
      </c>
      <c r="H195" s="12"/>
    </row>
    <row r="196" spans="7:8" ht="12.75">
      <c r="G196" s="36"/>
      <c r="H196" s="12"/>
    </row>
    <row r="197" spans="4:7" ht="12.75">
      <c r="D197" s="21" t="s">
        <v>155</v>
      </c>
      <c r="G197" s="36"/>
    </row>
    <row r="198" spans="4:7" ht="13.5" thickBot="1">
      <c r="D198" s="2" t="s">
        <v>156</v>
      </c>
      <c r="F198" s="8"/>
      <c r="G198" s="33">
        <v>19857</v>
      </c>
    </row>
    <row r="199" spans="6:7" ht="13.5" thickBot="1">
      <c r="F199" s="8"/>
      <c r="G199" s="37">
        <f>SUM(G195:G198)</f>
        <v>22137</v>
      </c>
    </row>
    <row r="200" spans="6:7" ht="12.75">
      <c r="F200" s="8"/>
      <c r="G200" s="11"/>
    </row>
    <row r="201" spans="6:7" ht="12.75">
      <c r="F201" s="8"/>
      <c r="G201" s="11"/>
    </row>
    <row r="202" spans="4:7" ht="13.5" thickBot="1">
      <c r="D202" s="2" t="s">
        <v>195</v>
      </c>
      <c r="F202" s="8"/>
      <c r="G202" s="9">
        <v>44504</v>
      </c>
    </row>
    <row r="203" spans="6:7" ht="13.5" thickTop="1">
      <c r="F203" s="8"/>
      <c r="G203" s="11"/>
    </row>
    <row r="204" spans="6:7" ht="12.75">
      <c r="F204" s="8"/>
      <c r="G204" s="11"/>
    </row>
    <row r="205" spans="2:3" ht="12.75">
      <c r="B205" s="13" t="s">
        <v>157</v>
      </c>
      <c r="C205" s="2" t="s">
        <v>158</v>
      </c>
    </row>
    <row r="207" spans="3:7" ht="12.75">
      <c r="C207" s="21" t="s">
        <v>159</v>
      </c>
      <c r="G207" s="26" t="s">
        <v>13</v>
      </c>
    </row>
    <row r="208" ht="12.75">
      <c r="C208" s="2" t="s">
        <v>160</v>
      </c>
    </row>
    <row r="209" spans="3:7" ht="12.75">
      <c r="C209" s="2" t="s">
        <v>161</v>
      </c>
      <c r="G209" s="8">
        <v>66839</v>
      </c>
    </row>
    <row r="211" spans="2:3" ht="12.75">
      <c r="B211" s="13" t="s">
        <v>162</v>
      </c>
      <c r="C211" s="2" t="s">
        <v>163</v>
      </c>
    </row>
    <row r="213" spans="2:3" ht="12.75">
      <c r="B213" s="13" t="s">
        <v>164</v>
      </c>
      <c r="C213" s="2" t="s">
        <v>165</v>
      </c>
    </row>
    <row r="216" spans="2:3" ht="13.5" thickBot="1">
      <c r="B216" s="13" t="s">
        <v>166</v>
      </c>
      <c r="C216" s="2" t="s">
        <v>167</v>
      </c>
    </row>
    <row r="217" ht="13.5" thickBot="1">
      <c r="G217" s="27" t="s">
        <v>13</v>
      </c>
    </row>
    <row r="218" ht="13.5" thickBot="1">
      <c r="D218" s="4" t="s">
        <v>168</v>
      </c>
    </row>
    <row r="219" ht="12.75">
      <c r="G219" s="18"/>
    </row>
    <row r="220" spans="4:7" ht="12.75">
      <c r="D220" s="2" t="s">
        <v>169</v>
      </c>
      <c r="G220" s="28">
        <v>22759</v>
      </c>
    </row>
    <row r="221" spans="4:7" ht="12.75">
      <c r="D221" s="2" t="s">
        <v>170</v>
      </c>
      <c r="G221" s="28">
        <f>408+221</f>
        <v>629</v>
      </c>
    </row>
    <row r="222" spans="4:7" ht="12.75">
      <c r="D222" s="2" t="s">
        <v>98</v>
      </c>
      <c r="G222" s="28">
        <f>292+51-28</f>
        <v>315</v>
      </c>
    </row>
    <row r="223" ht="13.5" thickBot="1">
      <c r="G223" s="29">
        <f>SUM(G220:G222)</f>
        <v>23703</v>
      </c>
    </row>
    <row r="224" spans="5:7" ht="14.25" thickBot="1" thickTop="1">
      <c r="E224" s="8"/>
      <c r="G224" s="30"/>
    </row>
    <row r="225" spans="4:5" ht="13.5" thickBot="1">
      <c r="D225" s="4" t="s">
        <v>171</v>
      </c>
      <c r="E225" s="8"/>
    </row>
    <row r="226" spans="5:7" ht="12.75">
      <c r="E226" s="8"/>
      <c r="G226" s="18"/>
    </row>
    <row r="227" spans="4:7" ht="12.75">
      <c r="D227" s="2" t="s">
        <v>169</v>
      </c>
      <c r="G227" s="28">
        <v>2316</v>
      </c>
    </row>
    <row r="228" spans="4:7" ht="12.75">
      <c r="D228" s="2" t="s">
        <v>170</v>
      </c>
      <c r="G228" s="28">
        <f>584+209-52</f>
        <v>741</v>
      </c>
    </row>
    <row r="229" spans="4:7" ht="12.75">
      <c r="D229" s="2" t="s">
        <v>98</v>
      </c>
      <c r="G229" s="28">
        <f>-758-128+3</f>
        <v>-883</v>
      </c>
    </row>
    <row r="230" ht="13.5" thickBot="1">
      <c r="G230" s="29">
        <f>SUM(G227:G229)</f>
        <v>2174</v>
      </c>
    </row>
    <row r="231" spans="5:7" ht="14.25" thickBot="1" thickTop="1">
      <c r="E231" s="8"/>
      <c r="G231" s="30"/>
    </row>
    <row r="232" spans="4:5" ht="13.5" thickBot="1">
      <c r="D232" s="4" t="s">
        <v>172</v>
      </c>
      <c r="E232" s="8"/>
    </row>
    <row r="233" spans="5:7" ht="12.75">
      <c r="E233" s="8"/>
      <c r="G233" s="18"/>
    </row>
    <row r="234" spans="4:7" ht="12.75">
      <c r="D234" s="2" t="s">
        <v>169</v>
      </c>
      <c r="G234" s="28">
        <f>277021+1181+2775+1049+927+517+21+7</f>
        <v>283498</v>
      </c>
    </row>
    <row r="235" spans="4:7" ht="12.75">
      <c r="D235" s="2" t="s">
        <v>170</v>
      </c>
      <c r="G235" s="28">
        <f>71+47707+1539+967+445+46+15+239359+3</f>
        <v>290152</v>
      </c>
    </row>
    <row r="236" spans="4:7" ht="12.75">
      <c r="D236" s="2" t="s">
        <v>98</v>
      </c>
      <c r="G236" s="28">
        <f>46139+6982+226+327+230+3801+135+3+24+54+121+18+2+1126</f>
        <v>59188</v>
      </c>
    </row>
    <row r="237" ht="13.5" thickBot="1">
      <c r="G237" s="29">
        <f>SUM(G234:G236)</f>
        <v>632838</v>
      </c>
    </row>
    <row r="238" spans="5:7" ht="14.25" thickBot="1" thickTop="1">
      <c r="E238" s="12"/>
      <c r="G238" s="30"/>
    </row>
    <row r="239" spans="4:5" ht="12.75">
      <c r="D239" s="2" t="s">
        <v>173</v>
      </c>
      <c r="E239" s="12"/>
    </row>
    <row r="240" spans="4:5" ht="12.75">
      <c r="D240" s="2" t="s">
        <v>174</v>
      </c>
      <c r="E240" s="12"/>
    </row>
    <row r="241" ht="12.75">
      <c r="E241" s="12"/>
    </row>
    <row r="242" spans="2:5" ht="12.75">
      <c r="B242" s="13" t="s">
        <v>175</v>
      </c>
      <c r="C242" s="2" t="s">
        <v>176</v>
      </c>
      <c r="E242" s="12"/>
    </row>
    <row r="243" spans="3:5" ht="12.75">
      <c r="C243" s="2" t="s">
        <v>177</v>
      </c>
      <c r="E243" s="12"/>
    </row>
    <row r="244" spans="3:5" ht="12.75">
      <c r="C244" s="2" t="s">
        <v>178</v>
      </c>
      <c r="E244" s="12"/>
    </row>
    <row r="245" spans="3:5" ht="12.75">
      <c r="C245" s="2" t="s">
        <v>194</v>
      </c>
      <c r="E245" s="12"/>
    </row>
    <row r="246" spans="3:5" ht="12.75">
      <c r="C246" s="2" t="s">
        <v>196</v>
      </c>
      <c r="E246" s="12"/>
    </row>
    <row r="247" ht="12.75">
      <c r="E247" s="12"/>
    </row>
    <row r="248" spans="2:3" ht="12.75">
      <c r="B248" s="13" t="s">
        <v>179</v>
      </c>
      <c r="C248" s="2" t="s">
        <v>180</v>
      </c>
    </row>
    <row r="249" ht="12.75">
      <c r="C249" s="2" t="s">
        <v>181</v>
      </c>
    </row>
    <row r="250" ht="12.75">
      <c r="C250" s="2" t="s">
        <v>182</v>
      </c>
    </row>
    <row r="251" ht="12.75">
      <c r="C251" s="2" t="s">
        <v>183</v>
      </c>
    </row>
    <row r="253" spans="2:3" ht="12.75">
      <c r="B253" s="13" t="s">
        <v>184</v>
      </c>
      <c r="C253" s="2" t="s">
        <v>185</v>
      </c>
    </row>
    <row r="254" ht="12.75">
      <c r="B254" s="13"/>
    </row>
    <row r="256" spans="2:3" ht="12.75">
      <c r="B256" s="13" t="s">
        <v>186</v>
      </c>
      <c r="C256" s="2" t="s">
        <v>187</v>
      </c>
    </row>
    <row r="258" spans="2:3" ht="12.75">
      <c r="B258" s="35">
        <v>21</v>
      </c>
      <c r="C258" s="2" t="s">
        <v>188</v>
      </c>
    </row>
    <row r="259" ht="12.75" hidden="1"/>
    <row r="260" ht="12.75" hidden="1">
      <c r="B260" s="13"/>
    </row>
    <row r="261" ht="12.75" hidden="1"/>
    <row r="262" ht="12.75" hidden="1"/>
    <row r="264" ht="12.75">
      <c r="C264" s="4" t="s">
        <v>189</v>
      </c>
    </row>
    <row r="265" ht="13.5" customHeight="1"/>
    <row r="268" ht="12.75">
      <c r="C268" s="4" t="s">
        <v>190</v>
      </c>
    </row>
    <row r="269" ht="12.75">
      <c r="C269" s="2" t="s">
        <v>191</v>
      </c>
    </row>
    <row r="273" ht="12.75">
      <c r="C273" s="31" t="s">
        <v>192</v>
      </c>
    </row>
    <row r="274" ht="12.75">
      <c r="C274" s="2" t="s">
        <v>193</v>
      </c>
    </row>
  </sheetData>
  <printOptions gridLines="1" horizontalCentered="1"/>
  <pageMargins left="0.25" right="0.25" top="0.5" bottom="0.5" header="0.5" footer="0.25"/>
  <pageSetup horizontalDpi="300" verticalDpi="300" orientation="portrait" paperSize="9" scale="95" r:id="rId1"/>
  <headerFooter alignWithMargins="0">
    <oddFooter>&amp;R&amp;8&amp;D</oddFooter>
  </headerFooter>
  <rowBreaks count="2" manualBreakCount="2">
    <brk id="62" max="7" man="1"/>
    <brk id="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ECONSTATED BERHAD</dc:creator>
  <cp:keywords/>
  <dc:description/>
  <cp:lastModifiedBy>USER</cp:lastModifiedBy>
  <cp:lastPrinted>2001-05-29T10:13:27Z</cp:lastPrinted>
  <dcterms:created xsi:type="dcterms:W3CDTF">2001-04-17T03:09:00Z</dcterms:created>
  <dcterms:modified xsi:type="dcterms:W3CDTF">2001-05-29T10:15:17Z</dcterms:modified>
  <cp:category/>
  <cp:version/>
  <cp:contentType/>
  <cp:contentStatus/>
</cp:coreProperties>
</file>