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9210" windowHeight="4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<sst xmlns="http://schemas.openxmlformats.org/spreadsheetml/2006/main" count="244" uniqueCount="198">
  <si>
    <t>QUARTERLY REPORT</t>
  </si>
  <si>
    <t>The figures have not been audited.</t>
  </si>
  <si>
    <t>CONSOLIDATED INCOME STATEMENT</t>
  </si>
  <si>
    <t>INDIVIDUAL QUARTER</t>
  </si>
  <si>
    <t>CUMULATIVE QUARTER</t>
  </si>
  <si>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</si>
  <si>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</si>
  <si>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</si>
  <si>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</si>
  <si>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</si>
  <si>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</si>
  <si>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</si>
  <si>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</si>
  <si>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</si>
  <si>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</si>
  <si>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</si>
  <si>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</si>
  <si>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</si>
  <si>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</si>
  <si>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</si>
  <si>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interest on borrowings,depreciation and</t>
  </si>
  <si>
    <t>amortisation,exceptional items,income</t>
  </si>
  <si>
    <t>tax,minority interests and extraordinary</t>
  </si>
  <si>
    <t>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</si>
  <si>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</si>
  <si>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</si>
  <si>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</si>
  <si>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</si>
  <si>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</si>
  <si>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</si>
  <si>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 and exceptional items but</t>
  </si>
  <si>
    <t>before income tax,minority interests and</t>
  </si>
  <si>
    <t>extraordinary items</t>
  </si>
  <si>
    <t xml:space="preserve">(f) </t>
  </si>
  <si>
    <t>Share of results of associated companies</t>
  </si>
  <si>
    <t xml:space="preserve">(g) </t>
  </si>
  <si>
    <t>Profit/(loss) before taxation,minority</t>
  </si>
  <si>
    <t>interest and extraordinary items</t>
  </si>
  <si>
    <t>(h)</t>
  </si>
  <si>
    <t>Taxation</t>
  </si>
  <si>
    <t>(I)</t>
  </si>
  <si>
    <t>Profit/(loss) after taxation</t>
  </si>
  <si>
    <t>before deducting of minority interests</t>
  </si>
  <si>
    <t>(ii)</t>
  </si>
  <si>
    <t>Less:Minority interests</t>
  </si>
  <si>
    <t>(j)</t>
  </si>
  <si>
    <t xml:space="preserve">Profit/(loss) after taxation </t>
  </si>
  <si>
    <t>attributable to members of the company</t>
  </si>
  <si>
    <t>(k)</t>
  </si>
  <si>
    <t>Extraordinary items</t>
  </si>
  <si>
    <t>(iii)</t>
  </si>
  <si>
    <t xml:space="preserve">Extraordinary items attributable to </t>
  </si>
  <si>
    <t>members of the company</t>
  </si>
  <si>
    <t>(l)</t>
  </si>
  <si>
    <t xml:space="preserve">Profit/(loss) after taxation and </t>
  </si>
  <si>
    <t xml:space="preserve">extraordinary items attributable to </t>
  </si>
  <si>
    <t>Earnings per share based on 2(j)above</t>
  </si>
  <si>
    <t xml:space="preserve">after deducting any provision for </t>
  </si>
  <si>
    <t>preference dividends,if any:-</t>
  </si>
  <si>
    <t>Basic(based on</t>
  </si>
  <si>
    <t>ordinary shares)(sen)</t>
  </si>
  <si>
    <t xml:space="preserve">Fully diluted(based on </t>
  </si>
  <si>
    <t>CONSOLIDATED BALANCE SHEET</t>
  </si>
  <si>
    <t>AS AT</t>
  </si>
  <si>
    <t xml:space="preserve">END OF </t>
  </si>
  <si>
    <t>PRECEDING</t>
  </si>
  <si>
    <t>CURRENT</t>
  </si>
  <si>
    <t xml:space="preserve">FINANCIAL </t>
  </si>
  <si>
    <t>YEAR END</t>
  </si>
  <si>
    <t>Fixed Assets</t>
  </si>
  <si>
    <t>Investment in Associated Companies</t>
  </si>
  <si>
    <t>Intangible Assets</t>
  </si>
  <si>
    <t>Current Assets</t>
  </si>
  <si>
    <t>Stocks</t>
  </si>
  <si>
    <t>Trade Debtors</t>
  </si>
  <si>
    <t>Short Term Investments</t>
  </si>
  <si>
    <t xml:space="preserve">Cash </t>
  </si>
  <si>
    <t>Other debtors</t>
  </si>
  <si>
    <t>Current Liabilities</t>
  </si>
  <si>
    <t>Short Term Borrowings</t>
  </si>
  <si>
    <t>Trade Creditors</t>
  </si>
  <si>
    <t>Other Creditors</t>
  </si>
  <si>
    <t>Provision for Taxation</t>
  </si>
  <si>
    <t>Others-provide details,if material</t>
  </si>
  <si>
    <t>Net Current Assets/(Current 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</si>
  <si>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</si>
  <si>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</si>
  <si>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</si>
  <si>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</si>
  <si>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</si>
  <si>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</si>
  <si>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</si>
  <si>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</si>
  <si>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</si>
  <si>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</si>
  <si>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</si>
  <si>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</si>
  <si>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share(sen)</t>
  </si>
  <si>
    <t>Notes</t>
  </si>
  <si>
    <t>The quarterly financial statements are prepared on the basis of the accounting policies set out</t>
  </si>
  <si>
    <t>Investments in quoted shares as at end of the reporting period</t>
  </si>
  <si>
    <t>Total Investments,at cost;</t>
  </si>
  <si>
    <t>Total Investments,at carrying value/book value;and</t>
  </si>
  <si>
    <t>Total Investments,at market value</t>
  </si>
  <si>
    <t>restructuring and discontinuing operation.</t>
  </si>
  <si>
    <t>There were no issuances and repayments of debt and equity securities,share buy-backs,share</t>
  </si>
  <si>
    <t>Group borrowings and debt securities as at the end of the reporting period:-</t>
  </si>
  <si>
    <t>Unsecured</t>
  </si>
  <si>
    <t>Revolving credit</t>
  </si>
  <si>
    <t>Secured</t>
  </si>
  <si>
    <t>Term loan</t>
  </si>
  <si>
    <t>Contingent liabilities</t>
  </si>
  <si>
    <t>Company</t>
  </si>
  <si>
    <t>Corporate guarantee granted to financial institutions for banking and credit</t>
  </si>
  <si>
    <t>facilities granted to subsidiary companies.</t>
  </si>
  <si>
    <t>There were no financial instruments with off balance sheet risk at the date of issuance of this report.</t>
  </si>
  <si>
    <t>There were no material litigation, which would have a material adverse effect on the financial results.</t>
  </si>
  <si>
    <t>Segmental reporting</t>
  </si>
  <si>
    <t>Gross revenue</t>
  </si>
  <si>
    <t>Hotel and recreation club operations</t>
  </si>
  <si>
    <t>Profit/(loss) before taxation</t>
  </si>
  <si>
    <t>Property development</t>
  </si>
  <si>
    <t>Total assets employed</t>
  </si>
  <si>
    <t xml:space="preserve">The activities of the Group are carried out in Malaysia and as such segmental reporting </t>
  </si>
  <si>
    <t>by geographical location is not presented.</t>
  </si>
  <si>
    <t>There were no profit forecast or guarantee for the period.</t>
  </si>
  <si>
    <t>BY ORDER OF THE BOARD</t>
  </si>
  <si>
    <t>Petaling Jaya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</si>
  <si>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</si>
  <si>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</si>
  <si>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</si>
  <si>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</si>
  <si>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</si>
  <si>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</si>
  <si>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</si>
  <si>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</si>
  <si>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</si>
  <si>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</si>
  <si>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</si>
  <si>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</si>
  <si>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</si>
  <si>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</si>
  <si>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</si>
  <si>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</si>
  <si>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1.</t>
  </si>
  <si>
    <t>2.</t>
  </si>
  <si>
    <t>3.</t>
  </si>
  <si>
    <t>4.</t>
  </si>
  <si>
    <t>There were no under or over-provisions of tax in respect of prior year and no deferred taxation</t>
  </si>
  <si>
    <t>during this quarter.</t>
  </si>
  <si>
    <t>further.</t>
  </si>
  <si>
    <t>Long Term Investments</t>
  </si>
  <si>
    <t>Remarks:-</t>
  </si>
  <si>
    <t>Item</t>
  </si>
  <si>
    <t>3.)</t>
  </si>
  <si>
    <t>5.)</t>
  </si>
  <si>
    <t xml:space="preserve">11.) </t>
  </si>
  <si>
    <t>Secretary</t>
  </si>
  <si>
    <t>Other Long term Liabilities includes Refundable membership of RM7.2 mil and Deferred Taxation</t>
  </si>
  <si>
    <t>2000 including business combination, acquisition or disposal of subsidiaries and long term investments,</t>
  </si>
  <si>
    <t>ALBERT WONG MUN SUM</t>
  </si>
  <si>
    <t>Barring unforeseen circumstances,the Group's prospects for the current year are expected to improve</t>
  </si>
  <si>
    <t>September 2000.</t>
  </si>
  <si>
    <t>There were no changes in the composition of the company during the first quarter ended 30 September</t>
  </si>
  <si>
    <t>There were no exceptional items in the first quarter ended 30 September 2000.</t>
  </si>
  <si>
    <t>There were no extraordinary items in the first quarter ended 30 September 2000.</t>
  </si>
  <si>
    <t>There were no pre-acquisition profits for the first quarter ended 30 September 2000.</t>
  </si>
  <si>
    <t>There were no sales of investments or properties for the first quarter ended 30 September 2000.</t>
  </si>
  <si>
    <t>There were no purchases or sales of quoted securities for the first quarter ended 30</t>
  </si>
  <si>
    <t>There were no major corporate proposals during the first quarter ended 30 September 2000.</t>
  </si>
  <si>
    <t>Long term investments comprises of Properties Held for Development amounting to RM234.9 mil</t>
  </si>
  <si>
    <t>Included in stocks is Properties under Development amounting to RM43.3 mil and Investment</t>
  </si>
  <si>
    <t>in Quoted shares of RM6.98 mil.</t>
  </si>
  <si>
    <t>of RM41.2 mil.</t>
  </si>
  <si>
    <t>in the most recent set of annual financial statements.</t>
  </si>
  <si>
    <t>All investments in quoted shares are stated at book value which is net the provision for</t>
  </si>
  <si>
    <t>dimunition in the value of the shares.</t>
  </si>
  <si>
    <t>Compared to the previous quarter, the profitability before tax improved due to lower interest expense</t>
  </si>
  <si>
    <t>The results in the fourth quarter was also affected by the higher quarterly amortisation expenses</t>
  </si>
  <si>
    <t>as a result of the amortisation recognition due to the closing of the financial year end.</t>
  </si>
  <si>
    <t>With the activation of some of the other revenue generators of the Group, earnings is expected to</t>
  </si>
  <si>
    <t>The coming seasonal festivities would see improvement in the food &amp; beverage revenue for the</t>
  </si>
  <si>
    <t>Group until the end of the next quarter.</t>
  </si>
  <si>
    <t>The operations of the Group thus far have not been materially affected by the seasonal and cyclical factors.</t>
  </si>
  <si>
    <t>Both food &amp; beverage and room revenue currently still form the main contributors of the Group's earnings.</t>
  </si>
  <si>
    <t>improve in the near future.</t>
  </si>
  <si>
    <t>The Group has managed to report a positive earning for this quarter compared to the last quarter.</t>
  </si>
  <si>
    <t>charged. This was due to the activation of a property development project where the interest charges</t>
  </si>
  <si>
    <t>for the project was capitalised resulting in a lower interest expensed charged to the profit &amp; loss account.</t>
  </si>
  <si>
    <t>Quarterly report on consolidated results for the financial quarter ended 30-September-2000</t>
  </si>
  <si>
    <t>cancellations,shares held as treasury shares and resale of treasury shares for the current</t>
  </si>
  <si>
    <t>financial year to date.</t>
  </si>
  <si>
    <t xml:space="preserve">The proposed debt restructuring scheme consist of a debt conversion of up to RM230 million </t>
  </si>
  <si>
    <t>100% of its nominal value ("ICULS") on the basis of RM1.00 nominal amount of ICULS for every</t>
  </si>
  <si>
    <t>RM1.00 debt in Econstates Group.</t>
  </si>
  <si>
    <t>Econstates Group existing bank loans into up to RM230 million nominal amount of 3% ICULS at</t>
  </si>
  <si>
    <t>27 October 2000</t>
  </si>
  <si>
    <t>The Group announced its proposed debt restructuring scheme on the 20 October 2000.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</si>
</sst>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_(* #,##0_);_(* \(#,##0\);_(* &quot;-&quot;??_);_(@_)"/>
    <numFmt numFmtId="166" formatCode="_(* #,##0.0_);_(* \(#,##0.0\);_(* &quot;-&quot;??_);_(@_)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2" fillId="0" borderId="0" xfId="15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2" fillId="0" borderId="0" xfId="15" applyNumberFormat="1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65" fontId="2" fillId="0" borderId="3" xfId="15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165" fontId="2" fillId="0" borderId="7" xfId="15" applyNumberFormat="1" applyFont="1" applyBorder="1" applyAlignment="1">
      <alignment/>
    </xf>
    <xf numFmtId="165" fontId="2" fillId="0" borderId="6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165" fontId="2" fillId="0" borderId="7" xfId="15" applyNumberFormat="1" applyFont="1" applyBorder="1" applyAlignment="1">
      <alignment horizontal="center"/>
    </xf>
    <xf numFmtId="165" fontId="2" fillId="0" borderId="8" xfId="15" applyNumberFormat="1" applyFont="1" applyBorder="1" applyAlignment="1">
      <alignment horizontal="center"/>
    </xf>
    <xf numFmtId="165" fontId="2" fillId="0" borderId="5" xfId="15" applyNumberFormat="1" applyFont="1" applyBorder="1" applyAlignment="1">
      <alignment horizontal="center"/>
    </xf>
    <xf numFmtId="165" fontId="2" fillId="0" borderId="7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165" fontId="2" fillId="0" borderId="8" xfId="15" applyNumberFormat="1" applyFont="1" applyBorder="1" applyAlignment="1">
      <alignment/>
    </xf>
    <xf numFmtId="165" fontId="2" fillId="0" borderId="9" xfId="15" applyNumberFormat="1" applyFont="1" applyBorder="1" applyAlignment="1">
      <alignment/>
    </xf>
    <xf numFmtId="0" fontId="2" fillId="0" borderId="7" xfId="0" applyFont="1" applyBorder="1" applyAlignment="1">
      <alignment/>
    </xf>
    <xf numFmtId="15" fontId="2" fillId="0" borderId="0" xfId="0" applyNumberFormat="1" applyFont="1" applyAlignment="1" quotePrefix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6"/>
  <sheetViews>
    <sheetView tabSelected="1" workbookViewId="0" topLeftCell="A101">
      <selection activeCell="E123" sqref="E123"/>
    </sheetView>
  </sheetViews>
  <sheetFormatPr defaultColWidth="9.140625" defaultRowHeight="12.75"/>
  <cols>
    <col min="1" max="1" width="3.00390625" style="2" customWidth="1"/>
    <col min="2" max="2" width="3.140625" style="2" customWidth="1"/>
    <col min="3" max="3" width="4.140625" style="2" customWidth="1"/>
    <col min="4" max="4" width="31.28125" style="2" customWidth="1"/>
    <col min="5" max="5" width="10.421875" style="2" customWidth="1"/>
    <col min="6" max="6" width="17.7109375" style="2" customWidth="1"/>
    <col min="7" max="7" width="10.421875" style="2" customWidth="1"/>
    <col min="8" max="8" width="17.7109375" style="2" customWidth="1"/>
    <col min="9" max="9" width="3.140625" style="2" customWidth="1"/>
    <col min="10" max="10" width="11.421875" style="2" customWidth="1"/>
    <col min="11" max="11" width="20.00390625" style="2" customWidth="1"/>
    <col min="12" max="13" width="13.7109375" style="2" customWidth="1"/>
    <col min="14" max="14" width="11.421875" style="3" customWidth="1"/>
    <col min="15" max="16384" width="11.421875" style="2" customWidth="1"/>
  </cols>
  <sheetData>
    <row r="1" ht="15.75">
      <c r="A1" s="1" t="s">
        <v>0</v>
      </c>
    </row>
    <row r="2" ht="12.75">
      <c r="A2" s="4"/>
    </row>
    <row r="3" ht="12.75">
      <c r="A3" s="4" t="s">
        <v>189</v>
      </c>
    </row>
    <row r="4" ht="12.75">
      <c r="A4" s="4" t="s">
        <v>1</v>
      </c>
    </row>
    <row r="6" ht="14.25">
      <c r="A6" s="5" t="s">
        <v>2</v>
      </c>
    </row>
    <row r="8" spans="5:8" ht="12.75">
      <c r="E8" s="34" t="s">
        <v>3</v>
      </c>
      <c r="F8" s="34"/>
      <c r="G8" s="34" t="s">
        <v>4</v>
      </c>
      <c r="H8" s="34"/>
    </row>
    <row r="9" spans="5:8" ht="12.75">
      <c r="E9" s="6"/>
      <c r="F9" s="6"/>
      <c r="G9" s="6"/>
      <c r="H9" s="6"/>
    </row>
    <row r="10" spans="5:8" ht="12.75">
      <c r="E10" s="4" t="s">
        <v>5</v>
      </c>
      <c r="F10" s="4" t="s">
        <v>6</v>
      </c>
      <c r="G10" s="4" t="s">
        <v>5</v>
      </c>
      <c r="H10" s="4" t="s">
        <v>6</v>
      </c>
    </row>
    <row r="11" spans="5:8" ht="12.75">
      <c r="E11" s="4" t="s">
        <v>7</v>
      </c>
      <c r="F11" s="4" t="s">
        <v>8</v>
      </c>
      <c r="G11" s="4" t="s">
        <v>7</v>
      </c>
      <c r="H11" s="4" t="s">
        <v>8</v>
      </c>
    </row>
    <row r="12" spans="5:8" ht="12.75">
      <c r="E12" s="4" t="s">
        <v>9</v>
      </c>
      <c r="F12" s="4" t="s">
        <v>9</v>
      </c>
      <c r="G12" s="4" t="s">
        <v>10</v>
      </c>
      <c r="H12" s="4" t="s">
        <v>11</v>
      </c>
    </row>
    <row r="14" spans="5:8" ht="12.75">
      <c r="E14" s="7">
        <v>36799</v>
      </c>
      <c r="F14" s="7">
        <v>36433</v>
      </c>
      <c r="G14" s="7">
        <f>+E14</f>
        <v>36799</v>
      </c>
      <c r="H14" s="7">
        <f>+F14</f>
        <v>36433</v>
      </c>
    </row>
    <row r="15" spans="5:8" ht="12.75">
      <c r="E15" s="6"/>
      <c r="F15" s="6"/>
      <c r="G15" s="6"/>
      <c r="H15" s="6"/>
    </row>
    <row r="16" spans="5:8" ht="12.75">
      <c r="E16" s="6" t="s">
        <v>12</v>
      </c>
      <c r="F16" s="6" t="s">
        <v>12</v>
      </c>
      <c r="G16" s="6" t="s">
        <v>12</v>
      </c>
      <c r="H16" s="6" t="s">
        <v>12</v>
      </c>
    </row>
    <row r="18" spans="1:8" ht="12.75">
      <c r="A18" s="2">
        <v>1</v>
      </c>
      <c r="B18" s="2" t="s">
        <v>13</v>
      </c>
      <c r="D18" s="2" t="s">
        <v>14</v>
      </c>
      <c r="E18" s="8">
        <v>8159</v>
      </c>
      <c r="F18" s="8">
        <v>6779</v>
      </c>
      <c r="G18" s="8">
        <v>8159</v>
      </c>
      <c r="H18" s="8">
        <v>6779</v>
      </c>
    </row>
    <row r="19" spans="2:8" ht="12.75">
      <c r="B19" s="2" t="s">
        <v>15</v>
      </c>
      <c r="D19" s="2" t="s">
        <v>16</v>
      </c>
      <c r="E19" s="8">
        <v>15</v>
      </c>
      <c r="F19" s="8">
        <v>0</v>
      </c>
      <c r="G19" s="8">
        <v>15</v>
      </c>
      <c r="H19" s="8">
        <v>0</v>
      </c>
    </row>
    <row r="20" spans="2:8" ht="13.5" thickBot="1">
      <c r="B20" s="2" t="s">
        <v>17</v>
      </c>
      <c r="D20" s="2" t="s">
        <v>18</v>
      </c>
      <c r="E20" s="9">
        <v>974</v>
      </c>
      <c r="F20" s="9">
        <v>840</v>
      </c>
      <c r="G20" s="9">
        <v>974</v>
      </c>
      <c r="H20" s="9">
        <v>840</v>
      </c>
    </row>
    <row r="21" spans="5:8" ht="13.5" thickTop="1">
      <c r="E21" s="8"/>
      <c r="F21" s="8"/>
      <c r="G21" s="8"/>
      <c r="H21" s="8"/>
    </row>
    <row r="22" spans="1:8" ht="12.75">
      <c r="A22" s="2">
        <v>2</v>
      </c>
      <c r="B22" s="2" t="s">
        <v>13</v>
      </c>
      <c r="D22" s="2" t="s">
        <v>19</v>
      </c>
      <c r="E22" s="8">
        <v>2663</v>
      </c>
      <c r="F22" s="8">
        <v>1563</v>
      </c>
      <c r="G22" s="8">
        <v>2663</v>
      </c>
      <c r="H22" s="8">
        <v>1563</v>
      </c>
    </row>
    <row r="23" spans="4:8" ht="12.75">
      <c r="D23" s="2" t="s">
        <v>20</v>
      </c>
      <c r="E23" s="8"/>
      <c r="F23" s="8"/>
      <c r="G23" s="8"/>
      <c r="H23" s="8"/>
    </row>
    <row r="24" spans="4:8" ht="12.75">
      <c r="D24" s="2" t="s">
        <v>21</v>
      </c>
      <c r="E24" s="8"/>
      <c r="F24" s="8"/>
      <c r="G24" s="8"/>
      <c r="H24" s="8"/>
    </row>
    <row r="25" spans="4:8" ht="12.75">
      <c r="D25" s="2" t="s">
        <v>22</v>
      </c>
      <c r="E25" s="8"/>
      <c r="F25" s="8"/>
      <c r="G25" s="8"/>
      <c r="H25" s="8"/>
    </row>
    <row r="26" spans="4:8" ht="12.75">
      <c r="D26" s="2" t="s">
        <v>23</v>
      </c>
      <c r="E26" s="8"/>
      <c r="F26" s="8"/>
      <c r="G26" s="8"/>
      <c r="H26" s="8"/>
    </row>
    <row r="27" spans="2:8" ht="12.75">
      <c r="B27" s="2" t="s">
        <v>15</v>
      </c>
      <c r="D27" s="2" t="s">
        <v>24</v>
      </c>
      <c r="E27" s="8">
        <v>-1022</v>
      </c>
      <c r="F27" s="8">
        <v>-4056</v>
      </c>
      <c r="G27" s="8">
        <v>-1022</v>
      </c>
      <c r="H27" s="8">
        <v>-4056</v>
      </c>
    </row>
    <row r="28" spans="2:8" ht="12.75">
      <c r="B28" s="2" t="s">
        <v>17</v>
      </c>
      <c r="D28" s="2" t="s">
        <v>25</v>
      </c>
      <c r="E28" s="8">
        <v>-1577</v>
      </c>
      <c r="F28" s="8">
        <v>-1637</v>
      </c>
      <c r="G28" s="8">
        <v>-1577</v>
      </c>
      <c r="H28" s="8">
        <v>-1637</v>
      </c>
    </row>
    <row r="29" spans="2:8" ht="12.75">
      <c r="B29" s="2" t="s">
        <v>26</v>
      </c>
      <c r="D29" s="2" t="s">
        <v>27</v>
      </c>
      <c r="E29" s="10">
        <v>0</v>
      </c>
      <c r="F29" s="10">
        <v>0</v>
      </c>
      <c r="G29" s="10">
        <v>0</v>
      </c>
      <c r="H29" s="10">
        <v>0</v>
      </c>
    </row>
    <row r="30" spans="2:9" ht="12.75">
      <c r="B30" s="2" t="s">
        <v>28</v>
      </c>
      <c r="D30" s="2" t="s">
        <v>29</v>
      </c>
      <c r="E30" s="8">
        <f>SUM(E22:E29)</f>
        <v>64</v>
      </c>
      <c r="F30" s="8">
        <f>SUM(F22:F29)</f>
        <v>-4130</v>
      </c>
      <c r="G30" s="8">
        <f>SUM(G22:G29)</f>
        <v>64</v>
      </c>
      <c r="H30" s="8">
        <f>SUM(H22:H29)</f>
        <v>-4130</v>
      </c>
      <c r="I30" s="8"/>
    </row>
    <row r="31" spans="4:9" ht="12.75">
      <c r="D31" s="2" t="s">
        <v>20</v>
      </c>
      <c r="E31" s="8"/>
      <c r="F31" s="8"/>
      <c r="G31" s="8"/>
      <c r="H31" s="8"/>
      <c r="I31" s="8"/>
    </row>
    <row r="32" spans="4:9" ht="12.75">
      <c r="D32" s="2" t="s">
        <v>30</v>
      </c>
      <c r="E32" s="8"/>
      <c r="F32" s="8"/>
      <c r="G32" s="8"/>
      <c r="H32" s="8"/>
      <c r="I32" s="8"/>
    </row>
    <row r="33" spans="4:9" ht="12.75">
      <c r="D33" s="2" t="s">
        <v>31</v>
      </c>
      <c r="E33" s="8"/>
      <c r="F33" s="8"/>
      <c r="G33" s="8"/>
      <c r="H33" s="8"/>
      <c r="I33" s="8"/>
    </row>
    <row r="34" spans="4:9" ht="12.75">
      <c r="D34" s="2" t="s">
        <v>32</v>
      </c>
      <c r="E34" s="8"/>
      <c r="F34" s="8"/>
      <c r="G34" s="8"/>
      <c r="H34" s="8"/>
      <c r="I34" s="8"/>
    </row>
    <row r="35" spans="2:9" ht="12.75">
      <c r="B35" s="2" t="s">
        <v>33</v>
      </c>
      <c r="D35" s="2" t="s">
        <v>34</v>
      </c>
      <c r="E35" s="10">
        <v>990</v>
      </c>
      <c r="F35" s="10">
        <v>1383</v>
      </c>
      <c r="G35" s="10">
        <v>990</v>
      </c>
      <c r="H35" s="10">
        <v>1383</v>
      </c>
      <c r="I35" s="11"/>
    </row>
    <row r="36" spans="2:9" ht="12.75">
      <c r="B36" s="2" t="s">
        <v>35</v>
      </c>
      <c r="D36" s="2" t="s">
        <v>36</v>
      </c>
      <c r="E36" s="8">
        <f>SUM(E30:E35)</f>
        <v>1054</v>
      </c>
      <c r="F36" s="8">
        <f>SUM(F30:F35)</f>
        <v>-2747</v>
      </c>
      <c r="G36" s="8">
        <f>SUM(G30:G35)</f>
        <v>1054</v>
      </c>
      <c r="H36" s="8">
        <f>SUM(H30:H35)</f>
        <v>-2747</v>
      </c>
      <c r="I36" s="8"/>
    </row>
    <row r="37" spans="4:9" ht="12.75">
      <c r="D37" s="2" t="s">
        <v>37</v>
      </c>
      <c r="E37" s="8"/>
      <c r="F37" s="8"/>
      <c r="G37" s="8"/>
      <c r="H37" s="8"/>
      <c r="I37" s="8"/>
    </row>
    <row r="38" spans="2:9" ht="12.75">
      <c r="B38" s="2" t="s">
        <v>38</v>
      </c>
      <c r="D38" s="2" t="s">
        <v>39</v>
      </c>
      <c r="E38" s="10">
        <v>-168</v>
      </c>
      <c r="F38" s="10">
        <v>-33</v>
      </c>
      <c r="G38" s="10">
        <v>-168</v>
      </c>
      <c r="H38" s="10">
        <v>-33</v>
      </c>
      <c r="I38" s="11"/>
    </row>
    <row r="39" spans="2:9" ht="12.75">
      <c r="B39" s="2" t="s">
        <v>40</v>
      </c>
      <c r="C39" s="2" t="s">
        <v>40</v>
      </c>
      <c r="D39" s="2" t="s">
        <v>41</v>
      </c>
      <c r="E39" s="8">
        <f>SUM(E36:E38)</f>
        <v>886</v>
      </c>
      <c r="F39" s="8">
        <f>SUM(F36:F38)</f>
        <v>-2780</v>
      </c>
      <c r="G39" s="8">
        <f>SUM(G36:G38)</f>
        <v>886</v>
      </c>
      <c r="H39" s="8">
        <f>SUM(H36:H38)</f>
        <v>-2780</v>
      </c>
      <c r="I39" s="8"/>
    </row>
    <row r="40" spans="4:9" ht="12.75">
      <c r="D40" s="2" t="s">
        <v>42</v>
      </c>
      <c r="E40" s="8"/>
      <c r="F40" s="8"/>
      <c r="G40" s="8"/>
      <c r="H40" s="8"/>
      <c r="I40" s="8"/>
    </row>
    <row r="41" spans="3:9" ht="12.75">
      <c r="C41" s="2" t="s">
        <v>43</v>
      </c>
      <c r="D41" s="2" t="s">
        <v>44</v>
      </c>
      <c r="E41" s="10">
        <v>0</v>
      </c>
      <c r="F41" s="10">
        <v>538</v>
      </c>
      <c r="G41" s="10">
        <v>0</v>
      </c>
      <c r="H41" s="10">
        <v>538</v>
      </c>
      <c r="I41" s="11"/>
    </row>
    <row r="42" spans="2:9" ht="12.75">
      <c r="B42" s="2" t="s">
        <v>45</v>
      </c>
      <c r="D42" s="2" t="s">
        <v>46</v>
      </c>
      <c r="E42" s="8">
        <f>SUM(E39:E41)</f>
        <v>886</v>
      </c>
      <c r="F42" s="8">
        <f>SUM(F39:F41)</f>
        <v>-2242</v>
      </c>
      <c r="G42" s="8">
        <f>SUM(G39:G41)</f>
        <v>886</v>
      </c>
      <c r="H42" s="8">
        <f>SUM(H39:H41)</f>
        <v>-2242</v>
      </c>
      <c r="I42" s="8"/>
    </row>
    <row r="43" spans="4:9" ht="12.75">
      <c r="D43" s="2" t="s">
        <v>47</v>
      </c>
      <c r="E43" s="8"/>
      <c r="F43" s="8"/>
      <c r="G43" s="8"/>
      <c r="H43" s="8"/>
      <c r="I43" s="8"/>
    </row>
    <row r="44" spans="2:9" ht="12.75">
      <c r="B44" s="2" t="s">
        <v>48</v>
      </c>
      <c r="C44" s="2" t="s">
        <v>40</v>
      </c>
      <c r="D44" s="2" t="s">
        <v>49</v>
      </c>
      <c r="E44" s="8">
        <v>0</v>
      </c>
      <c r="F44" s="8">
        <v>0</v>
      </c>
      <c r="G44" s="8">
        <v>0</v>
      </c>
      <c r="H44" s="8">
        <v>0</v>
      </c>
      <c r="I44" s="8"/>
    </row>
    <row r="45" spans="3:9" ht="12.75">
      <c r="C45" s="2" t="s">
        <v>43</v>
      </c>
      <c r="D45" s="2" t="s">
        <v>44</v>
      </c>
      <c r="E45" s="8">
        <v>1</v>
      </c>
      <c r="F45" s="8">
        <v>0</v>
      </c>
      <c r="G45" s="8">
        <v>1</v>
      </c>
      <c r="H45" s="8">
        <v>0</v>
      </c>
      <c r="I45" s="8"/>
    </row>
    <row r="46" spans="3:9" ht="12.75">
      <c r="C46" s="2" t="s">
        <v>50</v>
      </c>
      <c r="D46" s="2" t="s">
        <v>51</v>
      </c>
      <c r="E46" s="8">
        <v>0</v>
      </c>
      <c r="F46" s="8">
        <v>0</v>
      </c>
      <c r="G46" s="8">
        <v>0</v>
      </c>
      <c r="H46" s="8">
        <v>0</v>
      </c>
      <c r="I46" s="8"/>
    </row>
    <row r="47" spans="4:9" ht="12.75">
      <c r="D47" s="2" t="s">
        <v>52</v>
      </c>
      <c r="E47" s="10"/>
      <c r="F47" s="10"/>
      <c r="G47" s="10"/>
      <c r="H47" s="10"/>
      <c r="I47" s="11"/>
    </row>
    <row r="48" spans="2:9" ht="12.75">
      <c r="B48" s="2" t="s">
        <v>53</v>
      </c>
      <c r="D48" s="2" t="s">
        <v>54</v>
      </c>
      <c r="E48" s="8">
        <f>SUM(E42:E47)</f>
        <v>887</v>
      </c>
      <c r="F48" s="8">
        <f>SUM(F42:F47)</f>
        <v>-2242</v>
      </c>
      <c r="G48" s="8">
        <f>SUM(G42:G47)</f>
        <v>887</v>
      </c>
      <c r="H48" s="8">
        <f>SUM(H42:H47)</f>
        <v>-2242</v>
      </c>
      <c r="I48" s="8"/>
    </row>
    <row r="49" spans="4:9" ht="12.75">
      <c r="D49" s="2" t="s">
        <v>55</v>
      </c>
      <c r="E49" s="8"/>
      <c r="F49" s="8"/>
      <c r="G49" s="8"/>
      <c r="H49" s="8"/>
      <c r="I49" s="8"/>
    </row>
    <row r="50" spans="4:9" ht="12.75">
      <c r="D50" s="2" t="s">
        <v>52</v>
      </c>
      <c r="E50" s="8"/>
      <c r="F50" s="8"/>
      <c r="G50" s="8"/>
      <c r="H50" s="8"/>
      <c r="I50" s="8"/>
    </row>
    <row r="51" spans="5:9" ht="12.75">
      <c r="E51" s="8"/>
      <c r="F51" s="8"/>
      <c r="G51" s="8"/>
      <c r="H51" s="8"/>
      <c r="I51" s="8"/>
    </row>
    <row r="52" spans="1:9" ht="12.75">
      <c r="A52" s="2">
        <v>3</v>
      </c>
      <c r="B52" s="2" t="s">
        <v>13</v>
      </c>
      <c r="D52" s="2" t="s">
        <v>56</v>
      </c>
      <c r="E52" s="8"/>
      <c r="F52" s="8"/>
      <c r="G52" s="8"/>
      <c r="H52" s="8"/>
      <c r="I52" s="8"/>
    </row>
    <row r="53" spans="4:9" ht="12.75">
      <c r="D53" s="2" t="s">
        <v>57</v>
      </c>
      <c r="E53" s="8"/>
      <c r="F53" s="8"/>
      <c r="G53" s="8"/>
      <c r="H53" s="8"/>
      <c r="I53" s="8"/>
    </row>
    <row r="54" spans="4:9" ht="12.75">
      <c r="D54" s="2" t="s">
        <v>58</v>
      </c>
      <c r="E54" s="8"/>
      <c r="F54" s="8"/>
      <c r="G54" s="8"/>
      <c r="H54" s="8"/>
      <c r="I54" s="8"/>
    </row>
    <row r="55" spans="5:9" ht="12.75">
      <c r="E55" s="8"/>
      <c r="F55" s="8"/>
      <c r="G55" s="8"/>
      <c r="H55" s="8"/>
      <c r="I55" s="8"/>
    </row>
    <row r="56" spans="3:9" ht="12.75">
      <c r="C56" s="2" t="s">
        <v>40</v>
      </c>
      <c r="D56" s="2" t="s">
        <v>59</v>
      </c>
      <c r="E56" s="3">
        <f>+E42*1000/150000052*100</f>
        <v>0.5906664619022932</v>
      </c>
      <c r="F56" s="3">
        <f>+F42*1000/150000052*100</f>
        <v>-1.494666148515735</v>
      </c>
      <c r="G56" s="3">
        <f>+G42*1000/150000052*100</f>
        <v>0.5906664619022932</v>
      </c>
      <c r="H56" s="3">
        <f>+H42*1000/150000052*100</f>
        <v>-1.494666148515735</v>
      </c>
      <c r="I56" s="8"/>
    </row>
    <row r="57" spans="4:9" ht="12.75">
      <c r="D57" s="2" t="s">
        <v>60</v>
      </c>
      <c r="E57" s="8"/>
      <c r="F57" s="8"/>
      <c r="G57" s="8"/>
      <c r="H57" s="8"/>
      <c r="I57" s="8"/>
    </row>
    <row r="58" spans="5:9" ht="12.75">
      <c r="E58" s="8"/>
      <c r="F58" s="8"/>
      <c r="G58" s="8"/>
      <c r="H58" s="8"/>
      <c r="I58" s="8"/>
    </row>
    <row r="59" spans="3:9" ht="12.75">
      <c r="C59" s="2" t="s">
        <v>43</v>
      </c>
      <c r="D59" s="2" t="s">
        <v>61</v>
      </c>
      <c r="E59" s="8">
        <v>0</v>
      </c>
      <c r="F59" s="8">
        <v>0</v>
      </c>
      <c r="G59" s="8">
        <v>0</v>
      </c>
      <c r="H59" s="8">
        <v>0</v>
      </c>
      <c r="I59" s="8"/>
    </row>
    <row r="60" spans="4:9" ht="12.75">
      <c r="D60" s="2" t="s">
        <v>60</v>
      </c>
      <c r="E60" s="8"/>
      <c r="F60" s="8"/>
      <c r="G60" s="8"/>
      <c r="H60" s="8"/>
      <c r="I60" s="8"/>
    </row>
    <row r="61" spans="5:9" ht="12.75">
      <c r="E61" s="8"/>
      <c r="F61" s="8"/>
      <c r="G61" s="8"/>
      <c r="H61" s="8"/>
      <c r="I61" s="8"/>
    </row>
    <row r="62" spans="5:9" ht="12.75">
      <c r="E62" s="8"/>
      <c r="F62" s="8"/>
      <c r="G62" s="8"/>
      <c r="H62" s="8"/>
      <c r="I62" s="8"/>
    </row>
    <row r="63" spans="5:9" ht="12.75">
      <c r="E63" s="8"/>
      <c r="F63" s="8"/>
      <c r="G63" s="8"/>
      <c r="H63" s="8"/>
      <c r="I63" s="8"/>
    </row>
    <row r="64" spans="5:9" ht="12.75">
      <c r="E64" s="8"/>
      <c r="F64" s="8"/>
      <c r="G64" s="8"/>
      <c r="H64" s="8"/>
      <c r="I64" s="8"/>
    </row>
    <row r="65" spans="5:9" ht="12.75">
      <c r="E65" s="8"/>
      <c r="F65" s="8"/>
      <c r="G65" s="8"/>
      <c r="H65" s="8"/>
      <c r="I65" s="8"/>
    </row>
    <row r="66" spans="5:9" ht="12.75">
      <c r="E66" s="8"/>
      <c r="F66" s="8"/>
      <c r="G66" s="8"/>
      <c r="H66" s="8"/>
      <c r="I66" s="8"/>
    </row>
    <row r="67" spans="5:9" ht="12.75">
      <c r="E67" s="8"/>
      <c r="F67" s="8"/>
      <c r="G67" s="8"/>
      <c r="H67" s="8"/>
      <c r="I67" s="8"/>
    </row>
    <row r="68" spans="5:9" ht="12.75">
      <c r="E68" s="8"/>
      <c r="F68" s="8"/>
      <c r="G68" s="8"/>
      <c r="H68" s="8"/>
      <c r="I68" s="8"/>
    </row>
    <row r="69" spans="5:9" ht="12.75">
      <c r="E69" s="8"/>
      <c r="F69" s="8"/>
      <c r="G69" s="8"/>
      <c r="H69" s="8"/>
      <c r="I69" s="8"/>
    </row>
    <row r="70" spans="5:9" ht="12.75">
      <c r="E70" s="8"/>
      <c r="F70" s="8"/>
      <c r="G70" s="8"/>
      <c r="H70" s="8"/>
      <c r="I70" s="8"/>
    </row>
    <row r="71" spans="1:9" ht="14.25">
      <c r="A71" s="5" t="s">
        <v>62</v>
      </c>
      <c r="E71" s="3"/>
      <c r="F71" s="3"/>
      <c r="G71" s="3"/>
      <c r="H71" s="3"/>
      <c r="I71" s="3"/>
    </row>
    <row r="72" spans="5:9" ht="12.75">
      <c r="E72" s="3"/>
      <c r="F72" s="3"/>
      <c r="G72" s="3"/>
      <c r="H72" s="3"/>
      <c r="I72" s="3"/>
    </row>
    <row r="73" spans="5:6" ht="12.75">
      <c r="E73" s="6" t="s">
        <v>63</v>
      </c>
      <c r="F73" s="6" t="s">
        <v>63</v>
      </c>
    </row>
    <row r="74" spans="5:6" ht="12.75">
      <c r="E74" s="6" t="s">
        <v>64</v>
      </c>
      <c r="F74" s="6" t="s">
        <v>65</v>
      </c>
    </row>
    <row r="75" spans="5:6" ht="12.75">
      <c r="E75" s="6" t="s">
        <v>66</v>
      </c>
      <c r="F75" s="6" t="s">
        <v>67</v>
      </c>
    </row>
    <row r="76" spans="5:6" ht="12.75">
      <c r="E76" s="6" t="s">
        <v>9</v>
      </c>
      <c r="F76" s="6" t="s">
        <v>68</v>
      </c>
    </row>
    <row r="78" spans="5:6" ht="12.75">
      <c r="E78" s="7">
        <f>+E14</f>
        <v>36799</v>
      </c>
      <c r="F78" s="7">
        <v>36707</v>
      </c>
    </row>
    <row r="80" spans="5:6" ht="12.75">
      <c r="E80" s="6" t="s">
        <v>12</v>
      </c>
      <c r="F80" s="6" t="s">
        <v>12</v>
      </c>
    </row>
    <row r="81" spans="1:6" ht="12.75">
      <c r="A81" s="2">
        <v>1</v>
      </c>
      <c r="C81" s="2" t="s">
        <v>69</v>
      </c>
      <c r="E81" s="8">
        <v>277547</v>
      </c>
      <c r="F81" s="8">
        <v>277334</v>
      </c>
    </row>
    <row r="82" spans="5:6" ht="12.75">
      <c r="E82" s="8"/>
      <c r="F82" s="8"/>
    </row>
    <row r="83" spans="1:6" ht="12.75">
      <c r="A83" s="2">
        <v>2</v>
      </c>
      <c r="C83" s="2" t="s">
        <v>70</v>
      </c>
      <c r="E83" s="8">
        <v>46189</v>
      </c>
      <c r="F83" s="8">
        <v>46191</v>
      </c>
    </row>
    <row r="84" spans="5:6" ht="12.75">
      <c r="E84" s="8"/>
      <c r="F84" s="8"/>
    </row>
    <row r="85" spans="1:6" ht="12.75">
      <c r="A85" s="2">
        <v>3</v>
      </c>
      <c r="C85" s="2" t="s">
        <v>151</v>
      </c>
      <c r="E85" s="8">
        <v>234969</v>
      </c>
      <c r="F85" s="8">
        <v>232255</v>
      </c>
    </row>
    <row r="86" spans="5:6" ht="12.75">
      <c r="E86" s="8"/>
      <c r="F86" s="8"/>
    </row>
    <row r="87" spans="1:6" ht="12.75">
      <c r="A87" s="2">
        <v>4</v>
      </c>
      <c r="C87" s="2" t="s">
        <v>71</v>
      </c>
      <c r="E87" s="8">
        <v>1125</v>
      </c>
      <c r="F87" s="8">
        <v>1125</v>
      </c>
    </row>
    <row r="88" spans="5:6" ht="12.75">
      <c r="E88" s="8"/>
      <c r="F88" s="8"/>
    </row>
    <row r="89" spans="1:6" ht="12.75">
      <c r="A89" s="2">
        <v>5</v>
      </c>
      <c r="C89" s="2" t="s">
        <v>72</v>
      </c>
      <c r="E89" s="8"/>
      <c r="F89" s="8"/>
    </row>
    <row r="90" spans="4:6" ht="12.75">
      <c r="D90" s="2" t="s">
        <v>73</v>
      </c>
      <c r="E90" s="8">
        <f>43315+2621+6982</f>
        <v>52918</v>
      </c>
      <c r="F90" s="8">
        <f>8396+41332+3028</f>
        <v>52756</v>
      </c>
    </row>
    <row r="91" spans="4:6" ht="12.75">
      <c r="D91" s="2" t="s">
        <v>74</v>
      </c>
      <c r="E91" s="8">
        <v>3937</v>
      </c>
      <c r="F91" s="8">
        <v>3586</v>
      </c>
    </row>
    <row r="92" spans="4:6" ht="12.75">
      <c r="D92" s="2" t="s">
        <v>75</v>
      </c>
      <c r="E92" s="8">
        <v>0</v>
      </c>
      <c r="F92" s="8">
        <v>0</v>
      </c>
    </row>
    <row r="93" spans="4:6" ht="12.75">
      <c r="D93" s="2" t="s">
        <v>76</v>
      </c>
      <c r="E93" s="8">
        <f>1034+4549</f>
        <v>5583</v>
      </c>
      <c r="F93" s="8">
        <f>1800+4512</f>
        <v>6312</v>
      </c>
    </row>
    <row r="94" spans="4:9" ht="12.75">
      <c r="D94" s="2" t="s">
        <v>77</v>
      </c>
      <c r="E94" s="8">
        <v>2023</v>
      </c>
      <c r="F94" s="8">
        <v>1765</v>
      </c>
      <c r="H94" s="12"/>
      <c r="I94" s="12"/>
    </row>
    <row r="95" spans="4:7" ht="12.75">
      <c r="D95" s="13"/>
      <c r="E95" s="14">
        <f>SUM(E90:E94)</f>
        <v>64461</v>
      </c>
      <c r="F95" s="14">
        <f>SUM(F90:F94)</f>
        <v>64419</v>
      </c>
      <c r="G95" s="12"/>
    </row>
    <row r="96" spans="1:6" ht="12.75">
      <c r="A96" s="2">
        <v>6</v>
      </c>
      <c r="C96" s="2" t="s">
        <v>78</v>
      </c>
      <c r="E96" s="8"/>
      <c r="F96" s="8"/>
    </row>
    <row r="97" spans="5:6" ht="12.75">
      <c r="E97" s="8"/>
      <c r="F97" s="8"/>
    </row>
    <row r="98" spans="4:6" ht="12.75">
      <c r="D98" s="2" t="s">
        <v>79</v>
      </c>
      <c r="E98" s="8">
        <f>-164857-171-10532-3617-216-127-2465-17870</f>
        <v>-199855</v>
      </c>
      <c r="F98" s="8">
        <f>-164857</f>
        <v>-164857</v>
      </c>
    </row>
    <row r="99" spans="4:6" ht="12.75">
      <c r="D99" s="2" t="s">
        <v>80</v>
      </c>
      <c r="E99" s="8">
        <v>-5493</v>
      </c>
      <c r="F99" s="8">
        <v>-5735</v>
      </c>
    </row>
    <row r="100" spans="4:6" ht="12.75">
      <c r="D100" s="2" t="s">
        <v>81</v>
      </c>
      <c r="E100" s="8">
        <f>-47152+171+10532+3617+216+127+2465+17870+412</f>
        <v>-11742</v>
      </c>
      <c r="F100" s="8">
        <v>-46030</v>
      </c>
    </row>
    <row r="101" spans="4:6" ht="12.75">
      <c r="D101" s="2" t="s">
        <v>82</v>
      </c>
      <c r="E101" s="8">
        <v>-921</v>
      </c>
      <c r="F101" s="8">
        <v>-921</v>
      </c>
    </row>
    <row r="102" spans="4:6" ht="12.75">
      <c r="D102" s="2" t="s">
        <v>83</v>
      </c>
      <c r="E102" s="8"/>
      <c r="F102" s="8"/>
    </row>
    <row r="103" spans="5:6" ht="12.75">
      <c r="E103" s="14">
        <f>SUM(E98:E102)</f>
        <v>-218011</v>
      </c>
      <c r="F103" s="14">
        <f>SUM(F98:F102)</f>
        <v>-217543</v>
      </c>
    </row>
    <row r="104" spans="5:6" ht="12.75">
      <c r="E104" s="11"/>
      <c r="F104" s="11"/>
    </row>
    <row r="105" spans="1:6" ht="12.75">
      <c r="A105" s="2">
        <v>7</v>
      </c>
      <c r="C105" s="2" t="s">
        <v>84</v>
      </c>
      <c r="E105" s="8">
        <f>+E95+E103</f>
        <v>-153550</v>
      </c>
      <c r="F105" s="8">
        <f>+F95+F103</f>
        <v>-153124</v>
      </c>
    </row>
    <row r="106" spans="5:6" ht="13.5" thickBot="1">
      <c r="E106" s="15">
        <f>+E105+E87+E83+E81+E85</f>
        <v>406280</v>
      </c>
      <c r="F106" s="15">
        <f>+F105+F87+F83+F81+F85</f>
        <v>403781</v>
      </c>
    </row>
    <row r="107" spans="5:6" ht="13.5" thickTop="1">
      <c r="E107" s="8"/>
      <c r="F107" s="8"/>
    </row>
    <row r="108" spans="1:6" ht="12.75">
      <c r="A108" s="2">
        <v>8</v>
      </c>
      <c r="C108" s="2" t="s">
        <v>85</v>
      </c>
      <c r="E108" s="8"/>
      <c r="F108" s="8"/>
    </row>
    <row r="109" spans="3:6" ht="12.75">
      <c r="C109" s="2" t="s">
        <v>86</v>
      </c>
      <c r="E109" s="8">
        <v>150000</v>
      </c>
      <c r="F109" s="8">
        <v>150000</v>
      </c>
    </row>
    <row r="110" spans="3:6" ht="12.75">
      <c r="C110" s="2" t="s">
        <v>87</v>
      </c>
      <c r="E110" s="8"/>
      <c r="F110" s="8"/>
    </row>
    <row r="111" spans="4:6" ht="12.75">
      <c r="D111" s="2" t="s">
        <v>88</v>
      </c>
      <c r="E111" s="8">
        <v>13129</v>
      </c>
      <c r="F111" s="8">
        <v>13129</v>
      </c>
    </row>
    <row r="112" spans="4:6" ht="12.75">
      <c r="D112" s="2" t="s">
        <v>89</v>
      </c>
      <c r="E112" s="8">
        <v>185056</v>
      </c>
      <c r="F112" s="8">
        <v>185056</v>
      </c>
    </row>
    <row r="113" spans="4:6" ht="12.75">
      <c r="D113" s="2" t="s">
        <v>90</v>
      </c>
      <c r="E113" s="8">
        <v>0</v>
      </c>
      <c r="F113" s="8">
        <v>0</v>
      </c>
    </row>
    <row r="114" spans="4:6" ht="12.75">
      <c r="D114" s="2" t="s">
        <v>91</v>
      </c>
      <c r="E114" s="8">
        <v>0</v>
      </c>
      <c r="F114" s="8">
        <v>0</v>
      </c>
    </row>
    <row r="115" spans="4:6" ht="12.75">
      <c r="D115" s="2" t="s">
        <v>92</v>
      </c>
      <c r="E115" s="8">
        <v>-19779</v>
      </c>
      <c r="F115" s="8">
        <v>-20617</v>
      </c>
    </row>
    <row r="116" spans="4:6" ht="12.75">
      <c r="D116" s="2" t="s">
        <v>93</v>
      </c>
      <c r="E116" s="8"/>
      <c r="F116" s="8"/>
    </row>
    <row r="117" spans="5:6" ht="12.75">
      <c r="E117" s="8"/>
      <c r="F117" s="8"/>
    </row>
    <row r="118" spans="1:6" ht="12.75">
      <c r="A118" s="2">
        <v>9</v>
      </c>
      <c r="C118" s="2" t="s">
        <v>94</v>
      </c>
      <c r="E118" s="8">
        <v>22188</v>
      </c>
      <c r="F118" s="8">
        <v>22189</v>
      </c>
    </row>
    <row r="119" spans="5:6" ht="12.75">
      <c r="E119" s="8"/>
      <c r="F119" s="8"/>
    </row>
    <row r="120" spans="1:6" ht="12.75">
      <c r="A120" s="2">
        <v>10</v>
      </c>
      <c r="C120" s="2" t="s">
        <v>95</v>
      </c>
      <c r="E120" s="8">
        <f>6838+412</f>
        <v>7250</v>
      </c>
      <c r="F120" s="8">
        <v>6838</v>
      </c>
    </row>
    <row r="121" spans="5:6" ht="12.75">
      <c r="E121" s="8"/>
      <c r="F121" s="8"/>
    </row>
    <row r="122" spans="1:6" ht="12.75">
      <c r="A122" s="2">
        <v>11</v>
      </c>
      <c r="C122" s="2" t="s">
        <v>96</v>
      </c>
      <c r="E122" s="8">
        <f>7244+41192</f>
        <v>48436</v>
      </c>
      <c r="F122" s="8">
        <f>7244+39942</f>
        <v>47186</v>
      </c>
    </row>
    <row r="123" spans="5:6" ht="13.5" thickBot="1">
      <c r="E123" s="15">
        <f>SUM(E108:E122)</f>
        <v>406280</v>
      </c>
      <c r="F123" s="15">
        <f>SUM(F108:F122)</f>
        <v>403781</v>
      </c>
    </row>
    <row r="124" spans="1:6" ht="13.5" thickTop="1">
      <c r="A124" s="2">
        <v>12</v>
      </c>
      <c r="C124" s="2" t="s">
        <v>97</v>
      </c>
      <c r="E124" s="8">
        <f>SUM(E109:E116)/+E109*100</f>
        <v>218.93733333333333</v>
      </c>
      <c r="F124" s="8">
        <f>SUM(F109:F116)/+F109*100</f>
        <v>218.37866666666667</v>
      </c>
    </row>
    <row r="125" spans="5:6" ht="12.75">
      <c r="E125" s="3"/>
      <c r="F125" s="3"/>
    </row>
    <row r="126" ht="12.75">
      <c r="A126" s="2" t="s">
        <v>152</v>
      </c>
    </row>
    <row r="128" spans="1:4" ht="12.75">
      <c r="A128" s="2" t="s">
        <v>153</v>
      </c>
      <c r="C128" s="13" t="s">
        <v>154</v>
      </c>
      <c r="D128" s="2" t="s">
        <v>170</v>
      </c>
    </row>
    <row r="129" spans="3:4" ht="12.75">
      <c r="C129" s="13" t="s">
        <v>155</v>
      </c>
      <c r="D129" s="2" t="s">
        <v>171</v>
      </c>
    </row>
    <row r="130" ht="12.75">
      <c r="D130" s="2" t="s">
        <v>172</v>
      </c>
    </row>
    <row r="131" spans="3:4" ht="12.75">
      <c r="C131" s="13" t="s">
        <v>156</v>
      </c>
      <c r="D131" s="2" t="s">
        <v>158</v>
      </c>
    </row>
    <row r="132" ht="12.75">
      <c r="D132" s="2" t="s">
        <v>173</v>
      </c>
    </row>
    <row r="139" ht="12.75">
      <c r="A139" s="4" t="s">
        <v>98</v>
      </c>
    </row>
    <row r="141" spans="2:3" ht="12.75">
      <c r="B141" s="13" t="s">
        <v>144</v>
      </c>
      <c r="C141" s="2" t="s">
        <v>99</v>
      </c>
    </row>
    <row r="142" ht="12.75">
      <c r="C142" s="2" t="s">
        <v>174</v>
      </c>
    </row>
    <row r="143" ht="12.75">
      <c r="C143" s="2" t="s">
        <v>175</v>
      </c>
    </row>
    <row r="144" ht="12.75">
      <c r="C144" s="2" t="s">
        <v>176</v>
      </c>
    </row>
    <row r="146" spans="2:3" ht="12.75">
      <c r="B146" s="13" t="s">
        <v>145</v>
      </c>
      <c r="C146" s="2" t="s">
        <v>164</v>
      </c>
    </row>
    <row r="148" spans="2:3" ht="12.75">
      <c r="B148" s="13" t="s">
        <v>146</v>
      </c>
      <c r="C148" s="2" t="s">
        <v>165</v>
      </c>
    </row>
    <row r="150" spans="2:3" ht="12.75">
      <c r="B150" s="13" t="s">
        <v>147</v>
      </c>
      <c r="C150" s="2" t="s">
        <v>148</v>
      </c>
    </row>
    <row r="151" ht="12.75">
      <c r="C151" s="2" t="s">
        <v>149</v>
      </c>
    </row>
    <row r="153" spans="2:3" ht="12.75">
      <c r="B153" s="13" t="s">
        <v>143</v>
      </c>
      <c r="C153" s="2" t="s">
        <v>166</v>
      </c>
    </row>
    <row r="155" spans="2:3" ht="12.75">
      <c r="B155" s="13" t="s">
        <v>142</v>
      </c>
      <c r="C155" s="2" t="s">
        <v>167</v>
      </c>
    </row>
    <row r="157" spans="2:4" ht="12.75">
      <c r="B157" s="13" t="s">
        <v>141</v>
      </c>
      <c r="C157" s="2" t="s">
        <v>13</v>
      </c>
      <c r="D157" s="2" t="s">
        <v>168</v>
      </c>
    </row>
    <row r="158" ht="12.75">
      <c r="D158" s="16" t="s">
        <v>162</v>
      </c>
    </row>
    <row r="160" spans="3:4" ht="13.5" thickBot="1">
      <c r="C160" s="2" t="s">
        <v>15</v>
      </c>
      <c r="D160" s="2" t="s">
        <v>100</v>
      </c>
    </row>
    <row r="161" ht="13.5" thickBot="1">
      <c r="G161" s="17" t="s">
        <v>12</v>
      </c>
    </row>
    <row r="162" ht="12.75">
      <c r="G162" s="18"/>
    </row>
    <row r="163" spans="3:7" ht="13.5" thickBot="1">
      <c r="C163" s="2" t="s">
        <v>40</v>
      </c>
      <c r="D163" s="2" t="s">
        <v>101</v>
      </c>
      <c r="G163" s="19">
        <v>10818</v>
      </c>
    </row>
    <row r="164" ht="12.75">
      <c r="G164" s="20"/>
    </row>
    <row r="165" spans="3:7" ht="13.5" thickBot="1">
      <c r="C165" s="2" t="s">
        <v>43</v>
      </c>
      <c r="D165" s="2" t="s">
        <v>102</v>
      </c>
      <c r="G165" s="19">
        <v>6982</v>
      </c>
    </row>
    <row r="166" ht="12.75">
      <c r="G166" s="20"/>
    </row>
    <row r="167" spans="3:7" ht="13.5" thickBot="1">
      <c r="C167" s="2" t="s">
        <v>50</v>
      </c>
      <c r="D167" s="2" t="s">
        <v>103</v>
      </c>
      <c r="G167" s="19">
        <v>6954</v>
      </c>
    </row>
    <row r="169" spans="2:3" ht="12.75">
      <c r="B169" s="13" t="s">
        <v>140</v>
      </c>
      <c r="C169" s="2" t="s">
        <v>163</v>
      </c>
    </row>
    <row r="170" ht="12.75">
      <c r="C170" s="2" t="s">
        <v>159</v>
      </c>
    </row>
    <row r="171" ht="12.75">
      <c r="C171" s="2" t="s">
        <v>104</v>
      </c>
    </row>
    <row r="173" spans="2:3" ht="12.75">
      <c r="B173" s="13" t="s">
        <v>139</v>
      </c>
      <c r="C173" s="2" t="s">
        <v>169</v>
      </c>
    </row>
    <row r="174" ht="12.75">
      <c r="C174" s="2" t="s">
        <v>197</v>
      </c>
    </row>
    <row r="175" ht="12.75">
      <c r="C175" s="2" t="s">
        <v>192</v>
      </c>
    </row>
    <row r="176" ht="12.75">
      <c r="C176" s="2" t="s">
        <v>195</v>
      </c>
    </row>
    <row r="177" ht="12.75">
      <c r="C177" s="2" t="s">
        <v>193</v>
      </c>
    </row>
    <row r="178" ht="12.75">
      <c r="C178" s="2" t="s">
        <v>194</v>
      </c>
    </row>
    <row r="180" spans="2:3" ht="12.75">
      <c r="B180" s="13" t="s">
        <v>138</v>
      </c>
      <c r="C180" s="2" t="s">
        <v>183</v>
      </c>
    </row>
    <row r="182" spans="2:3" ht="12.75">
      <c r="B182" s="13" t="s">
        <v>137</v>
      </c>
      <c r="C182" s="2" t="s">
        <v>105</v>
      </c>
    </row>
    <row r="183" ht="12.75">
      <c r="C183" s="2" t="s">
        <v>190</v>
      </c>
    </row>
    <row r="184" ht="12.75">
      <c r="C184" s="2" t="s">
        <v>191</v>
      </c>
    </row>
    <row r="186" spans="2:3" ht="12.75">
      <c r="B186" s="13" t="s">
        <v>136</v>
      </c>
      <c r="C186" s="2" t="s">
        <v>106</v>
      </c>
    </row>
    <row r="189" ht="13.5" thickBot="1">
      <c r="D189" s="4" t="s">
        <v>79</v>
      </c>
    </row>
    <row r="190" spans="4:7" ht="13.5" thickBot="1">
      <c r="D190" s="4"/>
      <c r="G190" s="17" t="s">
        <v>12</v>
      </c>
    </row>
    <row r="191" spans="4:7" ht="13.5" thickBot="1">
      <c r="D191" s="4"/>
      <c r="G191" s="21"/>
    </row>
    <row r="192" spans="4:7" ht="12.75">
      <c r="D192" s="22" t="s">
        <v>107</v>
      </c>
      <c r="G192" s="23"/>
    </row>
    <row r="193" spans="4:7" ht="13.5" thickBot="1">
      <c r="D193" s="2" t="s">
        <v>108</v>
      </c>
      <c r="G193" s="24">
        <f>5000+171</f>
        <v>5171</v>
      </c>
    </row>
    <row r="194" spans="4:7" ht="12.75">
      <c r="D194" s="22" t="s">
        <v>109</v>
      </c>
      <c r="G194" s="25"/>
    </row>
    <row r="195" spans="4:7" ht="12.75">
      <c r="D195" s="2" t="s">
        <v>108</v>
      </c>
      <c r="G195" s="25">
        <f>38300+10532+38000+3617+216+127+22000+2465</f>
        <v>115257</v>
      </c>
    </row>
    <row r="196" spans="4:7" ht="13.5" thickBot="1">
      <c r="D196" s="2" t="s">
        <v>110</v>
      </c>
      <c r="G196" s="25">
        <f>61557+17870</f>
        <v>79427</v>
      </c>
    </row>
    <row r="197" ht="13.5" thickBot="1">
      <c r="G197" s="26">
        <f>SUM(G193:G196)</f>
        <v>199855</v>
      </c>
    </row>
    <row r="198" ht="12.75">
      <c r="G198" s="11"/>
    </row>
    <row r="199" spans="4:7" ht="12.75">
      <c r="D199" s="4" t="s">
        <v>95</v>
      </c>
      <c r="G199" s="8"/>
    </row>
    <row r="200" spans="4:7" ht="13.5" thickBot="1">
      <c r="D200" s="4"/>
      <c r="G200" s="21"/>
    </row>
    <row r="201" spans="4:7" ht="12.75">
      <c r="D201" s="22" t="s">
        <v>107</v>
      </c>
      <c r="G201" s="18"/>
    </row>
    <row r="202" spans="4:7" ht="13.5" thickBot="1">
      <c r="D202" s="2" t="s">
        <v>110</v>
      </c>
      <c r="G202" s="27">
        <f>6838+412</f>
        <v>7250</v>
      </c>
    </row>
    <row r="203" ht="12.75">
      <c r="F203" s="8"/>
    </row>
    <row r="204" spans="2:3" ht="12.75">
      <c r="B204" s="13" t="s">
        <v>135</v>
      </c>
      <c r="C204" s="2" t="s">
        <v>111</v>
      </c>
    </row>
    <row r="206" spans="3:7" ht="12.75">
      <c r="C206" s="22" t="s">
        <v>112</v>
      </c>
      <c r="G206" s="28" t="s">
        <v>12</v>
      </c>
    </row>
    <row r="207" ht="12.75">
      <c r="C207" s="2" t="s">
        <v>113</v>
      </c>
    </row>
    <row r="208" spans="3:7" ht="12.75">
      <c r="C208" s="2" t="s">
        <v>114</v>
      </c>
      <c r="G208" s="8">
        <v>66839</v>
      </c>
    </row>
    <row r="210" spans="2:3" ht="12.75">
      <c r="B210" s="13" t="s">
        <v>134</v>
      </c>
      <c r="C210" s="2" t="s">
        <v>115</v>
      </c>
    </row>
    <row r="212" spans="2:3" ht="12.75">
      <c r="B212" s="13" t="s">
        <v>133</v>
      </c>
      <c r="C212" s="2" t="s">
        <v>116</v>
      </c>
    </row>
    <row r="215" spans="2:3" ht="13.5" thickBot="1">
      <c r="B215" s="13" t="s">
        <v>132</v>
      </c>
      <c r="C215" s="2" t="s">
        <v>117</v>
      </c>
    </row>
    <row r="216" ht="13.5" thickBot="1">
      <c r="G216" s="29" t="s">
        <v>12</v>
      </c>
    </row>
    <row r="217" ht="13.5" thickBot="1">
      <c r="D217" s="4" t="s">
        <v>118</v>
      </c>
    </row>
    <row r="218" ht="12.75">
      <c r="G218" s="18"/>
    </row>
    <row r="219" spans="4:7" ht="12.75">
      <c r="D219" s="2" t="s">
        <v>119</v>
      </c>
      <c r="G219" s="30">
        <v>7629</v>
      </c>
    </row>
    <row r="220" spans="4:7" ht="12.75">
      <c r="D220" s="2" t="s">
        <v>121</v>
      </c>
      <c r="G220" s="30">
        <v>408</v>
      </c>
    </row>
    <row r="221" spans="4:7" ht="12.75">
      <c r="D221" s="2" t="s">
        <v>93</v>
      </c>
      <c r="G221" s="30">
        <v>122</v>
      </c>
    </row>
    <row r="222" ht="13.5" thickBot="1">
      <c r="G222" s="31">
        <f>SUM(G219:G221)</f>
        <v>8159</v>
      </c>
    </row>
    <row r="223" spans="5:7" ht="14.25" thickBot="1" thickTop="1">
      <c r="E223" s="8"/>
      <c r="G223" s="32"/>
    </row>
    <row r="224" spans="4:5" ht="13.5" thickBot="1">
      <c r="D224" s="4" t="s">
        <v>120</v>
      </c>
      <c r="E224" s="8"/>
    </row>
    <row r="225" spans="5:7" ht="12.75">
      <c r="E225" s="8"/>
      <c r="G225" s="18"/>
    </row>
    <row r="226" spans="4:7" ht="12.75">
      <c r="D226" s="2" t="s">
        <v>119</v>
      </c>
      <c r="G226" s="30">
        <v>1132</v>
      </c>
    </row>
    <row r="227" spans="4:7" ht="12.75">
      <c r="D227" s="2" t="s">
        <v>121</v>
      </c>
      <c r="G227" s="30">
        <v>38</v>
      </c>
    </row>
    <row r="228" spans="4:7" ht="12.75">
      <c r="D228" s="2" t="s">
        <v>93</v>
      </c>
      <c r="G228" s="30">
        <v>34</v>
      </c>
    </row>
    <row r="229" ht="13.5" thickBot="1">
      <c r="G229" s="31">
        <f>SUM(G226:G228)</f>
        <v>1204</v>
      </c>
    </row>
    <row r="230" spans="5:7" ht="14.25" thickBot="1" thickTop="1">
      <c r="E230" s="8"/>
      <c r="G230" s="32"/>
    </row>
    <row r="231" spans="4:5" ht="13.5" thickBot="1">
      <c r="D231" s="4" t="s">
        <v>122</v>
      </c>
      <c r="E231" s="8"/>
    </row>
    <row r="232" spans="5:7" ht="12.75">
      <c r="E232" s="8"/>
      <c r="G232" s="18"/>
    </row>
    <row r="233" spans="4:7" ht="12.75">
      <c r="D233" s="2" t="s">
        <v>119</v>
      </c>
      <c r="G233" s="30">
        <v>283690</v>
      </c>
    </row>
    <row r="234" spans="4:7" ht="12.75">
      <c r="D234" s="2" t="s">
        <v>121</v>
      </c>
      <c r="G234" s="30">
        <v>327431</v>
      </c>
    </row>
    <row r="235" spans="4:7" ht="12.75">
      <c r="D235" s="2" t="s">
        <v>93</v>
      </c>
      <c r="G235" s="30">
        <v>12045</v>
      </c>
    </row>
    <row r="236" ht="13.5" thickBot="1">
      <c r="G236" s="31">
        <f>SUM(G233:G235)</f>
        <v>623166</v>
      </c>
    </row>
    <row r="237" spans="5:7" ht="14.25" thickBot="1" thickTop="1">
      <c r="E237" s="12"/>
      <c r="G237" s="32"/>
    </row>
    <row r="238" spans="4:5" ht="12.75">
      <c r="D238" s="2" t="s">
        <v>123</v>
      </c>
      <c r="E238" s="12"/>
    </row>
    <row r="239" spans="4:5" ht="12.75">
      <c r="D239" s="2" t="s">
        <v>124</v>
      </c>
      <c r="E239" s="12"/>
    </row>
    <row r="240" ht="12.75">
      <c r="E240" s="12"/>
    </row>
    <row r="241" spans="2:5" ht="12.75">
      <c r="B241" s="13" t="s">
        <v>131</v>
      </c>
      <c r="C241" s="2" t="s">
        <v>177</v>
      </c>
      <c r="E241" s="12"/>
    </row>
    <row r="242" spans="3:5" ht="12.75">
      <c r="C242" s="2" t="s">
        <v>187</v>
      </c>
      <c r="E242" s="12"/>
    </row>
    <row r="243" spans="3:5" ht="12.75">
      <c r="C243" s="2" t="s">
        <v>188</v>
      </c>
      <c r="E243" s="12"/>
    </row>
    <row r="244" ht="12.75">
      <c r="E244" s="12"/>
    </row>
    <row r="245" spans="3:5" ht="12.75">
      <c r="C245" s="2" t="s">
        <v>178</v>
      </c>
      <c r="E245" s="12"/>
    </row>
    <row r="246" spans="3:5" ht="12.75">
      <c r="C246" s="2" t="s">
        <v>179</v>
      </c>
      <c r="E246" s="12"/>
    </row>
    <row r="247" ht="12.75">
      <c r="E247" s="12"/>
    </row>
    <row r="248" spans="2:3" ht="12.75">
      <c r="B248" s="13" t="s">
        <v>130</v>
      </c>
      <c r="C248" s="2" t="s">
        <v>184</v>
      </c>
    </row>
    <row r="249" ht="12.75">
      <c r="C249" s="2" t="s">
        <v>180</v>
      </c>
    </row>
    <row r="250" ht="12.75">
      <c r="C250" s="2" t="s">
        <v>185</v>
      </c>
    </row>
    <row r="251" ht="12.75">
      <c r="C251" s="2" t="s">
        <v>181</v>
      </c>
    </row>
    <row r="252" ht="12.75">
      <c r="C252" s="2" t="s">
        <v>182</v>
      </c>
    </row>
    <row r="253" ht="12.75">
      <c r="C253" s="2" t="s">
        <v>186</v>
      </c>
    </row>
    <row r="255" spans="2:3" ht="12.75">
      <c r="B255" s="13" t="s">
        <v>129</v>
      </c>
      <c r="C255" s="2" t="s">
        <v>161</v>
      </c>
    </row>
    <row r="256" spans="2:3" ht="12.75">
      <c r="B256" s="13"/>
      <c r="C256" s="2" t="s">
        <v>150</v>
      </c>
    </row>
    <row r="258" spans="2:3" ht="12.75">
      <c r="B258" s="13" t="s">
        <v>128</v>
      </c>
      <c r="C258" s="2" t="s">
        <v>125</v>
      </c>
    </row>
    <row r="260" ht="12.75">
      <c r="B260" s="13"/>
    </row>
    <row r="262" ht="12.75">
      <c r="B262" s="13"/>
    </row>
    <row r="266" ht="12.75">
      <c r="C266" s="4" t="s">
        <v>126</v>
      </c>
    </row>
    <row r="270" ht="12.75">
      <c r="C270" s="4" t="s">
        <v>160</v>
      </c>
    </row>
    <row r="271" ht="12.75">
      <c r="C271" s="2" t="s">
        <v>157</v>
      </c>
    </row>
    <row r="275" ht="12.75">
      <c r="C275" s="33" t="s">
        <v>196</v>
      </c>
    </row>
    <row r="276" ht="12.75">
      <c r="C276" s="2" t="s">
        <v>127</v>
      </c>
    </row>
  </sheetData>
  <mergeCells count="2">
    <mergeCell ref="E8:F8"/>
    <mergeCell ref="G8:H8"/>
  </mergeCells>
  <printOptions gridLines="1"/>
  <pageMargins left="0.75" right="0.75" top="1" bottom="1" header="0.5" footer="0.5"/>
  <pageSetup fitToHeight="1" fitToWidth="1" horizontalDpi="600" verticalDpi="600" orientation="portrait" paperSize="9" scale="78" r:id="rId1"/>
  <rowBreaks count="1" manualBreakCount="1">
    <brk id="2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IT DEPT</cp:lastModifiedBy>
  <cp:lastPrinted>2000-10-23T09:51:21Z</cp:lastPrinted>
  <dcterms:created xsi:type="dcterms:W3CDTF">2000-02-02T03:02:46Z</dcterms:created>
  <dcterms:modified xsi:type="dcterms:W3CDTF">2000-10-27T10:10:29Z</dcterms:modified>
  <cp:category/>
  <cp:version/>
  <cp:contentType/>
  <cp:contentStatus/>
</cp:coreProperties>
</file>