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15" windowWidth="921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<sst xmlns="http://schemas.openxmlformats.org/spreadsheetml/2006/main" count="243" uniqueCount="197">
  <si>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</si>
  <si>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</si>
  <si>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</si>
  <si>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</si>
  <si>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</si>
  <si>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</si>
  <si>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</si>
  <si>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</si>
  <si>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</si>
  <si>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</si>
  <si>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</si>
  <si>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</si>
  <si>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</si>
  <si>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</si>
  <si>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</si>
  <si>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</si>
  <si>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</si>
  <si>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</si>
  <si>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</si>
  <si>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</si>
  <si>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</si>
  <si>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</si>
  <si>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</si>
  <si>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</si>
  <si>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</si>
  <si>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</si>
  <si>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</si>
  <si>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</si>
  <si>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</si>
  <si>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</si>
  <si>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</si>
  <si>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</si>
  <si>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</si>
  <si>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</si>
  <si>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</si>
  <si>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</si>
  <si>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Profit/(loss) before taxation,minority</t>
  </si>
  <si>
    <t>interest and extraordinary items</t>
  </si>
  <si>
    <t>(h)</t>
  </si>
  <si>
    <t>Taxation</t>
  </si>
  <si>
    <t>(I)</t>
  </si>
  <si>
    <t>Profit/(loss) after taxation</t>
  </si>
  <si>
    <t>before deducting of minority interests</t>
  </si>
  <si>
    <t>(ii)</t>
  </si>
  <si>
    <t>Less:Minority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</si>
  <si>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</si>
  <si>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</si>
  <si>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</si>
  <si>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</si>
  <si>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</si>
  <si>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</si>
  <si>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</si>
  <si>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</si>
  <si>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</si>
  <si>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Profit/(loss) after taxation and </t>
  </si>
  <si>
    <t xml:space="preserve">extraordinary items attributable to </t>
  </si>
  <si>
    <t>Earnings per share based on 2(j)above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</si>
  <si>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</si>
  <si>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</si>
  <si>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</si>
  <si>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</si>
  <si>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</si>
  <si>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</si>
  <si>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</si>
  <si>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</si>
  <si>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</si>
  <si>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</si>
  <si>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</si>
  <si>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</si>
  <si>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</si>
  <si>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</si>
  <si>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</si>
  <si>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</si>
  <si>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</si>
  <si>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</si>
  <si>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</si>
  <si>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</si>
  <si>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</si>
  <si>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</si>
  <si>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</si>
  <si>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</si>
  <si>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</si>
  <si>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</si>
  <si>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</si>
  <si>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</si>
  <si>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</si>
  <si>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</si>
  <si>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</si>
  <si>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</si>
  <si>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</si>
  <si>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</si>
  <si>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</si>
  <si>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</si>
  <si>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</si>
  <si>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</si>
  <si>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</si>
  <si>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</si>
  <si>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share(sen)</t>
  </si>
  <si>
    <t>Notes</t>
  </si>
  <si>
    <t>The quarterly financial statements are prepared on the basis of the accounting policies set out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</si>
  <si>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</si>
  <si>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</si>
  <si>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</si>
  <si>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</si>
  <si>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restructuring and discontinuing operation.</t>
  </si>
  <si>
    <t>The operations of the Group have not been materially affected by the seasonal and cyclical factors.</t>
  </si>
  <si>
    <t>There were no issuances and repayments of debt and equity securities,share buy-backs,share</t>
  </si>
  <si>
    <t>cancellations,shares held as treasury shares and resale of treasury shares for the current</t>
  </si>
  <si>
    <t>Group borrowings and debt securities as at the end of the reporting period:-</t>
  </si>
  <si>
    <t>Unsecured</t>
  </si>
  <si>
    <t>Revolving credit</t>
  </si>
  <si>
    <t>Secured</t>
  </si>
  <si>
    <t>Term loan</t>
  </si>
  <si>
    <t>Contingent liabilities</t>
  </si>
  <si>
    <t>Company</t>
  </si>
  <si>
    <t>Corporate guarantee granted to financial institutions for banking and credit</t>
  </si>
  <si>
    <t>facilities granted to subsidiary companies.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</si>
  <si>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</si>
  <si>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</si>
  <si>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Segmental reporting</t>
  </si>
  <si>
    <t>Gross revenue</t>
  </si>
  <si>
    <t>Hotel and recreation club operations</t>
  </si>
  <si>
    <t>Profit/(loss) before taxation</t>
  </si>
  <si>
    <t>Property development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</si>
  <si>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</si>
  <si>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</si>
  <si>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</si>
  <si>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There were no profit forecast or guarantee for the period.</t>
  </si>
  <si>
    <t>BY ORDER OF THE BOARD</t>
  </si>
  <si>
    <t>Petaling Jaya</t>
  </si>
  <si>
    <t>The Company has in the previous financial year released half-yearly results.The Company does not</t>
  </si>
  <si>
    <t>have the figures for the preceding year corresponding quarter.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</si>
  <si>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</si>
  <si>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</si>
  <si>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</si>
  <si>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</si>
  <si>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</si>
  <si>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</si>
  <si>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</si>
  <si>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</si>
  <si>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</si>
  <si>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</si>
  <si>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</si>
  <si>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</si>
  <si>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</si>
  <si>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</si>
  <si>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</si>
  <si>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</si>
  <si>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</si>
  <si>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1.</t>
  </si>
  <si>
    <t>2.</t>
  </si>
  <si>
    <t>3.</t>
  </si>
  <si>
    <t>4.</t>
  </si>
  <si>
    <t>There were no under or over-provisions of tax in respect of prior year and no deferred taxation</t>
  </si>
  <si>
    <t>during this quarter.</t>
  </si>
  <si>
    <t>Long Term Investments</t>
  </si>
  <si>
    <t>Remarks:-</t>
  </si>
  <si>
    <t>Item</t>
  </si>
  <si>
    <t>3.)</t>
  </si>
  <si>
    <t>Long term investments comprises of Properties Held for Development amounting to RM232.2 mil</t>
  </si>
  <si>
    <t>5.)</t>
  </si>
  <si>
    <t xml:space="preserve">11.) </t>
  </si>
  <si>
    <t>of RM39.9 mil.</t>
  </si>
  <si>
    <t>Secretary</t>
  </si>
  <si>
    <t>Quarterly report on consolidated results for the financial quarter ended 31-March 2000</t>
  </si>
  <si>
    <t>-</t>
  </si>
  <si>
    <t>Other Long term Liabilities includes Refundable membership of RM7.2 mil and Deferred Taxation</t>
  </si>
  <si>
    <t>in the most recent set of annual financial statements,except for the change in classification of investment in</t>
  </si>
  <si>
    <t>quoted shares as reported in the last quarter. All investments in quoted shares are stated at market value</t>
  </si>
  <si>
    <t>at the point of reporting.</t>
  </si>
  <si>
    <t>There were no exceptional items in the third quarter ended 31 March 2000 other than the gain of RM7.4m</t>
  </si>
  <si>
    <t>There were no extraordinary items in the third quarter ended 31 March 2000.</t>
  </si>
  <si>
    <t>There were no pre-acquisition profits for the third quarter ended 31 March 2000.</t>
  </si>
  <si>
    <t>There were no sales of investments or properties for the third quarter ended 31 March 2000.</t>
  </si>
  <si>
    <t xml:space="preserve">There were no changes in the composition of the company during third quarter ended 31 March </t>
  </si>
  <si>
    <t>There were no major corporate proposals during the third quarter ended 31 March 2000.</t>
  </si>
  <si>
    <t>No interim dividend has been declared for the nine months ended 31 March 2000.</t>
  </si>
  <si>
    <t>Total Purchases</t>
  </si>
  <si>
    <t>Total Disposals</t>
  </si>
  <si>
    <t>Total Profit / Loss on disposal</t>
  </si>
  <si>
    <t>RM</t>
  </si>
  <si>
    <t>obtained from the disposal of quoted shares which were earlier written down to market value.</t>
  </si>
  <si>
    <t>2000 including business combination, acquisition or disposal of subsidiaries and long term investments,</t>
  </si>
  <si>
    <t xml:space="preserve">financial year to date other than part of the proceeds obtained from the disposal of the quoted </t>
  </si>
  <si>
    <t>shares which was used to repay the financial institution which had a lien on the shares totaling</t>
  </si>
  <si>
    <t>approx. RM12.0m.</t>
  </si>
  <si>
    <t>CHUAH WOOI KEN</t>
  </si>
  <si>
    <t>2d.)</t>
  </si>
  <si>
    <t>The provision for the dimunition of these securities was classified as part of operating losses in the previous quarter.</t>
  </si>
  <si>
    <t>in Quoted shares of RM8.4 mil.</t>
  </si>
  <si>
    <t>During the period properties held under development were written down by RM35.9m to reflect the current operations.</t>
  </si>
  <si>
    <t>Included in stocks is Properties under Development amounting to RM40.1 mil and Investment</t>
  </si>
  <si>
    <t xml:space="preserve">These are the details of purchases and sales of quoted securities for the third quarter ended 31 </t>
  </si>
  <si>
    <t>The Third Quarter results was mainly affected by the write down in the properties held under development of RM35.9m.</t>
  </si>
  <si>
    <t>A net gain from the disposal of quoted securities which were earlier written down also contributed to the exceptional items.</t>
  </si>
  <si>
    <t>Barring unforeseen circumstances,the Group's prospects for the current year are expected to be satisfactory.</t>
  </si>
  <si>
    <t>17 May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</si>
</sst>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165" fontId="2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38" fontId="2" fillId="0" borderId="0" xfId="15" applyNumberFormat="1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tabSelected="1" workbookViewId="0" topLeftCell="E205">
      <selection activeCell="A272" sqref="A210:J272"/>
    </sheetView>
  </sheetViews>
  <sheetFormatPr defaultColWidth="9.140625" defaultRowHeight="12.75"/>
  <cols>
    <col min="1" max="1" width="3.00390625" style="2" customWidth="1"/>
    <col min="2" max="2" width="3.140625" style="2" customWidth="1"/>
    <col min="3" max="3" width="4.140625" style="2" customWidth="1"/>
    <col min="4" max="4" width="31.28125" style="2" customWidth="1"/>
    <col min="5" max="5" width="10.421875" style="2" customWidth="1"/>
    <col min="6" max="6" width="17.7109375" style="2" customWidth="1"/>
    <col min="7" max="7" width="10.421875" style="2" customWidth="1"/>
    <col min="8" max="8" width="17.710937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ht="12.75">
      <c r="A2" s="4"/>
    </row>
    <row r="3" ht="12.75">
      <c r="A3" s="4" t="s">
        <v>164</v>
      </c>
    </row>
    <row r="4" ht="12.75">
      <c r="A4" s="4" t="s">
        <v>1</v>
      </c>
    </row>
    <row r="6" ht="14.25">
      <c r="A6" s="5" t="s">
        <v>2</v>
      </c>
    </row>
    <row r="8" spans="5:8" ht="12.75">
      <c r="E8" s="38" t="s">
        <v>3</v>
      </c>
      <c r="F8" s="38"/>
      <c r="G8" s="38" t="s">
        <v>4</v>
      </c>
      <c r="H8" s="38"/>
    </row>
    <row r="9" spans="5:8" ht="12.75">
      <c r="E9" s="6"/>
      <c r="F9" s="6"/>
      <c r="G9" s="6"/>
      <c r="H9" s="6"/>
    </row>
    <row r="10" spans="5:8" ht="12.75">
      <c r="E10" s="4" t="s">
        <v>5</v>
      </c>
      <c r="F10" s="4" t="s">
        <v>6</v>
      </c>
      <c r="G10" s="4" t="s">
        <v>5</v>
      </c>
      <c r="H10" s="4" t="s">
        <v>6</v>
      </c>
    </row>
    <row r="11" spans="5:8" ht="12.75">
      <c r="E11" s="4" t="s">
        <v>7</v>
      </c>
      <c r="F11" s="4" t="s">
        <v>8</v>
      </c>
      <c r="G11" s="4" t="s">
        <v>7</v>
      </c>
      <c r="H11" s="4" t="s">
        <v>8</v>
      </c>
    </row>
    <row r="12" spans="5:8" ht="12.75">
      <c r="E12" s="4" t="s">
        <v>9</v>
      </c>
      <c r="F12" s="4" t="s">
        <v>9</v>
      </c>
      <c r="G12" s="4" t="s">
        <v>10</v>
      </c>
      <c r="H12" s="4" t="s">
        <v>11</v>
      </c>
    </row>
    <row r="14" spans="5:8" ht="12.75">
      <c r="E14" s="7">
        <v>36616</v>
      </c>
      <c r="F14" s="7" t="s">
        <v>165</v>
      </c>
      <c r="G14" s="7">
        <f>+E14</f>
        <v>36616</v>
      </c>
      <c r="H14" s="7" t="str">
        <f>+F14</f>
        <v>-</v>
      </c>
    </row>
    <row r="15" spans="5:8" ht="12.75">
      <c r="E15" s="6"/>
      <c r="F15" s="6"/>
      <c r="G15" s="6"/>
      <c r="H15" s="6"/>
    </row>
    <row r="16" spans="5:8" ht="12.75">
      <c r="E16" s="6" t="s">
        <v>12</v>
      </c>
      <c r="F16" s="6" t="s">
        <v>12</v>
      </c>
      <c r="G16" s="6" t="s">
        <v>12</v>
      </c>
      <c r="H16" s="6" t="s">
        <v>12</v>
      </c>
    </row>
    <row r="18" spans="1:8" ht="12.75">
      <c r="A18" s="2">
        <v>1</v>
      </c>
      <c r="B18" s="2" t="s">
        <v>13</v>
      </c>
      <c r="D18" s="2" t="s">
        <v>14</v>
      </c>
      <c r="E18" s="8">
        <v>6732</v>
      </c>
      <c r="F18" s="8">
        <v>0</v>
      </c>
      <c r="G18" s="8">
        <v>20964</v>
      </c>
      <c r="H18" s="8">
        <v>0</v>
      </c>
    </row>
    <row r="19" spans="2:8" ht="12.75">
      <c r="B19" s="2" t="s">
        <v>15</v>
      </c>
      <c r="D19" s="2" t="s">
        <v>16</v>
      </c>
      <c r="E19" s="8">
        <v>292</v>
      </c>
      <c r="F19" s="8">
        <v>0</v>
      </c>
      <c r="G19" s="8">
        <v>292</v>
      </c>
      <c r="H19" s="8">
        <v>0</v>
      </c>
    </row>
    <row r="20" spans="2:8" ht="13.5" thickBot="1">
      <c r="B20" s="2" t="s">
        <v>17</v>
      </c>
      <c r="D20" s="2" t="s">
        <v>18</v>
      </c>
      <c r="E20" s="9">
        <v>655</v>
      </c>
      <c r="F20" s="9">
        <v>0</v>
      </c>
      <c r="G20" s="9">
        <v>2615</v>
      </c>
      <c r="H20" s="9">
        <v>0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13</v>
      </c>
      <c r="D22" s="2" t="s">
        <v>19</v>
      </c>
      <c r="E22" s="8">
        <v>1433</v>
      </c>
      <c r="F22" s="8">
        <v>0</v>
      </c>
      <c r="G22" s="8">
        <v>5261</v>
      </c>
      <c r="H22" s="8">
        <v>0</v>
      </c>
    </row>
    <row r="23" spans="4:8" ht="12.75">
      <c r="D23" s="2" t="s">
        <v>20</v>
      </c>
      <c r="E23" s="8"/>
      <c r="F23" s="8"/>
      <c r="G23" s="8"/>
      <c r="H23" s="8"/>
    </row>
    <row r="24" spans="4:8" ht="12.75">
      <c r="D24" s="2" t="s">
        <v>21</v>
      </c>
      <c r="E24" s="8"/>
      <c r="F24" s="8"/>
      <c r="G24" s="8"/>
      <c r="H24" s="8"/>
    </row>
    <row r="25" spans="4:8" ht="12.75">
      <c r="D25" s="2" t="s">
        <v>22</v>
      </c>
      <c r="E25" s="8"/>
      <c r="F25" s="8"/>
      <c r="G25" s="8"/>
      <c r="H25" s="8"/>
    </row>
    <row r="26" spans="4:8" ht="12.75">
      <c r="D26" s="2" t="s">
        <v>23</v>
      </c>
      <c r="E26" s="8"/>
      <c r="F26" s="8"/>
      <c r="G26" s="8"/>
      <c r="H26" s="8"/>
    </row>
    <row r="27" spans="2:8" ht="12.75">
      <c r="B27" s="2" t="s">
        <v>15</v>
      </c>
      <c r="D27" s="2" t="s">
        <v>24</v>
      </c>
      <c r="E27" s="8">
        <f>-3645-7500</f>
        <v>-11145</v>
      </c>
      <c r="F27" s="8">
        <v>0</v>
      </c>
      <c r="G27" s="8">
        <f>-11561-7500</f>
        <v>-19061</v>
      </c>
      <c r="H27" s="8">
        <v>0</v>
      </c>
    </row>
    <row r="28" spans="2:8" ht="12.75">
      <c r="B28" s="2" t="s">
        <v>17</v>
      </c>
      <c r="D28" s="2" t="s">
        <v>25</v>
      </c>
      <c r="E28" s="8">
        <f>-1587</f>
        <v>-1587</v>
      </c>
      <c r="F28" s="8">
        <v>0</v>
      </c>
      <c r="G28" s="8">
        <f>-4797</f>
        <v>-4797</v>
      </c>
      <c r="H28" s="8">
        <v>0</v>
      </c>
    </row>
    <row r="29" spans="2:8" ht="12.75">
      <c r="B29" s="2" t="s">
        <v>26</v>
      </c>
      <c r="D29" s="2" t="s">
        <v>27</v>
      </c>
      <c r="E29" s="10">
        <f>7365-2422-35906</f>
        <v>-30963</v>
      </c>
      <c r="F29" s="10">
        <v>0</v>
      </c>
      <c r="G29" s="10">
        <f>-8499-2422-35906</f>
        <v>-46827</v>
      </c>
      <c r="H29" s="10">
        <v>0</v>
      </c>
    </row>
    <row r="30" spans="2:9" ht="12.75">
      <c r="B30" s="2" t="s">
        <v>28</v>
      </c>
      <c r="D30" s="2" t="s">
        <v>29</v>
      </c>
      <c r="E30" s="8">
        <f>SUM(E22:E29)</f>
        <v>-42262</v>
      </c>
      <c r="F30" s="8">
        <f>SUM(F22:F29)</f>
        <v>0</v>
      </c>
      <c r="G30" s="8">
        <f>SUM(G22:G29)</f>
        <v>-65424</v>
      </c>
      <c r="H30" s="8">
        <f>SUM(H22:H29)</f>
        <v>0</v>
      </c>
      <c r="I30" s="8"/>
    </row>
    <row r="31" spans="4:9" ht="12.75">
      <c r="D31" s="2" t="s">
        <v>20</v>
      </c>
      <c r="E31" s="8"/>
      <c r="F31" s="8"/>
      <c r="G31" s="8"/>
      <c r="H31" s="8"/>
      <c r="I31" s="8"/>
    </row>
    <row r="32" spans="4:9" ht="12.75">
      <c r="D32" s="2" t="s">
        <v>30</v>
      </c>
      <c r="E32" s="8"/>
      <c r="F32" s="8"/>
      <c r="G32" s="8"/>
      <c r="H32" s="8"/>
      <c r="I32" s="8"/>
    </row>
    <row r="33" spans="4:9" ht="12.75">
      <c r="D33" s="2" t="s">
        <v>31</v>
      </c>
      <c r="E33" s="8"/>
      <c r="F33" s="8"/>
      <c r="G33" s="8"/>
      <c r="H33" s="8"/>
      <c r="I33" s="8"/>
    </row>
    <row r="34" spans="4:9" ht="12.75">
      <c r="D34" s="2" t="s">
        <v>32</v>
      </c>
      <c r="E34" s="8"/>
      <c r="F34" s="8"/>
      <c r="G34" s="8"/>
      <c r="H34" s="8"/>
      <c r="I34" s="8"/>
    </row>
    <row r="35" spans="2:9" ht="12.75">
      <c r="B35" s="2" t="s">
        <v>33</v>
      </c>
      <c r="D35" s="2" t="s">
        <v>34</v>
      </c>
      <c r="E35" s="10">
        <v>0</v>
      </c>
      <c r="F35" s="10">
        <v>0</v>
      </c>
      <c r="G35" s="10">
        <v>2977</v>
      </c>
      <c r="H35" s="10">
        <v>0</v>
      </c>
      <c r="I35" s="11"/>
    </row>
    <row r="36" spans="2:9" ht="12.75">
      <c r="B36" s="2" t="s">
        <v>35</v>
      </c>
      <c r="D36" s="2" t="s">
        <v>36</v>
      </c>
      <c r="E36" s="8">
        <f>SUM(E30:E35)</f>
        <v>-42262</v>
      </c>
      <c r="F36" s="8">
        <f>SUM(F30:F35)</f>
        <v>0</v>
      </c>
      <c r="G36" s="8">
        <f>SUM(G30:G35)</f>
        <v>-62447</v>
      </c>
      <c r="H36" s="8">
        <f>SUM(H30:H35)</f>
        <v>0</v>
      </c>
      <c r="I36" s="8"/>
    </row>
    <row r="37" spans="4:9" ht="12.75">
      <c r="D37" s="2" t="s">
        <v>37</v>
      </c>
      <c r="E37" s="8"/>
      <c r="F37" s="8"/>
      <c r="G37" s="8"/>
      <c r="H37" s="8"/>
      <c r="I37" s="8"/>
    </row>
    <row r="38" spans="2:9" ht="12.75">
      <c r="B38" s="2" t="s">
        <v>38</v>
      </c>
      <c r="D38" s="2" t="s">
        <v>39</v>
      </c>
      <c r="E38" s="10">
        <v>-73</v>
      </c>
      <c r="F38" s="10">
        <v>0</v>
      </c>
      <c r="G38" s="10">
        <v>-192</v>
      </c>
      <c r="H38" s="10">
        <v>0</v>
      </c>
      <c r="I38" s="11"/>
    </row>
    <row r="39" spans="2:9" ht="12.75">
      <c r="B39" s="2" t="s">
        <v>40</v>
      </c>
      <c r="C39" s="2" t="s">
        <v>40</v>
      </c>
      <c r="D39" s="2" t="s">
        <v>41</v>
      </c>
      <c r="E39" s="8">
        <f>SUM(E36:E38)</f>
        <v>-42335</v>
      </c>
      <c r="F39" s="8">
        <f>SUM(F36:F38)</f>
        <v>0</v>
      </c>
      <c r="G39" s="8">
        <f>SUM(G36:G38)</f>
        <v>-62639</v>
      </c>
      <c r="H39" s="8">
        <f>SUM(H36:H38)</f>
        <v>0</v>
      </c>
      <c r="I39" s="8"/>
    </row>
    <row r="40" spans="4:9" ht="12.75">
      <c r="D40" s="2" t="s">
        <v>42</v>
      </c>
      <c r="E40" s="8"/>
      <c r="F40" s="8"/>
      <c r="G40" s="8"/>
      <c r="H40" s="8"/>
      <c r="I40" s="8"/>
    </row>
    <row r="41" spans="3:9" ht="12.75">
      <c r="C41" s="2" t="s">
        <v>43</v>
      </c>
      <c r="D41" s="2" t="s">
        <v>44</v>
      </c>
      <c r="E41" s="10">
        <v>505</v>
      </c>
      <c r="F41" s="10">
        <v>0</v>
      </c>
      <c r="G41" s="10">
        <v>1572</v>
      </c>
      <c r="H41" s="10">
        <v>0</v>
      </c>
      <c r="I41" s="11"/>
    </row>
    <row r="42" spans="2:9" ht="12.75">
      <c r="B42" s="2" t="s">
        <v>45</v>
      </c>
      <c r="D42" s="2" t="s">
        <v>46</v>
      </c>
      <c r="E42" s="8">
        <f>SUM(E39:E41)</f>
        <v>-41830</v>
      </c>
      <c r="F42" s="8">
        <f>SUM(F39:F41)</f>
        <v>0</v>
      </c>
      <c r="G42" s="8">
        <f>SUM(G39:G41)</f>
        <v>-61067</v>
      </c>
      <c r="H42" s="8">
        <f>SUM(H39:H41)</f>
        <v>0</v>
      </c>
      <c r="I42" s="8"/>
    </row>
    <row r="43" spans="4:9" ht="12.75">
      <c r="D43" s="2" t="s">
        <v>47</v>
      </c>
      <c r="E43" s="8"/>
      <c r="F43" s="8"/>
      <c r="G43" s="8"/>
      <c r="H43" s="8"/>
      <c r="I43" s="8"/>
    </row>
    <row r="44" spans="2:9" ht="12.75">
      <c r="B44" s="2" t="s">
        <v>48</v>
      </c>
      <c r="C44" s="2" t="s">
        <v>40</v>
      </c>
      <c r="D44" s="2" t="s">
        <v>49</v>
      </c>
      <c r="E44" s="8">
        <v>0</v>
      </c>
      <c r="F44" s="8">
        <v>0</v>
      </c>
      <c r="G44" s="8">
        <v>0</v>
      </c>
      <c r="H44" s="8">
        <v>0</v>
      </c>
      <c r="I44" s="8"/>
    </row>
    <row r="45" spans="3:9" ht="12.75">
      <c r="C45" s="2" t="s">
        <v>43</v>
      </c>
      <c r="D45" s="2" t="s">
        <v>44</v>
      </c>
      <c r="E45" s="8">
        <v>0</v>
      </c>
      <c r="F45" s="8">
        <v>0</v>
      </c>
      <c r="G45" s="8">
        <v>0</v>
      </c>
      <c r="H45" s="8">
        <v>0</v>
      </c>
      <c r="I45" s="8"/>
    </row>
    <row r="46" spans="3:9" ht="12.75">
      <c r="C46" s="2" t="s">
        <v>50</v>
      </c>
      <c r="D46" s="2" t="s">
        <v>51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4:9" ht="12.75">
      <c r="D47" s="2" t="s">
        <v>52</v>
      </c>
      <c r="E47" s="10"/>
      <c r="F47" s="10"/>
      <c r="G47" s="10"/>
      <c r="H47" s="10"/>
      <c r="I47" s="11"/>
    </row>
    <row r="48" spans="2:9" ht="12.75">
      <c r="B48" s="2" t="s">
        <v>53</v>
      </c>
      <c r="D48" s="2" t="s">
        <v>54</v>
      </c>
      <c r="E48" s="8">
        <f>SUM(E42:E47)</f>
        <v>-41830</v>
      </c>
      <c r="F48" s="8">
        <f>SUM(F42:F47)</f>
        <v>0</v>
      </c>
      <c r="G48" s="8">
        <f>SUM(G42:G47)</f>
        <v>-61067</v>
      </c>
      <c r="H48" s="8">
        <f>SUM(H42:H47)</f>
        <v>0</v>
      </c>
      <c r="I48" s="8"/>
    </row>
    <row r="49" spans="4:9" ht="12.75">
      <c r="D49" s="2" t="s">
        <v>55</v>
      </c>
      <c r="E49" s="8"/>
      <c r="F49" s="8"/>
      <c r="G49" s="8"/>
      <c r="H49" s="8"/>
      <c r="I49" s="8"/>
    </row>
    <row r="50" spans="4:9" ht="12.75">
      <c r="D50" s="2" t="s">
        <v>52</v>
      </c>
      <c r="E50" s="8"/>
      <c r="F50" s="8"/>
      <c r="G50" s="8"/>
      <c r="H50" s="8"/>
      <c r="I50" s="8"/>
    </row>
    <row r="51" spans="5:9" ht="12.75">
      <c r="E51" s="8"/>
      <c r="F51" s="8"/>
      <c r="G51" s="8"/>
      <c r="H51" s="8"/>
      <c r="I51" s="8"/>
    </row>
    <row r="52" spans="1:9" ht="12.75">
      <c r="A52" s="2">
        <v>3</v>
      </c>
      <c r="B52" s="2" t="s">
        <v>13</v>
      </c>
      <c r="D52" s="2" t="s">
        <v>56</v>
      </c>
      <c r="E52" s="8"/>
      <c r="F52" s="8"/>
      <c r="G52" s="8"/>
      <c r="H52" s="8"/>
      <c r="I52" s="8"/>
    </row>
    <row r="53" spans="4:9" ht="12.75">
      <c r="D53" s="2" t="s">
        <v>57</v>
      </c>
      <c r="E53" s="8"/>
      <c r="F53" s="8"/>
      <c r="G53" s="8"/>
      <c r="H53" s="8"/>
      <c r="I53" s="8"/>
    </row>
    <row r="54" spans="4:9" ht="12.75">
      <c r="D54" s="2" t="s">
        <v>58</v>
      </c>
      <c r="E54" s="8"/>
      <c r="F54" s="8"/>
      <c r="G54" s="8"/>
      <c r="H54" s="8"/>
      <c r="I54" s="8"/>
    </row>
    <row r="55" spans="5:9" ht="12.75">
      <c r="E55" s="8"/>
      <c r="F55" s="8"/>
      <c r="G55" s="8"/>
      <c r="H55" s="8"/>
      <c r="I55" s="8"/>
    </row>
    <row r="56" spans="3:9" ht="12.75">
      <c r="C56" s="2" t="s">
        <v>40</v>
      </c>
      <c r="D56" s="2" t="s">
        <v>59</v>
      </c>
      <c r="E56" s="3">
        <f>+E42*1000/150000052*100</f>
        <v>-27.886656999292242</v>
      </c>
      <c r="F56" s="8">
        <v>0</v>
      </c>
      <c r="G56" s="3">
        <f>+G42*1000/150000052*100</f>
        <v>-40.71131922007601</v>
      </c>
      <c r="H56" s="3">
        <f>+H42*1000/150000052*100</f>
        <v>0</v>
      </c>
      <c r="I56" s="8"/>
    </row>
    <row r="57" spans="4:9" ht="12.75">
      <c r="D57" s="2" t="s">
        <v>60</v>
      </c>
      <c r="E57" s="8"/>
      <c r="F57" s="8"/>
      <c r="G57" s="8"/>
      <c r="H57" s="8"/>
      <c r="I57" s="8"/>
    </row>
    <row r="58" spans="5:9" ht="12.75">
      <c r="E58" s="8"/>
      <c r="F58" s="8"/>
      <c r="G58" s="8"/>
      <c r="H58" s="8"/>
      <c r="I58" s="8"/>
    </row>
    <row r="59" spans="3:9" ht="12.75">
      <c r="C59" s="2" t="s">
        <v>43</v>
      </c>
      <c r="D59" s="2" t="s">
        <v>61</v>
      </c>
      <c r="E59" s="8">
        <v>0</v>
      </c>
      <c r="F59" s="8">
        <v>0</v>
      </c>
      <c r="G59" s="8">
        <v>0</v>
      </c>
      <c r="H59" s="8">
        <v>0</v>
      </c>
      <c r="I59" s="8"/>
    </row>
    <row r="60" spans="4:9" ht="12.75">
      <c r="D60" s="2" t="s">
        <v>60</v>
      </c>
      <c r="E60" s="8"/>
      <c r="F60" s="8"/>
      <c r="G60" s="8"/>
      <c r="H60" s="8"/>
      <c r="I60" s="8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5:9" ht="12.75">
      <c r="E64" s="8"/>
      <c r="F64" s="8"/>
      <c r="G64" s="8"/>
      <c r="H64" s="8"/>
      <c r="I64" s="8"/>
    </row>
    <row r="65" spans="5:9" ht="12.75">
      <c r="E65" s="8"/>
      <c r="F65" s="8"/>
      <c r="G65" s="8"/>
      <c r="H65" s="8"/>
      <c r="I65" s="8"/>
    </row>
    <row r="66" spans="5:9" ht="12.75">
      <c r="E66" s="8"/>
      <c r="F66" s="8"/>
      <c r="G66" s="8"/>
      <c r="H66" s="8"/>
      <c r="I66" s="8"/>
    </row>
    <row r="67" spans="5:9" ht="12.75">
      <c r="E67" s="8"/>
      <c r="F67" s="8"/>
      <c r="G67" s="8"/>
      <c r="H67" s="8"/>
      <c r="I67" s="8"/>
    </row>
    <row r="68" spans="5:9" ht="12.75">
      <c r="E68" s="8"/>
      <c r="F68" s="8"/>
      <c r="G68" s="8"/>
      <c r="H68" s="8"/>
      <c r="I68" s="8"/>
    </row>
    <row r="69" spans="5:9" ht="12.75">
      <c r="E69" s="8"/>
      <c r="F69" s="8"/>
      <c r="G69" s="8"/>
      <c r="H69" s="8"/>
      <c r="I69" s="8"/>
    </row>
    <row r="70" spans="5:9" ht="12.75">
      <c r="E70" s="8"/>
      <c r="F70" s="8"/>
      <c r="G70" s="8"/>
      <c r="H70" s="8"/>
      <c r="I70" s="8"/>
    </row>
    <row r="71" spans="1:9" ht="14.25">
      <c r="A71" s="5" t="s">
        <v>62</v>
      </c>
      <c r="E71" s="3"/>
      <c r="F71" s="3"/>
      <c r="G71" s="3"/>
      <c r="H71" s="3"/>
      <c r="I71" s="3"/>
    </row>
    <row r="72" spans="5:9" ht="12.75">
      <c r="E72" s="3"/>
      <c r="F72" s="3"/>
      <c r="G72" s="3"/>
      <c r="H72" s="3"/>
      <c r="I72" s="3"/>
    </row>
    <row r="73" spans="5:6" ht="12.75">
      <c r="E73" s="6" t="s">
        <v>63</v>
      </c>
      <c r="F73" s="6" t="s">
        <v>63</v>
      </c>
    </row>
    <row r="74" spans="5:6" ht="12.75">
      <c r="E74" s="6" t="s">
        <v>64</v>
      </c>
      <c r="F74" s="6" t="s">
        <v>65</v>
      </c>
    </row>
    <row r="75" spans="5:6" ht="12.75">
      <c r="E75" s="6" t="s">
        <v>66</v>
      </c>
      <c r="F75" s="6" t="s">
        <v>67</v>
      </c>
    </row>
    <row r="76" spans="5:6" ht="12.75">
      <c r="E76" s="6" t="s">
        <v>9</v>
      </c>
      <c r="F76" s="6" t="s">
        <v>68</v>
      </c>
    </row>
    <row r="78" spans="5:6" ht="12.75">
      <c r="E78" s="7">
        <f>+E14</f>
        <v>36616</v>
      </c>
      <c r="F78" s="7">
        <v>36341</v>
      </c>
    </row>
    <row r="80" spans="5:6" ht="12.75">
      <c r="E80" s="6" t="s">
        <v>12</v>
      </c>
      <c r="F80" s="6" t="s">
        <v>12</v>
      </c>
    </row>
    <row r="81" spans="1:6" ht="12.75">
      <c r="A81" s="2">
        <v>1</v>
      </c>
      <c r="C81" s="2" t="s">
        <v>69</v>
      </c>
      <c r="E81" s="8">
        <v>277888</v>
      </c>
      <c r="F81" s="8">
        <v>279475</v>
      </c>
    </row>
    <row r="82" spans="5:6" ht="12.75">
      <c r="E82" s="8"/>
      <c r="F82" s="8"/>
    </row>
    <row r="83" spans="1:6" ht="12.75">
      <c r="A83" s="2">
        <v>2</v>
      </c>
      <c r="C83" s="2" t="s">
        <v>70</v>
      </c>
      <c r="E83" s="8">
        <v>45736</v>
      </c>
      <c r="F83" s="8">
        <v>45736</v>
      </c>
    </row>
    <row r="84" spans="5:6" ht="12.75">
      <c r="E84" s="8"/>
      <c r="F84" s="8"/>
    </row>
    <row r="85" spans="1:6" ht="12.75">
      <c r="A85" s="2">
        <v>3</v>
      </c>
      <c r="C85" s="2" t="s">
        <v>155</v>
      </c>
      <c r="E85" s="8">
        <f>232218</f>
        <v>232218</v>
      </c>
      <c r="F85" s="8">
        <v>232181</v>
      </c>
    </row>
    <row r="86" spans="5:6" ht="12.75">
      <c r="E86" s="8"/>
      <c r="F86" s="8"/>
    </row>
    <row r="87" spans="1:6" ht="12.75">
      <c r="A87" s="2">
        <v>4</v>
      </c>
      <c r="C87" s="2" t="s">
        <v>71</v>
      </c>
      <c r="E87" s="8">
        <v>1125</v>
      </c>
      <c r="F87" s="8">
        <v>1125</v>
      </c>
    </row>
    <row r="88" spans="5:6" ht="12.75">
      <c r="E88" s="8"/>
      <c r="F88" s="8"/>
    </row>
    <row r="89" spans="1:6" ht="12.75">
      <c r="A89" s="2">
        <v>5</v>
      </c>
      <c r="C89" s="2" t="s">
        <v>72</v>
      </c>
      <c r="E89" s="8"/>
      <c r="F89" s="8"/>
    </row>
    <row r="90" spans="4:6" ht="12.75">
      <c r="D90" s="2" t="s">
        <v>73</v>
      </c>
      <c r="E90" s="8">
        <f>79181+10818-35906-2422</f>
        <v>51671</v>
      </c>
      <c r="F90" s="8">
        <v>111597</v>
      </c>
    </row>
    <row r="91" spans="4:6" ht="12.75">
      <c r="D91" s="2" t="s">
        <v>74</v>
      </c>
      <c r="E91" s="8">
        <v>3543</v>
      </c>
      <c r="F91" s="8">
        <v>3720</v>
      </c>
    </row>
    <row r="92" spans="4:6" ht="12.75">
      <c r="D92" s="2" t="s">
        <v>75</v>
      </c>
      <c r="E92" s="8">
        <v>0</v>
      </c>
      <c r="F92" s="8">
        <v>0</v>
      </c>
    </row>
    <row r="93" spans="4:6" ht="12.75">
      <c r="D93" s="2" t="s">
        <v>76</v>
      </c>
      <c r="E93" s="8">
        <v>6129</v>
      </c>
      <c r="F93" s="8">
        <v>2081</v>
      </c>
    </row>
    <row r="94" spans="4:9" ht="12.75">
      <c r="D94" s="2" t="s">
        <v>77</v>
      </c>
      <c r="E94" s="8">
        <v>1475</v>
      </c>
      <c r="F94" s="8">
        <v>1391</v>
      </c>
      <c r="H94" s="12"/>
      <c r="I94" s="12"/>
    </row>
    <row r="95" spans="4:7" ht="12.75">
      <c r="D95" s="13"/>
      <c r="E95" s="14">
        <f>SUM(E90:E94)</f>
        <v>62818</v>
      </c>
      <c r="F95" s="14">
        <f>SUM(F90:F94)</f>
        <v>118789</v>
      </c>
      <c r="G95" s="12"/>
    </row>
    <row r="96" spans="1:6" ht="12.75">
      <c r="A96" s="2">
        <v>6</v>
      </c>
      <c r="C96" s="2" t="s">
        <v>78</v>
      </c>
      <c r="E96" s="8"/>
      <c r="F96" s="8"/>
    </row>
    <row r="97" spans="5:6" ht="12.75">
      <c r="E97" s="8"/>
      <c r="F97" s="8"/>
    </row>
    <row r="98" spans="4:6" ht="12.75">
      <c r="D98" s="2" t="s">
        <v>79</v>
      </c>
      <c r="E98" s="8">
        <f>-164857-7500</f>
        <v>-172357</v>
      </c>
      <c r="F98" s="8">
        <v>-156753</v>
      </c>
    </row>
    <row r="99" spans="4:6" ht="12.75">
      <c r="D99" s="2" t="s">
        <v>80</v>
      </c>
      <c r="E99" s="8">
        <v>-6230</v>
      </c>
      <c r="F99" s="8">
        <v>-4853</v>
      </c>
    </row>
    <row r="100" spans="4:6" ht="12.75">
      <c r="D100" s="2" t="s">
        <v>81</v>
      </c>
      <c r="E100" s="8">
        <v>-32490</v>
      </c>
      <c r="F100" s="8">
        <v>-23512</v>
      </c>
    </row>
    <row r="101" spans="4:6" ht="12.75">
      <c r="D101" s="2" t="s">
        <v>82</v>
      </c>
      <c r="E101" s="8">
        <v>-3876</v>
      </c>
      <c r="F101" s="8">
        <v>-4810</v>
      </c>
    </row>
    <row r="102" spans="4:6" ht="12.75">
      <c r="D102" s="2" t="s">
        <v>83</v>
      </c>
      <c r="E102" s="8"/>
      <c r="F102" s="8"/>
    </row>
    <row r="103" spans="5:6" ht="12.75">
      <c r="E103" s="14">
        <f>SUM(E98:E102)</f>
        <v>-214953</v>
      </c>
      <c r="F103" s="14">
        <f>SUM(F98:F102)</f>
        <v>-189928</v>
      </c>
    </row>
    <row r="104" spans="5:6" ht="12.75">
      <c r="E104" s="11"/>
      <c r="F104" s="11"/>
    </row>
    <row r="105" spans="1:6" ht="12.75">
      <c r="A105" s="2">
        <v>7</v>
      </c>
      <c r="C105" s="2" t="s">
        <v>84</v>
      </c>
      <c r="E105" s="8">
        <f>+E95+E103</f>
        <v>-152135</v>
      </c>
      <c r="F105" s="8">
        <f>+F95+F103</f>
        <v>-71139</v>
      </c>
    </row>
    <row r="106" spans="5:6" ht="13.5" thickBot="1">
      <c r="E106" s="15">
        <f>+E105+E87+E83+E81+E85</f>
        <v>404832</v>
      </c>
      <c r="F106" s="15">
        <f>+F105+F87+F83+F81+F85</f>
        <v>487378</v>
      </c>
    </row>
    <row r="107" spans="5:6" ht="13.5" thickTop="1">
      <c r="E107" s="8"/>
      <c r="F107" s="8"/>
    </row>
    <row r="108" spans="1:6" ht="12.75">
      <c r="A108" s="2">
        <v>8</v>
      </c>
      <c r="C108" s="2" t="s">
        <v>85</v>
      </c>
      <c r="E108" s="8"/>
      <c r="F108" s="8"/>
    </row>
    <row r="109" spans="3:6" ht="12.75">
      <c r="C109" s="2" t="s">
        <v>86</v>
      </c>
      <c r="E109" s="8">
        <v>150000</v>
      </c>
      <c r="F109" s="8">
        <v>150000</v>
      </c>
    </row>
    <row r="110" spans="3:6" ht="12.75">
      <c r="C110" s="2" t="s">
        <v>87</v>
      </c>
      <c r="E110" s="8"/>
      <c r="F110" s="8"/>
    </row>
    <row r="111" spans="4:6" ht="12.75">
      <c r="D111" s="2" t="s">
        <v>88</v>
      </c>
      <c r="E111" s="8">
        <v>13129</v>
      </c>
      <c r="F111" s="8">
        <v>13129</v>
      </c>
    </row>
    <row r="112" spans="4:6" ht="12.75">
      <c r="D112" s="2" t="s">
        <v>89</v>
      </c>
      <c r="E112" s="8">
        <v>185055</v>
      </c>
      <c r="F112" s="8">
        <v>185055</v>
      </c>
    </row>
    <row r="113" spans="4:6" ht="12.75">
      <c r="D113" s="2" t="s">
        <v>90</v>
      </c>
      <c r="E113" s="8">
        <v>0</v>
      </c>
      <c r="F113" s="8">
        <v>0</v>
      </c>
    </row>
    <row r="114" spans="4:6" ht="12.75">
      <c r="D114" s="2" t="s">
        <v>91</v>
      </c>
      <c r="E114" s="8">
        <v>0</v>
      </c>
      <c r="F114" s="8">
        <v>0</v>
      </c>
    </row>
    <row r="115" spans="4:6" ht="12.75">
      <c r="D115" s="2" t="s">
        <v>92</v>
      </c>
      <c r="E115" s="8">
        <f>25758-35906-2422-7500</f>
        <v>-20070</v>
      </c>
      <c r="F115" s="8">
        <v>40997</v>
      </c>
    </row>
    <row r="116" spans="4:6" ht="12.75">
      <c r="D116" s="2" t="s">
        <v>93</v>
      </c>
      <c r="E116" s="8"/>
      <c r="F116" s="8"/>
    </row>
    <row r="117" spans="5:6" ht="12.75">
      <c r="E117" s="8"/>
      <c r="F117" s="8"/>
    </row>
    <row r="118" spans="1:6" ht="12.75">
      <c r="A118" s="2">
        <v>9</v>
      </c>
      <c r="C118" s="2" t="s">
        <v>94</v>
      </c>
      <c r="E118" s="8">
        <v>22693</v>
      </c>
      <c r="F118" s="8">
        <v>24265</v>
      </c>
    </row>
    <row r="119" spans="5:6" ht="12.75">
      <c r="E119" s="8"/>
      <c r="F119" s="8"/>
    </row>
    <row r="120" spans="1:6" ht="12.75">
      <c r="A120" s="2">
        <v>10</v>
      </c>
      <c r="C120" s="2" t="s">
        <v>95</v>
      </c>
      <c r="E120" s="8">
        <v>6839</v>
      </c>
      <c r="F120" s="8">
        <v>26696</v>
      </c>
    </row>
    <row r="121" spans="5:6" ht="12.75">
      <c r="E121" s="8"/>
      <c r="F121" s="8"/>
    </row>
    <row r="122" spans="1:6" ht="12.75">
      <c r="A122" s="2">
        <v>11</v>
      </c>
      <c r="C122" s="2" t="s">
        <v>96</v>
      </c>
      <c r="E122" s="8">
        <v>47186</v>
      </c>
      <c r="F122" s="8">
        <v>47236</v>
      </c>
    </row>
    <row r="123" spans="5:6" ht="13.5" thickBot="1">
      <c r="E123" s="15">
        <f>SUM(E108:E122)</f>
        <v>404832</v>
      </c>
      <c r="F123" s="15">
        <f>SUM(F108:F122)</f>
        <v>487378</v>
      </c>
    </row>
    <row r="124" spans="1:6" ht="13.5" thickTop="1">
      <c r="A124" s="2">
        <v>12</v>
      </c>
      <c r="C124" s="2" t="s">
        <v>97</v>
      </c>
      <c r="E124" s="8">
        <f>SUM(E109:E116)/+E109*100</f>
        <v>218.74266666666665</v>
      </c>
      <c r="F124" s="8">
        <f>SUM(F109:F116)/+F109*100</f>
        <v>259.454</v>
      </c>
    </row>
    <row r="125" spans="5:6" ht="12.75" hidden="1">
      <c r="E125" s="33">
        <f>+(SUM(E81:E85)+E105-E120-E122-E118)/E109*100</f>
        <v>217.99266666666668</v>
      </c>
      <c r="F125" s="33">
        <f>+(SUM(F81:F85)+F105-F120-F122-F118)/F109*100</f>
        <v>258.704</v>
      </c>
    </row>
    <row r="126" ht="12.75">
      <c r="A126" s="2" t="s">
        <v>156</v>
      </c>
    </row>
    <row r="128" spans="1:4" ht="12.75">
      <c r="A128" s="2" t="s">
        <v>157</v>
      </c>
      <c r="C128" s="13" t="s">
        <v>187</v>
      </c>
      <c r="D128" s="2" t="s">
        <v>190</v>
      </c>
    </row>
    <row r="129" spans="3:4" ht="12.75">
      <c r="C129" s="13"/>
      <c r="D129" s="2" t="s">
        <v>194</v>
      </c>
    </row>
    <row r="130" spans="3:4" ht="12.75">
      <c r="C130" s="13"/>
      <c r="D130" s="2" t="s">
        <v>188</v>
      </c>
    </row>
    <row r="131" spans="3:4" ht="12.75">
      <c r="C131" s="13" t="s">
        <v>158</v>
      </c>
      <c r="D131" s="2" t="s">
        <v>159</v>
      </c>
    </row>
    <row r="132" spans="3:4" ht="12.75">
      <c r="C132" s="13" t="s">
        <v>160</v>
      </c>
      <c r="D132" s="2" t="s">
        <v>191</v>
      </c>
    </row>
    <row r="133" ht="12.75">
      <c r="D133" s="2" t="s">
        <v>189</v>
      </c>
    </row>
    <row r="134" spans="3:4" ht="12.75">
      <c r="C134" s="13" t="s">
        <v>161</v>
      </c>
      <c r="D134" s="2" t="s">
        <v>166</v>
      </c>
    </row>
    <row r="135" ht="12.75">
      <c r="D135" s="2" t="s">
        <v>162</v>
      </c>
    </row>
    <row r="141" ht="12.75">
      <c r="A141" s="4" t="s">
        <v>98</v>
      </c>
    </row>
    <row r="143" spans="2:4" ht="12.75">
      <c r="B143" s="13" t="s">
        <v>149</v>
      </c>
      <c r="C143" s="34" t="s">
        <v>99</v>
      </c>
      <c r="D143" s="34"/>
    </row>
    <row r="144" ht="12.75">
      <c r="C144" s="34" t="s">
        <v>167</v>
      </c>
    </row>
    <row r="145" ht="12.75">
      <c r="C145" s="34" t="s">
        <v>168</v>
      </c>
    </row>
    <row r="146" ht="12.75">
      <c r="C146" s="34" t="s">
        <v>169</v>
      </c>
    </row>
    <row r="148" spans="2:3" ht="12.75">
      <c r="B148" s="13" t="s">
        <v>150</v>
      </c>
      <c r="C148" s="2" t="s">
        <v>170</v>
      </c>
    </row>
    <row r="149" ht="12.75">
      <c r="C149" s="2" t="s">
        <v>181</v>
      </c>
    </row>
    <row r="151" spans="2:3" ht="12.75">
      <c r="B151" s="13" t="s">
        <v>151</v>
      </c>
      <c r="C151" s="2" t="s">
        <v>171</v>
      </c>
    </row>
    <row r="153" spans="2:3" ht="12.75">
      <c r="B153" s="13" t="s">
        <v>152</v>
      </c>
      <c r="C153" s="2" t="s">
        <v>153</v>
      </c>
    </row>
    <row r="154" ht="12.75">
      <c r="C154" s="2" t="s">
        <v>154</v>
      </c>
    </row>
    <row r="156" spans="2:3" ht="12.75">
      <c r="B156" s="13" t="s">
        <v>148</v>
      </c>
      <c r="C156" s="2" t="s">
        <v>172</v>
      </c>
    </row>
    <row r="158" spans="2:3" ht="12.75">
      <c r="B158" s="13" t="s">
        <v>147</v>
      </c>
      <c r="C158" s="2" t="s">
        <v>173</v>
      </c>
    </row>
    <row r="160" spans="2:4" ht="12.75">
      <c r="B160" s="13" t="s">
        <v>146</v>
      </c>
      <c r="C160" s="2" t="s">
        <v>13</v>
      </c>
      <c r="D160" s="2" t="s">
        <v>192</v>
      </c>
    </row>
    <row r="161" ht="12.75">
      <c r="D161" s="35">
        <v>36586</v>
      </c>
    </row>
    <row r="162" spans="3:7" ht="13.5" thickBot="1">
      <c r="C162" s="2" t="s">
        <v>40</v>
      </c>
      <c r="D162" s="16"/>
      <c r="G162" s="6" t="s">
        <v>180</v>
      </c>
    </row>
    <row r="163" spans="4:8" ht="12.75">
      <c r="D163" s="16" t="s">
        <v>177</v>
      </c>
      <c r="E163" s="4"/>
      <c r="G163" s="20">
        <v>10818</v>
      </c>
      <c r="H163" s="6"/>
    </row>
    <row r="164" spans="4:7" ht="13.5" thickBot="1">
      <c r="D164" s="16" t="s">
        <v>178</v>
      </c>
      <c r="G164" s="19">
        <f>22586+3856+631</f>
        <v>27073</v>
      </c>
    </row>
    <row r="165" spans="4:7" ht="13.5" thickBot="1">
      <c r="D165" s="2" t="s">
        <v>179</v>
      </c>
      <c r="G165" s="19">
        <v>7365</v>
      </c>
    </row>
    <row r="166" ht="12.75">
      <c r="G166" s="36"/>
    </row>
    <row r="167" ht="12.75">
      <c r="G167" s="36"/>
    </row>
    <row r="169" spans="3:4" ht="13.5" thickBot="1">
      <c r="C169" s="2" t="s">
        <v>15</v>
      </c>
      <c r="D169" s="2" t="s">
        <v>100</v>
      </c>
    </row>
    <row r="170" ht="13.5" thickBot="1">
      <c r="G170" s="17" t="s">
        <v>12</v>
      </c>
    </row>
    <row r="171" ht="12.75">
      <c r="G171" s="18"/>
    </row>
    <row r="172" spans="3:7" ht="13.5" thickBot="1">
      <c r="C172" s="2" t="s">
        <v>40</v>
      </c>
      <c r="D172" s="2" t="s">
        <v>101</v>
      </c>
      <c r="G172" s="19">
        <v>10818</v>
      </c>
    </row>
    <row r="173" ht="12.75">
      <c r="G173" s="20"/>
    </row>
    <row r="174" spans="3:7" ht="13.5" thickBot="1">
      <c r="C174" s="2" t="s">
        <v>43</v>
      </c>
      <c r="D174" s="2" t="s">
        <v>102</v>
      </c>
      <c r="G174" s="19">
        <v>8396</v>
      </c>
    </row>
    <row r="175" ht="12.75">
      <c r="G175" s="20"/>
    </row>
    <row r="176" spans="3:7" ht="13.5" thickBot="1">
      <c r="C176" s="2" t="s">
        <v>50</v>
      </c>
      <c r="D176" s="2" t="s">
        <v>103</v>
      </c>
      <c r="G176" s="19">
        <v>8396</v>
      </c>
    </row>
    <row r="178" spans="2:3" ht="12.75">
      <c r="B178" s="13" t="s">
        <v>145</v>
      </c>
      <c r="C178" s="2" t="s">
        <v>174</v>
      </c>
    </row>
    <row r="179" ht="12.75">
      <c r="C179" s="2" t="s">
        <v>182</v>
      </c>
    </row>
    <row r="180" ht="12.75">
      <c r="C180" s="2" t="s">
        <v>104</v>
      </c>
    </row>
    <row r="182" spans="2:3" ht="12.75">
      <c r="B182" s="13" t="s">
        <v>144</v>
      </c>
      <c r="C182" s="2" t="s">
        <v>175</v>
      </c>
    </row>
    <row r="184" spans="2:3" ht="12.75">
      <c r="B184" s="13" t="s">
        <v>143</v>
      </c>
      <c r="C184" s="2" t="s">
        <v>105</v>
      </c>
    </row>
    <row r="186" spans="2:3" ht="12.75">
      <c r="B186" s="13" t="s">
        <v>142</v>
      </c>
      <c r="C186" s="2" t="s">
        <v>106</v>
      </c>
    </row>
    <row r="187" ht="12.75">
      <c r="C187" s="2" t="s">
        <v>107</v>
      </c>
    </row>
    <row r="188" ht="12.75">
      <c r="C188" s="2" t="s">
        <v>183</v>
      </c>
    </row>
    <row r="189" ht="12.75">
      <c r="C189" s="2" t="s">
        <v>184</v>
      </c>
    </row>
    <row r="190" ht="12.75">
      <c r="C190" s="2" t="s">
        <v>185</v>
      </c>
    </row>
    <row r="192" spans="2:3" ht="12.75">
      <c r="B192" s="13" t="s">
        <v>141</v>
      </c>
      <c r="C192" s="2" t="s">
        <v>108</v>
      </c>
    </row>
    <row r="195" ht="13.5" thickBot="1">
      <c r="D195" s="4" t="s">
        <v>79</v>
      </c>
    </row>
    <row r="196" spans="4:7" ht="13.5" thickBot="1">
      <c r="D196" s="4"/>
      <c r="G196" s="17" t="s">
        <v>12</v>
      </c>
    </row>
    <row r="197" spans="4:7" ht="13.5" thickBot="1">
      <c r="D197" s="4"/>
      <c r="G197" s="21"/>
    </row>
    <row r="198" spans="4:7" ht="12.75">
      <c r="D198" s="22" t="s">
        <v>109</v>
      </c>
      <c r="G198" s="23"/>
    </row>
    <row r="199" spans="4:7" ht="13.5" thickBot="1">
      <c r="D199" s="2" t="s">
        <v>110</v>
      </c>
      <c r="G199" s="24">
        <v>5000</v>
      </c>
    </row>
    <row r="200" spans="4:7" ht="12.75">
      <c r="D200" s="22" t="s">
        <v>111</v>
      </c>
      <c r="G200" s="25"/>
    </row>
    <row r="201" spans="4:7" ht="12.75">
      <c r="D201" s="2" t="s">
        <v>110</v>
      </c>
      <c r="G201" s="25">
        <f>98300+2900</f>
        <v>101200</v>
      </c>
    </row>
    <row r="202" spans="4:7" ht="13.5" thickBot="1">
      <c r="D202" s="2" t="s">
        <v>112</v>
      </c>
      <c r="G202" s="25">
        <f>61557+4600</f>
        <v>66157</v>
      </c>
    </row>
    <row r="203" ht="13.5" thickBot="1">
      <c r="G203" s="26">
        <f>SUM(G199:G202)</f>
        <v>172357</v>
      </c>
    </row>
    <row r="204" ht="12.75">
      <c r="G204" s="11"/>
    </row>
    <row r="205" spans="4:7" ht="12.75">
      <c r="D205" s="4" t="s">
        <v>95</v>
      </c>
      <c r="G205" s="8"/>
    </row>
    <row r="206" spans="4:7" ht="13.5" thickBot="1">
      <c r="D206" s="4"/>
      <c r="G206" s="21"/>
    </row>
    <row r="207" spans="4:7" ht="12.75">
      <c r="D207" s="22" t="s">
        <v>109</v>
      </c>
      <c r="G207" s="18"/>
    </row>
    <row r="208" spans="4:7" ht="13.5" thickBot="1">
      <c r="D208" s="2" t="s">
        <v>112</v>
      </c>
      <c r="G208" s="27">
        <v>6839</v>
      </c>
    </row>
    <row r="209" ht="12.75">
      <c r="F209" s="8"/>
    </row>
    <row r="210" spans="2:3" ht="12.75">
      <c r="B210" s="13" t="s">
        <v>140</v>
      </c>
      <c r="C210" s="2" t="s">
        <v>113</v>
      </c>
    </row>
    <row r="212" spans="3:7" ht="12.75">
      <c r="C212" s="22" t="s">
        <v>114</v>
      </c>
      <c r="G212" s="28" t="s">
        <v>12</v>
      </c>
    </row>
    <row r="213" ht="12.75">
      <c r="C213" s="2" t="s">
        <v>115</v>
      </c>
    </row>
    <row r="214" spans="3:7" ht="12.75">
      <c r="C214" s="2" t="s">
        <v>116</v>
      </c>
      <c r="G214" s="8">
        <v>66839</v>
      </c>
    </row>
    <row r="216" spans="2:3" ht="12.75">
      <c r="B216" s="13" t="s">
        <v>139</v>
      </c>
      <c r="C216" s="2" t="s">
        <v>117</v>
      </c>
    </row>
    <row r="218" spans="2:3" ht="12.75">
      <c r="B218" s="13" t="s">
        <v>138</v>
      </c>
      <c r="C218" s="2" t="s">
        <v>118</v>
      </c>
    </row>
    <row r="221" spans="2:3" ht="13.5" thickBot="1">
      <c r="B221" s="13" t="s">
        <v>137</v>
      </c>
      <c r="C221" s="2" t="s">
        <v>119</v>
      </c>
    </row>
    <row r="222" ht="13.5" thickBot="1">
      <c r="G222" s="29" t="s">
        <v>12</v>
      </c>
    </row>
    <row r="223" ht="13.5" thickBot="1">
      <c r="D223" s="4" t="s">
        <v>120</v>
      </c>
    </row>
    <row r="224" ht="12.75">
      <c r="G224" s="18"/>
    </row>
    <row r="225" spans="4:7" ht="12.75">
      <c r="D225" s="2" t="s">
        <v>121</v>
      </c>
      <c r="G225" s="30">
        <v>20621</v>
      </c>
    </row>
    <row r="226" spans="4:7" ht="12.75">
      <c r="D226" s="2" t="s">
        <v>93</v>
      </c>
      <c r="G226" s="30">
        <v>3250</v>
      </c>
    </row>
    <row r="227" ht="13.5" thickBot="1">
      <c r="G227" s="31">
        <f>SUM(G225:G226)</f>
        <v>23871</v>
      </c>
    </row>
    <row r="228" spans="5:7" ht="14.25" thickBot="1" thickTop="1">
      <c r="E228" s="8"/>
      <c r="G228" s="32"/>
    </row>
    <row r="229" spans="4:5" ht="13.5" thickBot="1">
      <c r="D229" s="4" t="s">
        <v>122</v>
      </c>
      <c r="E229" s="8"/>
    </row>
    <row r="230" spans="5:7" ht="12.75">
      <c r="E230" s="8"/>
      <c r="G230" s="18"/>
    </row>
    <row r="231" spans="4:7" ht="12.75">
      <c r="D231" s="2" t="s">
        <v>121</v>
      </c>
      <c r="G231" s="30">
        <v>999</v>
      </c>
    </row>
    <row r="232" spans="4:7" ht="12.75">
      <c r="D232" s="2" t="s">
        <v>123</v>
      </c>
      <c r="G232" s="30">
        <f>-36950-5240-7500</f>
        <v>-49690</v>
      </c>
    </row>
    <row r="233" spans="4:7" ht="12.75">
      <c r="D233" s="2" t="s">
        <v>93</v>
      </c>
      <c r="G233" s="30">
        <f>-18996+5240</f>
        <v>-13756</v>
      </c>
    </row>
    <row r="234" ht="13.5" thickBot="1">
      <c r="G234" s="31">
        <f>SUM(G231:G233)</f>
        <v>-62447</v>
      </c>
    </row>
    <row r="235" spans="5:7" ht="14.25" thickBot="1" thickTop="1">
      <c r="E235" s="8"/>
      <c r="G235" s="32"/>
    </row>
    <row r="236" spans="4:5" ht="13.5" thickBot="1">
      <c r="D236" s="4" t="s">
        <v>124</v>
      </c>
      <c r="E236" s="8"/>
    </row>
    <row r="237" spans="5:7" ht="12.75">
      <c r="E237" s="8"/>
      <c r="G237" s="18"/>
    </row>
    <row r="238" spans="4:7" ht="12.75">
      <c r="D238" s="2" t="s">
        <v>121</v>
      </c>
      <c r="G238" s="30">
        <v>283415</v>
      </c>
    </row>
    <row r="239" spans="4:7" ht="12.75">
      <c r="D239" s="2" t="s">
        <v>123</v>
      </c>
      <c r="G239" s="30">
        <v>276717</v>
      </c>
    </row>
    <row r="240" spans="4:7" ht="12.75">
      <c r="D240" s="2" t="s">
        <v>93</v>
      </c>
      <c r="G240" s="30">
        <v>58528</v>
      </c>
    </row>
    <row r="241" ht="13.5" thickBot="1">
      <c r="G241" s="31">
        <f>SUM(G238:G240)</f>
        <v>618660</v>
      </c>
    </row>
    <row r="242" spans="5:7" ht="14.25" thickBot="1" thickTop="1">
      <c r="E242" s="12"/>
      <c r="G242" s="32"/>
    </row>
    <row r="243" spans="4:5" ht="12.75">
      <c r="D243" s="2" t="s">
        <v>125</v>
      </c>
      <c r="E243" s="12"/>
    </row>
    <row r="244" spans="4:5" ht="12.75">
      <c r="D244" s="2" t="s">
        <v>126</v>
      </c>
      <c r="E244" s="12"/>
    </row>
    <row r="245" ht="12.75">
      <c r="E245" s="12"/>
    </row>
    <row r="246" spans="2:5" ht="12.75">
      <c r="B246" s="13" t="s">
        <v>136</v>
      </c>
      <c r="C246" s="2" t="s">
        <v>130</v>
      </c>
      <c r="E246" s="12"/>
    </row>
    <row r="247" spans="3:5" ht="12.75">
      <c r="C247" s="2" t="s">
        <v>131</v>
      </c>
      <c r="E247" s="12"/>
    </row>
    <row r="248" ht="12.75">
      <c r="E248" s="12"/>
    </row>
    <row r="249" spans="2:3" ht="12.75">
      <c r="B249" s="13" t="s">
        <v>135</v>
      </c>
      <c r="C249" s="2" t="s">
        <v>193</v>
      </c>
    </row>
    <row r="252" spans="2:3" ht="12.75">
      <c r="B252" s="13" t="s">
        <v>134</v>
      </c>
      <c r="C252" s="2" t="s">
        <v>195</v>
      </c>
    </row>
    <row r="253" ht="12.75">
      <c r="B253" s="13"/>
    </row>
    <row r="255" spans="2:3" ht="12.75">
      <c r="B255" s="13" t="s">
        <v>133</v>
      </c>
      <c r="C255" s="2" t="s">
        <v>127</v>
      </c>
    </row>
    <row r="257" spans="2:3" ht="12.75">
      <c r="B257" s="13" t="s">
        <v>132</v>
      </c>
      <c r="C257" s="2" t="s">
        <v>176</v>
      </c>
    </row>
    <row r="259" ht="12.75">
      <c r="B259" s="13"/>
    </row>
    <row r="263" ht="12.75">
      <c r="C263" s="4" t="s">
        <v>128</v>
      </c>
    </row>
    <row r="266" ht="12.75">
      <c r="C266" s="4" t="s">
        <v>186</v>
      </c>
    </row>
    <row r="267" ht="12.75">
      <c r="C267" s="4" t="s">
        <v>163</v>
      </c>
    </row>
    <row r="271" ht="12.75">
      <c r="C271" s="37" t="s">
        <v>196</v>
      </c>
    </row>
    <row r="272" ht="12.75">
      <c r="C272" s="4" t="s">
        <v>129</v>
      </c>
    </row>
    <row r="274" ht="12.75">
      <c r="C274" s="37"/>
    </row>
    <row r="275" ht="12.75">
      <c r="C275" s="4"/>
    </row>
  </sheetData>
  <mergeCells count="2">
    <mergeCell ref="E8:F8"/>
    <mergeCell ref="G8:H8"/>
  </mergeCells>
  <printOptions gridLines="1"/>
  <pageMargins left="0.75" right="0.75" top="1" bottom="1" header="0.5" footer="0.5"/>
  <pageSetup fitToHeight="2" fitToWidth="1" horizontalDpi="600" verticalDpi="600" orientation="portrait" paperSize="9" scale="78" r:id="rId1"/>
  <rowBreaks count="1" manualBreakCount="1"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Holiday Villa Subang</cp:lastModifiedBy>
  <cp:lastPrinted>2000-05-16T11:39:24Z</cp:lastPrinted>
  <dcterms:created xsi:type="dcterms:W3CDTF">2000-02-02T03:02:46Z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