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8445" windowHeight="2355" activeTab="1"/>
  </bookViews>
  <sheets>
    <sheet name="PL" sheetId="1" r:id="rId1"/>
    <sheet name="BS" sheetId="2" r:id="rId2"/>
    <sheet name="Notes" sheetId="3" r:id="rId3"/>
  </sheets>
  <definedNames>
    <definedName name="_xlnm.Print_Area" localSheetId="1">'BS'!$A$1:$I$54</definedName>
    <definedName name="_xlnm.Print_Area" localSheetId="2">'Notes'!$A$1:$I$203</definedName>
    <definedName name="_xlnm.Print_Area" localSheetId="0">'PL'!$A$1:$M$60</definedName>
    <definedName name="_xlnm.Print_Titles" localSheetId="2">'Notes'!$1:$7</definedName>
  </definedNames>
  <calcPr fullCalcOnLoad="1"/>
</workbook>
</file>

<file path=xl/sharedStrings.xml><?xml version="1.0" encoding="utf-8"?>
<sst xmlns="http://schemas.openxmlformats.org/spreadsheetml/2006/main" count="269" uniqueCount="226">
  <si>
    <t>CONSOLIDATED INCOME STATEMENT</t>
  </si>
  <si>
    <t>CURRENT</t>
  </si>
  <si>
    <t>QUARTER</t>
  </si>
  <si>
    <t xml:space="preserve">CURRENT </t>
  </si>
  <si>
    <t xml:space="preserve">YEAR </t>
  </si>
  <si>
    <t>TO DATE</t>
  </si>
  <si>
    <t>RM'000</t>
  </si>
  <si>
    <t>(a)</t>
  </si>
  <si>
    <t>Turnover</t>
  </si>
  <si>
    <t xml:space="preserve">(b) </t>
  </si>
  <si>
    <t>Investment income</t>
  </si>
  <si>
    <t>Other income including interest income</t>
  </si>
  <si>
    <t>(c)</t>
  </si>
  <si>
    <t xml:space="preserve"> </t>
  </si>
  <si>
    <t>minority interests and extraordinary items</t>
  </si>
  <si>
    <t>(b)</t>
  </si>
  <si>
    <t>Interest on borrowings</t>
  </si>
  <si>
    <t xml:space="preserve">(d) </t>
  </si>
  <si>
    <t>Exceptional items</t>
  </si>
  <si>
    <t>(e)</t>
  </si>
  <si>
    <t>(f)</t>
  </si>
  <si>
    <t>(g)</t>
  </si>
  <si>
    <t>(h)</t>
  </si>
  <si>
    <t>Taxation</t>
  </si>
  <si>
    <t>(i)</t>
  </si>
  <si>
    <t>(ii) Less minority interests</t>
  </si>
  <si>
    <t>(j)</t>
  </si>
  <si>
    <t>(k)</t>
  </si>
  <si>
    <t>(ii)  Less minority interests</t>
  </si>
  <si>
    <t>(l)</t>
  </si>
  <si>
    <t>(i)   Extraordinary items</t>
  </si>
  <si>
    <t>CONSOLIDATED BALANCE SHEET</t>
  </si>
  <si>
    <t>AS AT</t>
  </si>
  <si>
    <t>END OF</t>
  </si>
  <si>
    <t>PRECEDING</t>
  </si>
  <si>
    <t>FINANCIAL</t>
  </si>
  <si>
    <t>YEAR END</t>
  </si>
  <si>
    <t>Fixed Assets</t>
  </si>
  <si>
    <t>Investment in Associated Company</t>
  </si>
  <si>
    <t>Intangible Assets</t>
  </si>
  <si>
    <t>Current Assets</t>
  </si>
  <si>
    <t xml:space="preserve">     Stocks</t>
  </si>
  <si>
    <t xml:space="preserve">     Trade Debtors</t>
  </si>
  <si>
    <t>Current Liabilities</t>
  </si>
  <si>
    <t xml:space="preserve">     Short Term Borrowings</t>
  </si>
  <si>
    <t xml:space="preserve">     Trade Creditors</t>
  </si>
  <si>
    <t xml:space="preserve">     Provision for taxation</t>
  </si>
  <si>
    <t>Net Current Assets</t>
  </si>
  <si>
    <t>Shareholders' Fund</t>
  </si>
  <si>
    <t xml:space="preserve">     Capital Reserve</t>
  </si>
  <si>
    <t xml:space="preserve">     Retained Profits</t>
  </si>
  <si>
    <t>Minority Interests</t>
  </si>
  <si>
    <t>Long Term Borrowings</t>
  </si>
  <si>
    <t>Net tangible assets per share (sen)</t>
  </si>
  <si>
    <t>Share Capital</t>
  </si>
  <si>
    <t>Reserves</t>
  </si>
  <si>
    <t>Deferred Expenditure</t>
  </si>
  <si>
    <t xml:space="preserve">     Deposits With Licensed Banks</t>
  </si>
  <si>
    <t>NOTES TO THE ACCOUNTS</t>
  </si>
  <si>
    <t>Accounting Policies</t>
  </si>
  <si>
    <t>Extraordinary Items</t>
  </si>
  <si>
    <t>Exceptional Items</t>
  </si>
  <si>
    <t>Quoted Securities</t>
  </si>
  <si>
    <t>Changes in the Composition of the Group</t>
  </si>
  <si>
    <t>Status of Corporate Proposals</t>
  </si>
  <si>
    <t>Seasonal or Cyclical Factors</t>
  </si>
  <si>
    <t>Short Term Borrowings</t>
  </si>
  <si>
    <t>None of the above borrowings are denominated in foreign currency.</t>
  </si>
  <si>
    <t>Contingent Liabilities</t>
  </si>
  <si>
    <t>Off Balance Sheet Financial Instruments</t>
  </si>
  <si>
    <t>PONDING</t>
  </si>
  <si>
    <t>PERIOD</t>
  </si>
  <si>
    <t>YEAR CORRES-</t>
  </si>
  <si>
    <t xml:space="preserve">  </t>
  </si>
  <si>
    <t>income tax, minority interests and extraordinary items</t>
  </si>
  <si>
    <t>members of the company</t>
  </si>
  <si>
    <t>(iii) Extraordinary items attributable to members of the company</t>
  </si>
  <si>
    <t>provision for preference dividend, if any :-</t>
  </si>
  <si>
    <t>and amortization, exceptional items, income tax,</t>
  </si>
  <si>
    <t>Depreciation and amortization</t>
  </si>
  <si>
    <t xml:space="preserve">and amortization and exceptional items but before </t>
  </si>
  <si>
    <t xml:space="preserve">     Other Creditors</t>
  </si>
  <si>
    <t>Segmental Reporting</t>
  </si>
  <si>
    <t>Review of Group's Performance</t>
  </si>
  <si>
    <t>Shortfall in Profit Guarantee</t>
  </si>
  <si>
    <t>Dividend</t>
  </si>
  <si>
    <t>Variance of Current Results from Profit Forecast</t>
  </si>
  <si>
    <t xml:space="preserve">     Cash and Bank Balances</t>
  </si>
  <si>
    <t>Deferred Taxation</t>
  </si>
  <si>
    <t xml:space="preserve">     Other Debtors</t>
  </si>
  <si>
    <t xml:space="preserve">     Dividend Payable</t>
  </si>
  <si>
    <t>Share of results of associated company</t>
  </si>
  <si>
    <t>PERDANA INDUSTRI HOLDINGS BERHAD</t>
  </si>
  <si>
    <t xml:space="preserve">Operating profit/(loss) before interest on borrowings, depreciation </t>
  </si>
  <si>
    <t>Operating profit/(loss) after interest on borrowings, depreciation</t>
  </si>
  <si>
    <t>Profit/(loss) after taxation attributable to members of the company</t>
  </si>
  <si>
    <t>Profit/(loss) before taxation, minority interest and extraordinary items</t>
  </si>
  <si>
    <t>Profit/(loss) after taxation and extraordinary items attributable to</t>
  </si>
  <si>
    <t xml:space="preserve">Earnings/(loss) per share based on 2(j) above after deducting any </t>
  </si>
  <si>
    <t>(ii) Fully diluted (based on 35,873,133 ordinary shares) (sen)</t>
  </si>
  <si>
    <t xml:space="preserve">(i)  Basic (based on 35,873,133 ordinary shares) (sen)  </t>
  </si>
  <si>
    <t>Sale of Investments and/or Properties</t>
  </si>
  <si>
    <t>Pre-Acquisition Profit</t>
  </si>
  <si>
    <t xml:space="preserve">Issue of Equity Shares </t>
  </si>
  <si>
    <t>the Group are in tax loss positions.</t>
  </si>
  <si>
    <t>Secured</t>
  </si>
  <si>
    <t>Term loan</t>
  </si>
  <si>
    <t>Short term loan</t>
  </si>
  <si>
    <t>Unsecured</t>
  </si>
  <si>
    <t>Bank overdrafts</t>
  </si>
  <si>
    <t>Factoring facility</t>
  </si>
  <si>
    <t>Total</t>
  </si>
  <si>
    <t>Analysis by industries</t>
  </si>
  <si>
    <t>Loss before</t>
  </si>
  <si>
    <t>taxation</t>
  </si>
  <si>
    <t>Total assets</t>
  </si>
  <si>
    <t>employed</t>
  </si>
  <si>
    <t>Investment holdings</t>
  </si>
  <si>
    <t>Current Year Prospects</t>
  </si>
  <si>
    <t>Material Changes in Quarterly Results</t>
  </si>
  <si>
    <t>Not applicable.</t>
  </si>
  <si>
    <t>Kuala Lumpur</t>
  </si>
  <si>
    <t>a)</t>
  </si>
  <si>
    <t>b)</t>
  </si>
  <si>
    <t>c)</t>
  </si>
  <si>
    <t>Material Litigations</t>
  </si>
  <si>
    <t>d)</t>
  </si>
  <si>
    <t>Trust receipts</t>
  </si>
  <si>
    <t>Revolving credits</t>
  </si>
  <si>
    <t>Bankers acceptances</t>
  </si>
  <si>
    <t>(i) Profit/(loss) after taxation before deducting minority interests</t>
  </si>
  <si>
    <t xml:space="preserve">The accounts of the Group are prepared using the same accounting policies, method of </t>
  </si>
  <si>
    <t xml:space="preserve">computation and basis of consolidation as those used in the preparation of the most recent </t>
  </si>
  <si>
    <t>annual financial statements.</t>
  </si>
  <si>
    <t>quarterly report.</t>
  </si>
  <si>
    <t xml:space="preserve">1998 for a sum of RM138,263,134.24 as at 30 September 1997 together with interest </t>
  </si>
  <si>
    <t xml:space="preserve">at 14.3% per annum and additional interest of 1% per annum on the said sum until </t>
  </si>
  <si>
    <t>full settlement. The said sum consists of principal and interest owing to MBf arising</t>
  </si>
  <si>
    <t>from term loan facilities.</t>
  </si>
  <si>
    <t xml:space="preserve">was obtained on 27 July 1999 for a sum of RM4,726,691.04 together with interest  </t>
  </si>
  <si>
    <t>overdraft and trust receipts facilities.</t>
  </si>
  <si>
    <t>review.</t>
  </si>
  <si>
    <t>Manufacturing and trading</t>
  </si>
  <si>
    <t>Perdana Industri Holdings Berhad</t>
  </si>
  <si>
    <t>As agents to PIHB under Section 32 of the Pengurusan Danaharta Nasional Berhad Act 1998</t>
  </si>
  <si>
    <t>FOR AND ON BEHALF OF PERDANA INDUSTRI HOLDINGS BERHAD</t>
  </si>
  <si>
    <t>Special Administrators Acting as Agents of Perdana Industri Holdings Berhad ('PIHB')</t>
  </si>
  <si>
    <t xml:space="preserve">In confirming the information, the Special Administrators have placed reliance on representation </t>
  </si>
  <si>
    <t>made by the management of PIHB under Section 36 of the Act. The Special Administrators have not</t>
  </si>
  <si>
    <t>(the Act), the Special Administrators confirm on behalf of PIHB the information contained herein.</t>
  </si>
  <si>
    <t xml:space="preserve">Special Administrator of </t>
  </si>
  <si>
    <t>The operations of the Group were not affected by seasonal or cyclical factors to any material extent.</t>
  </si>
  <si>
    <t xml:space="preserve">There were no changes in the issued share capital of the Company for the financial period under </t>
  </si>
  <si>
    <t>Save as disclosed below, the Group is not engaged in any material litigation either as plaintiff or</t>
  </si>
  <si>
    <t>sought to verify all the statements or information and have not performed an examination in accordance</t>
  </si>
  <si>
    <t xml:space="preserve">with generally accepted accounting principles.  As such, the Special Administrators shall not be </t>
  </si>
  <si>
    <t>liable in the event of any of the information being submitted and / or caused to be submitted</t>
  </si>
  <si>
    <t>would result in any data, information and / or statement therein misleading.</t>
  </si>
  <si>
    <t xml:space="preserve">Company on 12 February 1998 for an amount of RM12,966,289.78 which consists of principal </t>
  </si>
  <si>
    <t xml:space="preserve">Building Materials Supplies Sdn Bhd on 12 March 1998 for an amount of RM2,670,809.50 </t>
  </si>
  <si>
    <t>There were no extraordinary items for the financial period under review.</t>
  </si>
  <si>
    <t>There were no taxation charges for the financial period under review as the Company and</t>
  </si>
  <si>
    <t>There were no pre-acquisition profit or loss for the financial period under review.</t>
  </si>
  <si>
    <t>There were no purchase or disposal of Quoted Securities in the financial period under review.</t>
  </si>
  <si>
    <t xml:space="preserve">There were no changes in the composition of the Group during the financial period under review. </t>
  </si>
  <si>
    <t>On 10 September 1999, the Special Administrators announced on behalf of the Company that the</t>
  </si>
  <si>
    <t>Proposal annexed to the MOU.</t>
  </si>
  <si>
    <t xml:space="preserve">Short Term Borrowings </t>
  </si>
  <si>
    <t>Bank Berhad announced on behalf of the Company that the Company has entered into a conditional</t>
  </si>
  <si>
    <t xml:space="preserve">In furtherance of the proposed restructuring of the Company, on 18 January 2000, Arab-Malaysian Merchant  </t>
  </si>
  <si>
    <t>No interim dividend was proposed by the Board of Directors for the financial period under financial review.</t>
  </si>
  <si>
    <t>Wah Seong Industrial Holdings Sdn Bhd and (ii) Grandval Sdn Bhd to regulate and record the basic</t>
  </si>
  <si>
    <t>and in return WSC will settle all or part of the outstanding debts of the Company.</t>
  </si>
  <si>
    <t>Under the terms of the conditional agreement, the Company will transfer its listing status to WSC</t>
  </si>
  <si>
    <t>that is materially false or misleading or from which there is a material omission which</t>
  </si>
  <si>
    <t xml:space="preserve">transfer of listing status agreement with Wah Seong Corporation Berhad ("WSC").   </t>
  </si>
  <si>
    <t>Company has entered into a Memorandum of Understanding ("MOU") with (i) the shareholders of</t>
  </si>
  <si>
    <t>understanding of the proposed restructuring of the Company which will be based on a Skeletal Workout</t>
  </si>
  <si>
    <t>(Incorporated in Malaysia)</t>
  </si>
  <si>
    <t>(Company No. 91458-D)</t>
  </si>
  <si>
    <t xml:space="preserve">  PERDANA INDUSTRI HOLDINGS BERHAD</t>
  </si>
  <si>
    <t>(Special Administrators Appointed)</t>
  </si>
  <si>
    <t>(UNAUDITED)</t>
  </si>
  <si>
    <t>(AUDITED)</t>
  </si>
  <si>
    <t>There are no exceptional items for the financial period under review.</t>
  </si>
  <si>
    <t>There were no material disposal of investment and/or properties in the financial period under review.</t>
  </si>
  <si>
    <t>subsidiaries.</t>
  </si>
  <si>
    <t>CUMULATIVE QUARTER</t>
  </si>
  <si>
    <t>31/03/2000</t>
  </si>
  <si>
    <t>2000. The operating loss of the Group has decreased in line with the cessation of operations in most of the</t>
  </si>
  <si>
    <t>On 5 May 2000 and 6 June 2000 , the Workout Proposal was respectively approved by the Foreign</t>
  </si>
  <si>
    <t>INDIVIDUAL PERIOD</t>
  </si>
  <si>
    <t>YEAR</t>
  </si>
  <si>
    <t>Pursuant to Section 41(1) of the Pengurusan Danaharta Nasional Berhad Act 1998, a moratorium of 12 months</t>
  </si>
  <si>
    <t>THESE FIGURES HAVE NOT BEEN AUDITED</t>
  </si>
  <si>
    <t>had taken effect from the date of appointment of the Special Administrators, i.e. 28 July 1999. In this respect, the</t>
  </si>
  <si>
    <t>abovementioned legal cases are kept in abeyance due to the moratorium. The said moratorium has since been</t>
  </si>
  <si>
    <t>extended for a further 12 months until 28 July 2001.</t>
  </si>
  <si>
    <t>Investment Committee and Ministry of International Trade and Industry. The Workout Proposal was</t>
  </si>
  <si>
    <t>defendant and the Special Administrators do not have any knowledge of any proceedings pending or</t>
  </si>
  <si>
    <t>threatened against the Group :-</t>
  </si>
  <si>
    <t xml:space="preserve">Company on 23 October 1997. Summary judgement was obtained by MBf on 15 April </t>
  </si>
  <si>
    <t>Oriental Bank Berhad ("OBB") filed an application for summary judgement against the</t>
  </si>
  <si>
    <t xml:space="preserve">and interest arising from overdraft facilities. </t>
  </si>
  <si>
    <t>Oriental Bank Berhad ("OBB") filed an application for summary judgement against PIH</t>
  </si>
  <si>
    <t>which consists of principal and interests arising from overdraft facilities.</t>
  </si>
  <si>
    <t>Bank of Commerce (M) Bhd ("BOC") filed an application for summary judgement against</t>
  </si>
  <si>
    <t>PIH Marco Shoe Manufacturing Sdn Bhd on 24 April 1998. Summary judgement</t>
  </si>
  <si>
    <t xml:space="preserve">and cost. The said sum consists of principal and interest arising from </t>
  </si>
  <si>
    <t xml:space="preserve">MBf Finance Berhad ("MBf") filed an application for summary judgement against the </t>
  </si>
  <si>
    <t>Gong Wee Ning</t>
  </si>
  <si>
    <t>QUARTERLY REPORT FOR THE THIRD QUARTER ENDED 31 DECEMBER 2000</t>
  </si>
  <si>
    <t>31/12/2000</t>
  </si>
  <si>
    <t>approved by the Securities Commission on 20 June 2000, 12 September 2000 and 23 November 2000.</t>
  </si>
  <si>
    <t>Short term borrowings as at 31 December 2000 were as follows :-</t>
  </si>
  <si>
    <t>The contingent liabilities of the Group as at 31 December 2000 were fully provided for in the audited accounts</t>
  </si>
  <si>
    <t>The Group does not have any financial instrument with off balance sheet risk as at  27 February</t>
  </si>
  <si>
    <t xml:space="preserve">2001, the latest practicable date which is not earlier than 7 days from the date of issue of this </t>
  </si>
  <si>
    <t>There were no material changes in the results of the Company since the last reported quarter 30 September</t>
  </si>
  <si>
    <t>The proposed injections of viable businesses and assets into the Group will be key to its successful</t>
  </si>
  <si>
    <t>restructuring. The new businesses and assets have been chosen for their ability to diversify the Group</t>
  </si>
  <si>
    <t>business, whilst providing long term stable income.</t>
  </si>
  <si>
    <t>The Group continued to suffer losses due to high interest costs on bank borrowings and the cessation</t>
  </si>
  <si>
    <t>of the shoe manufacturing activities.</t>
  </si>
  <si>
    <t>for the financial year ending 31 March 2000.</t>
  </si>
  <si>
    <t>Date : 27 February 2001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</si>
</sst>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0000"/>
    <numFmt numFmtId="173" formatCode="_(* #,##0.0_);_(* \(#,##0.0\);_(* &quot;-&quot;??_);_(@_)"/>
    <numFmt numFmtId="174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4" fontId="0" fillId="0" borderId="0" xfId="15" applyNumberFormat="1" applyAlignment="1">
      <alignment/>
    </xf>
    <xf numFmtId="174" fontId="0" fillId="0" borderId="1" xfId="15" applyNumberFormat="1" applyBorder="1" applyAlignment="1">
      <alignment/>
    </xf>
    <xf numFmtId="174" fontId="0" fillId="0" borderId="2" xfId="15" applyNumberFormat="1" applyBorder="1" applyAlignment="1">
      <alignment/>
    </xf>
    <xf numFmtId="174" fontId="0" fillId="0" borderId="3" xfId="15" applyNumberFormat="1" applyBorder="1" applyAlignment="1">
      <alignment/>
    </xf>
    <xf numFmtId="174" fontId="0" fillId="0" borderId="0" xfId="15" applyNumberFormat="1" applyBorder="1" applyAlignment="1">
      <alignment/>
    </xf>
    <xf numFmtId="43" fontId="0" fillId="0" borderId="0" xfId="15" applyNumberFormat="1" applyAlignment="1">
      <alignment/>
    </xf>
    <xf numFmtId="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74" fontId="0" fillId="0" borderId="4" xfId="15" applyNumberFormat="1" applyBorder="1" applyAlignment="1">
      <alignment/>
    </xf>
    <xf numFmtId="174" fontId="0" fillId="0" borderId="5" xfId="15" applyNumberFormat="1" applyBorder="1" applyAlignment="1">
      <alignment/>
    </xf>
    <xf numFmtId="174" fontId="0" fillId="0" borderId="6" xfId="15" applyNumberFormat="1" applyBorder="1" applyAlignment="1">
      <alignment/>
    </xf>
    <xf numFmtId="174" fontId="0" fillId="0" borderId="7" xfId="15" applyNumberFormat="1" applyBorder="1" applyAlignment="1">
      <alignment/>
    </xf>
    <xf numFmtId="174" fontId="0" fillId="0" borderId="0" xfId="15" applyNumberFormat="1" applyFont="1" applyAlignment="1">
      <alignment/>
    </xf>
    <xf numFmtId="174" fontId="0" fillId="0" borderId="8" xfId="15" applyNumberFormat="1" applyBorder="1" applyAlignment="1">
      <alignment/>
    </xf>
    <xf numFmtId="174" fontId="0" fillId="0" borderId="0" xfId="15" applyNumberFormat="1" applyFont="1" applyBorder="1" applyAlignment="1">
      <alignment/>
    </xf>
    <xf numFmtId="174" fontId="1" fillId="0" borderId="0" xfId="15" applyNumberFormat="1" applyFont="1" applyAlignment="1">
      <alignment horizontal="center"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15" applyNumberFormat="1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174" fontId="0" fillId="0" borderId="3" xfId="0" applyNumberFormat="1" applyBorder="1" applyAlignment="1">
      <alignment/>
    </xf>
    <xf numFmtId="0" fontId="0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74" fontId="0" fillId="0" borderId="0" xfId="0" applyNumberFormat="1" applyBorder="1" applyAlignment="1">
      <alignment/>
    </xf>
    <xf numFmtId="14" fontId="1" fillId="0" borderId="1" xfId="0" applyNumberFormat="1" applyFont="1" applyBorder="1" applyAlignment="1" quotePrefix="1">
      <alignment horizontal="center"/>
    </xf>
    <xf numFmtId="174" fontId="0" fillId="0" borderId="0" xfId="0" applyNumberFormat="1" applyAlignment="1">
      <alignment/>
    </xf>
    <xf numFmtId="0" fontId="0" fillId="0" borderId="0" xfId="0" applyAlignment="1" quotePrefix="1">
      <alignment/>
    </xf>
    <xf numFmtId="174" fontId="0" fillId="0" borderId="0" xfId="15" applyNumberFormat="1" applyFont="1" applyAlignment="1">
      <alignment/>
    </xf>
    <xf numFmtId="174" fontId="0" fillId="0" borderId="0" xfId="15" applyNumberFormat="1" applyFont="1" applyBorder="1" applyAlignment="1">
      <alignment/>
    </xf>
    <xf numFmtId="174" fontId="0" fillId="0" borderId="0" xfId="15" applyNumberFormat="1" applyFont="1" applyAlignment="1" quotePrefix="1">
      <alignment/>
    </xf>
    <xf numFmtId="0" fontId="5" fillId="0" borderId="0" xfId="0" applyFont="1" applyAlignment="1">
      <alignment horizontal="center"/>
    </xf>
    <xf numFmtId="174" fontId="0" fillId="0" borderId="4" xfId="15" applyNumberFormat="1" applyFont="1" applyBorder="1" applyAlignment="1">
      <alignment horizontal="center"/>
    </xf>
    <xf numFmtId="174" fontId="0" fillId="0" borderId="0" xfId="15" applyNumberFormat="1" applyFont="1" applyAlignment="1">
      <alignment horizontal="center"/>
    </xf>
    <xf numFmtId="174" fontId="0" fillId="0" borderId="6" xfId="15" applyNumberFormat="1" applyFont="1" applyBorder="1" applyAlignment="1">
      <alignment horizontal="center"/>
    </xf>
    <xf numFmtId="43" fontId="0" fillId="0" borderId="0" xfId="15" applyNumberFormat="1" applyAlignment="1">
      <alignment horizontal="center"/>
    </xf>
    <xf numFmtId="0" fontId="0" fillId="0" borderId="0" xfId="0" applyAlignment="1">
      <alignment horizontal="left"/>
    </xf>
    <xf numFmtId="14" fontId="1" fillId="0" borderId="0" xfId="0" applyNumberFormat="1" applyFont="1" applyBorder="1" applyAlignment="1" quotePrefix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174" fontId="0" fillId="0" borderId="4" xfId="15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view="pageBreakPreview" zoomScale="60" zoomScaleNormal="75" workbookViewId="0" topLeftCell="A11">
      <selection activeCell="G37" sqref="G37"/>
    </sheetView>
  </sheetViews>
  <sheetFormatPr defaultColWidth="9.140625" defaultRowHeight="12.75"/>
  <cols>
    <col min="1" max="1" width="4.00390625" style="0" customWidth="1"/>
    <col min="2" max="2" width="3.421875" style="0" customWidth="1"/>
    <col min="3" max="3" width="10.421875" style="0" customWidth="1"/>
    <col min="6" max="6" width="28.8515625" style="0" customWidth="1"/>
    <col min="7" max="7" width="12.28125" style="0" bestFit="1" customWidth="1"/>
    <col min="8" max="8" width="3.00390625" style="0" customWidth="1"/>
    <col min="9" max="9" width="17.8515625" style="0" customWidth="1"/>
    <col min="10" max="10" width="3.00390625" style="0" customWidth="1"/>
    <col min="11" max="11" width="12.28125" style="0" bestFit="1" customWidth="1"/>
    <col min="12" max="12" width="2.7109375" style="0" customWidth="1"/>
    <col min="13" max="13" width="17.8515625" style="0" bestFit="1" customWidth="1"/>
  </cols>
  <sheetData>
    <row r="1" spans="1:13" ht="15.75">
      <c r="A1" s="49" t="s">
        <v>180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2.75">
      <c r="A2" s="50" t="s">
        <v>178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2.75">
      <c r="A3" s="50" t="s">
        <v>179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5">
      <c r="A4" s="52" t="s">
        <v>181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ht="12.75">
      <c r="A5" s="25"/>
    </row>
    <row r="6" spans="1:13" ht="12.75">
      <c r="A6" s="53" t="s">
        <v>211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ht="12.75">
      <c r="A7" s="53" t="s">
        <v>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ht="12.75">
      <c r="A8" s="45" t="s">
        <v>194</v>
      </c>
    </row>
    <row r="9" ht="12.75">
      <c r="A9" s="1"/>
    </row>
    <row r="10" spans="7:13" ht="13.5" thickBot="1">
      <c r="G10" s="47" t="s">
        <v>191</v>
      </c>
      <c r="H10" s="48"/>
      <c r="I10" s="48"/>
      <c r="J10" s="2"/>
      <c r="K10" s="47" t="s">
        <v>187</v>
      </c>
      <c r="L10" s="48"/>
      <c r="M10" s="48"/>
    </row>
    <row r="11" spans="7:13" ht="12.75">
      <c r="G11" s="2"/>
      <c r="H11" s="2"/>
      <c r="I11" s="1" t="s">
        <v>34</v>
      </c>
      <c r="J11" s="2"/>
      <c r="K11" s="3"/>
      <c r="L11" s="3"/>
      <c r="M11" s="1" t="s">
        <v>34</v>
      </c>
    </row>
    <row r="12" spans="7:13" ht="12.75">
      <c r="G12" s="3" t="s">
        <v>1</v>
      </c>
      <c r="I12" s="1" t="s">
        <v>72</v>
      </c>
      <c r="J12" s="2"/>
      <c r="K12" s="3" t="s">
        <v>3</v>
      </c>
      <c r="L12" s="3"/>
      <c r="M12" s="1" t="s">
        <v>72</v>
      </c>
    </row>
    <row r="13" spans="7:13" ht="12.75">
      <c r="G13" s="3" t="s">
        <v>192</v>
      </c>
      <c r="H13" s="3"/>
      <c r="I13" s="1" t="s">
        <v>70</v>
      </c>
      <c r="J13" s="2"/>
      <c r="K13" s="3" t="s">
        <v>4</v>
      </c>
      <c r="L13" s="3"/>
      <c r="M13" s="1" t="s">
        <v>70</v>
      </c>
    </row>
    <row r="14" spans="7:13" ht="12.75">
      <c r="G14" s="3" t="s">
        <v>2</v>
      </c>
      <c r="H14" s="3"/>
      <c r="I14" s="1" t="s">
        <v>2</v>
      </c>
      <c r="J14" s="2"/>
      <c r="K14" s="3" t="s">
        <v>5</v>
      </c>
      <c r="L14" s="3"/>
      <c r="M14" s="1" t="s">
        <v>71</v>
      </c>
    </row>
    <row r="15" spans="7:13" ht="12.75">
      <c r="G15" s="31">
        <v>36891</v>
      </c>
      <c r="H15" s="43"/>
      <c r="I15" s="31">
        <v>36525</v>
      </c>
      <c r="J15" s="2"/>
      <c r="K15" s="29">
        <f>+G15</f>
        <v>36891</v>
      </c>
      <c r="L15" s="13"/>
      <c r="M15" s="31">
        <v>36525</v>
      </c>
    </row>
    <row r="16" spans="7:13" ht="12.75">
      <c r="G16" s="3" t="s">
        <v>6</v>
      </c>
      <c r="H16" s="3"/>
      <c r="I16" s="3" t="s">
        <v>6</v>
      </c>
      <c r="J16" s="3"/>
      <c r="K16" s="3" t="s">
        <v>6</v>
      </c>
      <c r="L16" s="3"/>
      <c r="M16" s="3" t="s">
        <v>6</v>
      </c>
    </row>
    <row r="18" spans="1:13" ht="13.5" thickBot="1">
      <c r="A18">
        <v>1</v>
      </c>
      <c r="B18" t="s">
        <v>7</v>
      </c>
      <c r="C18" t="s">
        <v>8</v>
      </c>
      <c r="G18" s="14">
        <v>0</v>
      </c>
      <c r="H18" s="8"/>
      <c r="I18" s="14">
        <v>302</v>
      </c>
      <c r="J18" s="4"/>
      <c r="K18" s="14">
        <v>0</v>
      </c>
      <c r="L18" s="12"/>
      <c r="M18" s="38">
        <v>1263</v>
      </c>
    </row>
    <row r="19" spans="7:13" ht="12.75">
      <c r="G19" s="8"/>
      <c r="H19" s="8"/>
      <c r="I19" s="8"/>
      <c r="J19" s="8"/>
      <c r="K19" s="8"/>
      <c r="L19" s="12"/>
      <c r="M19" s="8"/>
    </row>
    <row r="20" spans="2:13" ht="13.5" thickBot="1">
      <c r="B20" t="s">
        <v>9</v>
      </c>
      <c r="C20" t="s">
        <v>10</v>
      </c>
      <c r="G20" s="14">
        <v>0</v>
      </c>
      <c r="H20" s="8"/>
      <c r="I20" s="14">
        <v>0</v>
      </c>
      <c r="J20" s="8"/>
      <c r="K20" s="14">
        <v>0</v>
      </c>
      <c r="L20" s="12"/>
      <c r="M20" s="14">
        <v>0</v>
      </c>
    </row>
    <row r="21" spans="7:13" ht="12.75">
      <c r="G21" s="8"/>
      <c r="H21" s="8"/>
      <c r="I21" s="8"/>
      <c r="J21" s="8"/>
      <c r="K21" s="8"/>
      <c r="L21" s="12"/>
      <c r="M21" s="8"/>
    </row>
    <row r="22" spans="2:13" ht="13.5" thickBot="1">
      <c r="B22" t="s">
        <v>12</v>
      </c>
      <c r="C22" t="s">
        <v>11</v>
      </c>
      <c r="G22" s="46">
        <f>144511/1000</f>
        <v>144.511</v>
      </c>
      <c r="H22" s="8"/>
      <c r="I22" s="14">
        <v>0</v>
      </c>
      <c r="J22" s="4"/>
      <c r="K22" s="14">
        <f>403530/1000</f>
        <v>403.53</v>
      </c>
      <c r="L22" s="12"/>
      <c r="M22" s="14">
        <v>0</v>
      </c>
    </row>
    <row r="23" spans="7:13" ht="12.75">
      <c r="G23" s="4"/>
      <c r="H23" s="4"/>
      <c r="I23" s="4"/>
      <c r="J23" s="4"/>
      <c r="K23" s="4"/>
      <c r="M23" s="4"/>
    </row>
    <row r="24" spans="1:13" ht="12.75">
      <c r="A24">
        <v>2</v>
      </c>
      <c r="B24" t="s">
        <v>7</v>
      </c>
      <c r="C24" t="s">
        <v>93</v>
      </c>
      <c r="G24" s="4"/>
      <c r="H24" s="4"/>
      <c r="I24" s="4"/>
      <c r="J24" s="4"/>
      <c r="K24" s="18" t="s">
        <v>13</v>
      </c>
      <c r="M24" s="18" t="s">
        <v>13</v>
      </c>
    </row>
    <row r="25" spans="3:13" ht="12.75">
      <c r="C25" t="s">
        <v>78</v>
      </c>
      <c r="G25" s="4"/>
      <c r="H25" s="4"/>
      <c r="I25" s="4"/>
      <c r="J25" s="4"/>
      <c r="K25" s="4"/>
      <c r="M25" s="4"/>
    </row>
    <row r="26" spans="3:13" ht="12.75">
      <c r="C26" t="s">
        <v>14</v>
      </c>
      <c r="G26" s="4">
        <f>(-625926+70496)/1000</f>
        <v>-555.43</v>
      </c>
      <c r="H26" s="4"/>
      <c r="I26" s="4">
        <v>-846</v>
      </c>
      <c r="J26" s="4"/>
      <c r="K26" s="4">
        <f>(-1378173+287454)/1000</f>
        <v>-1090.719</v>
      </c>
      <c r="M26" s="39">
        <v>-1450</v>
      </c>
    </row>
    <row r="27" spans="7:13" ht="12.75">
      <c r="G27" s="4"/>
      <c r="H27" s="4"/>
      <c r="I27" s="4"/>
      <c r="J27" s="4"/>
      <c r="K27" s="4"/>
      <c r="M27" s="4"/>
    </row>
    <row r="28" spans="2:13" ht="12.75">
      <c r="B28" t="s">
        <v>15</v>
      </c>
      <c r="C28" t="s">
        <v>16</v>
      </c>
      <c r="G28" s="15">
        <f>-(7763479/1000)</f>
        <v>-7763.479</v>
      </c>
      <c r="H28" s="8"/>
      <c r="I28" s="15">
        <v>-7157</v>
      </c>
      <c r="J28" s="4"/>
      <c r="K28" s="15">
        <f>-(22767610/1000)</f>
        <v>-22767.61</v>
      </c>
      <c r="M28" s="15">
        <v>-21357</v>
      </c>
    </row>
    <row r="29" spans="2:13" ht="12.75">
      <c r="B29" t="s">
        <v>12</v>
      </c>
      <c r="C29" t="s">
        <v>79</v>
      </c>
      <c r="G29" s="16">
        <f>-(70496/1000)-1</f>
        <v>-71.496</v>
      </c>
      <c r="H29" s="8"/>
      <c r="I29" s="16">
        <v>-334</v>
      </c>
      <c r="J29" s="4"/>
      <c r="K29" s="16">
        <f>-(287454/1000)</f>
        <v>-287.454</v>
      </c>
      <c r="M29" s="40">
        <v>-1121</v>
      </c>
    </row>
    <row r="30" spans="2:13" ht="12.75">
      <c r="B30" t="s">
        <v>17</v>
      </c>
      <c r="C30" t="s">
        <v>18</v>
      </c>
      <c r="G30" s="17">
        <v>0</v>
      </c>
      <c r="H30" s="8"/>
      <c r="I30" s="17">
        <v>0</v>
      </c>
      <c r="J30" s="4"/>
      <c r="K30" s="17">
        <v>0</v>
      </c>
      <c r="M30" s="17">
        <v>0</v>
      </c>
    </row>
    <row r="31" spans="7:13" ht="12.75">
      <c r="G31" s="8"/>
      <c r="H31" s="8"/>
      <c r="I31" s="8"/>
      <c r="J31" s="4"/>
      <c r="K31" s="8"/>
      <c r="L31" s="12"/>
      <c r="M31" s="12"/>
    </row>
    <row r="32" spans="2:13" ht="12.75">
      <c r="B32" t="s">
        <v>19</v>
      </c>
      <c r="C32" t="s">
        <v>94</v>
      </c>
      <c r="G32" s="8" t="s">
        <v>13</v>
      </c>
      <c r="H32" s="8"/>
      <c r="I32" s="8"/>
      <c r="J32" s="4"/>
      <c r="K32" s="8" t="s">
        <v>13</v>
      </c>
      <c r="M32" s="20" t="s">
        <v>13</v>
      </c>
    </row>
    <row r="33" spans="3:13" ht="12.75">
      <c r="C33" t="s">
        <v>80</v>
      </c>
      <c r="G33" s="4"/>
      <c r="H33" s="4"/>
      <c r="I33" s="4"/>
      <c r="J33" s="4"/>
      <c r="K33" s="4"/>
      <c r="M33" s="4"/>
    </row>
    <row r="34" spans="3:14" ht="12.75">
      <c r="C34" t="s">
        <v>74</v>
      </c>
      <c r="G34" s="18">
        <f>-(8389405/1000)</f>
        <v>-8389.405</v>
      </c>
      <c r="H34" s="18"/>
      <c r="I34" s="18">
        <f>SUM(I26:I30)</f>
        <v>-8337</v>
      </c>
      <c r="J34" s="4"/>
      <c r="K34" s="18">
        <f>SUM(K26:K30)</f>
        <v>-24145.783000000003</v>
      </c>
      <c r="M34" s="18">
        <f>SUM(M26:M30)</f>
        <v>-23928</v>
      </c>
      <c r="N34" s="32"/>
    </row>
    <row r="35" spans="7:13" ht="12.75">
      <c r="G35" s="4"/>
      <c r="H35" s="4"/>
      <c r="I35" s="4"/>
      <c r="J35" s="4"/>
      <c r="K35" s="4"/>
      <c r="M35" s="4"/>
    </row>
    <row r="36" spans="2:13" ht="12.75">
      <c r="B36" t="s">
        <v>20</v>
      </c>
      <c r="C36" t="s">
        <v>91</v>
      </c>
      <c r="G36" s="4">
        <v>0</v>
      </c>
      <c r="H36" s="4"/>
      <c r="I36" s="4">
        <v>0</v>
      </c>
      <c r="J36" s="4"/>
      <c r="K36" s="4">
        <v>0</v>
      </c>
      <c r="M36" s="39">
        <v>0</v>
      </c>
    </row>
    <row r="37" spans="7:13" ht="12.75">
      <c r="G37" s="5"/>
      <c r="H37" s="8"/>
      <c r="I37" s="5"/>
      <c r="J37" s="4"/>
      <c r="K37" s="5"/>
      <c r="L37" s="12"/>
      <c r="M37" s="11"/>
    </row>
    <row r="38" spans="2:13" ht="12.75">
      <c r="B38" t="s">
        <v>21</v>
      </c>
      <c r="C38" t="s">
        <v>96</v>
      </c>
      <c r="G38" s="4">
        <f>SUM(G32:G36)</f>
        <v>-8389.405</v>
      </c>
      <c r="H38" s="4"/>
      <c r="I38" s="4">
        <f>SUM(I32:I36)</f>
        <v>-8337</v>
      </c>
      <c r="J38" s="4"/>
      <c r="K38" s="4">
        <f>SUM(K32:K36)</f>
        <v>-24145.783000000003</v>
      </c>
      <c r="M38" s="4">
        <f>SUM(M32:M36)</f>
        <v>-23928</v>
      </c>
    </row>
    <row r="39" spans="7:13" ht="12.75">
      <c r="G39" s="4"/>
      <c r="H39" s="4"/>
      <c r="I39" s="4"/>
      <c r="J39" s="4"/>
      <c r="K39" s="4"/>
      <c r="M39" s="4"/>
    </row>
    <row r="40" spans="2:13" ht="12.75">
      <c r="B40" t="s">
        <v>22</v>
      </c>
      <c r="C40" t="s">
        <v>23</v>
      </c>
      <c r="G40" s="4">
        <v>0</v>
      </c>
      <c r="H40" s="4"/>
      <c r="I40" s="4">
        <v>0</v>
      </c>
      <c r="J40" s="4"/>
      <c r="K40" s="4">
        <v>0</v>
      </c>
      <c r="M40" s="39">
        <v>0</v>
      </c>
    </row>
    <row r="41" spans="7:13" ht="12.75">
      <c r="G41" s="5"/>
      <c r="H41" s="8"/>
      <c r="I41" s="5"/>
      <c r="J41" s="4"/>
      <c r="K41" s="5"/>
      <c r="L41" s="12"/>
      <c r="M41" s="11"/>
    </row>
    <row r="42" spans="2:13" ht="12.75">
      <c r="B42" t="s">
        <v>24</v>
      </c>
      <c r="C42" t="s">
        <v>130</v>
      </c>
      <c r="G42" s="4">
        <f>SUM(G38:G40)</f>
        <v>-8389.405</v>
      </c>
      <c r="H42" s="4"/>
      <c r="I42" s="4">
        <f>SUM(I38:I40)</f>
        <v>-8337</v>
      </c>
      <c r="J42" s="4"/>
      <c r="K42" s="4">
        <f>SUM(K38:K41)</f>
        <v>-24145.783000000003</v>
      </c>
      <c r="M42" s="4">
        <f>SUM(M38:M41)</f>
        <v>-23928</v>
      </c>
    </row>
    <row r="43" spans="7:13" ht="12.75">
      <c r="G43" s="4"/>
      <c r="H43" s="4"/>
      <c r="I43" s="4"/>
      <c r="J43" s="4"/>
      <c r="K43" s="4"/>
      <c r="M43" s="4"/>
    </row>
    <row r="44" spans="3:13" ht="12.75">
      <c r="C44" t="s">
        <v>25</v>
      </c>
      <c r="G44" s="4">
        <v>0</v>
      </c>
      <c r="H44" s="4"/>
      <c r="I44" s="4"/>
      <c r="J44" s="4"/>
      <c r="K44" s="4">
        <v>0</v>
      </c>
      <c r="M44" s="39">
        <v>0</v>
      </c>
    </row>
    <row r="45" spans="7:13" ht="12.75">
      <c r="G45" s="5"/>
      <c r="H45" s="8"/>
      <c r="I45" s="5"/>
      <c r="J45" s="4"/>
      <c r="K45" s="5"/>
      <c r="L45" s="12"/>
      <c r="M45" s="11"/>
    </row>
    <row r="46" spans="2:13" ht="12.75">
      <c r="B46" t="s">
        <v>26</v>
      </c>
      <c r="C46" t="s">
        <v>95</v>
      </c>
      <c r="G46" s="4">
        <f>SUM(G42:G44)</f>
        <v>-8389.405</v>
      </c>
      <c r="H46" s="4"/>
      <c r="I46" s="4">
        <f>SUM(I42:I44)</f>
        <v>-8337</v>
      </c>
      <c r="J46" s="4"/>
      <c r="K46" s="4">
        <f>SUM(K42:K44)</f>
        <v>-24145.783000000003</v>
      </c>
      <c r="M46" s="4">
        <f>SUM(M42:M44)</f>
        <v>-23928</v>
      </c>
    </row>
    <row r="47" spans="7:13" ht="12.75">
      <c r="G47" s="21"/>
      <c r="H47" s="21"/>
      <c r="I47" s="21"/>
      <c r="J47" s="21"/>
      <c r="K47" s="21"/>
      <c r="L47" s="3"/>
      <c r="M47" s="4"/>
    </row>
    <row r="48" spans="2:13" ht="12.75">
      <c r="B48" t="s">
        <v>27</v>
      </c>
      <c r="C48" t="s">
        <v>30</v>
      </c>
      <c r="G48" s="15">
        <v>0</v>
      </c>
      <c r="H48" s="8"/>
      <c r="I48" s="15">
        <v>0</v>
      </c>
      <c r="J48" s="4"/>
      <c r="K48" s="15">
        <v>0</v>
      </c>
      <c r="M48" s="15">
        <v>0</v>
      </c>
    </row>
    <row r="49" spans="3:13" ht="12.75">
      <c r="C49" t="s">
        <v>28</v>
      </c>
      <c r="G49" s="16">
        <v>0</v>
      </c>
      <c r="H49" s="8"/>
      <c r="I49" s="16">
        <v>0</v>
      </c>
      <c r="J49" s="4"/>
      <c r="K49" s="16">
        <v>0</v>
      </c>
      <c r="M49" s="16">
        <v>0</v>
      </c>
    </row>
    <row r="50" spans="3:13" ht="12.75">
      <c r="C50" t="s">
        <v>76</v>
      </c>
      <c r="G50" s="17">
        <v>0</v>
      </c>
      <c r="H50" s="8"/>
      <c r="I50" s="17">
        <v>0</v>
      </c>
      <c r="J50" s="4"/>
      <c r="K50" s="17">
        <v>0</v>
      </c>
      <c r="M50" s="17">
        <v>0</v>
      </c>
    </row>
    <row r="51" spans="7:13" ht="12.75">
      <c r="G51" s="8"/>
      <c r="H51" s="8"/>
      <c r="I51" s="8"/>
      <c r="J51" s="4"/>
      <c r="K51" s="8"/>
      <c r="M51" s="4"/>
    </row>
    <row r="52" spans="2:13" ht="12.75">
      <c r="B52" t="s">
        <v>29</v>
      </c>
      <c r="C52" t="s">
        <v>97</v>
      </c>
      <c r="G52" s="4" t="s">
        <v>73</v>
      </c>
      <c r="H52" s="4"/>
      <c r="I52" s="4"/>
      <c r="J52" s="4"/>
      <c r="K52" s="4" t="s">
        <v>13</v>
      </c>
      <c r="M52" s="18" t="s">
        <v>13</v>
      </c>
    </row>
    <row r="53" spans="3:13" ht="13.5" thickBot="1">
      <c r="C53" t="s">
        <v>75</v>
      </c>
      <c r="G53" s="19">
        <f>SUM(G46:G50)</f>
        <v>-8389.405</v>
      </c>
      <c r="H53" s="8"/>
      <c r="I53" s="19">
        <f>SUM(I46:I50)</f>
        <v>-8337</v>
      </c>
      <c r="J53" s="4"/>
      <c r="K53" s="19">
        <f>SUM(K46:K50)</f>
        <v>-24145.783000000003</v>
      </c>
      <c r="M53" s="19">
        <f>SUM(M46:M50)</f>
        <v>-23928</v>
      </c>
    </row>
    <row r="54" spans="7:13" ht="13.5" thickTop="1">
      <c r="G54" s="4"/>
      <c r="H54" s="4"/>
      <c r="I54" s="4"/>
      <c r="J54" s="4"/>
      <c r="K54" s="4"/>
      <c r="M54" s="4"/>
    </row>
    <row r="55" spans="1:13" ht="12.75">
      <c r="A55">
        <v>3</v>
      </c>
      <c r="B55" t="s">
        <v>7</v>
      </c>
      <c r="C55" t="s">
        <v>98</v>
      </c>
      <c r="G55" s="9"/>
      <c r="H55" s="9"/>
      <c r="I55" s="9"/>
      <c r="J55" s="9"/>
      <c r="K55" s="9"/>
      <c r="M55" s="24" t="s">
        <v>13</v>
      </c>
    </row>
    <row r="56" spans="3:13" ht="12.75">
      <c r="C56" t="s">
        <v>77</v>
      </c>
      <c r="G56" s="4"/>
      <c r="H56" s="4"/>
      <c r="I56" s="4"/>
      <c r="J56" s="4"/>
      <c r="K56" s="4"/>
      <c r="M56" s="4"/>
    </row>
    <row r="57" spans="7:13" ht="12.75">
      <c r="G57" s="4"/>
      <c r="H57" s="4"/>
      <c r="I57" s="4"/>
      <c r="J57" s="4"/>
      <c r="K57" s="4"/>
      <c r="M57" s="4"/>
    </row>
    <row r="58" spans="3:13" ht="12.75">
      <c r="C58" t="s">
        <v>100</v>
      </c>
      <c r="G58" s="9">
        <f>+G46/35873*100</f>
        <v>-23.386404816993284</v>
      </c>
      <c r="H58" s="9"/>
      <c r="I58" s="9">
        <f>+I46/35873*100</f>
        <v>-23.240320017840716</v>
      </c>
      <c r="J58" s="9"/>
      <c r="K58" s="9">
        <f>+K46/35873*100</f>
        <v>-67.30907088896943</v>
      </c>
      <c r="L58" s="23"/>
      <c r="M58" s="9">
        <f>+M46/35873*100</f>
        <v>-66.70197641680372</v>
      </c>
    </row>
    <row r="59" spans="7:13" ht="12.75">
      <c r="G59" s="9"/>
      <c r="H59" s="9"/>
      <c r="I59" s="9"/>
      <c r="J59" s="9"/>
      <c r="K59" s="9"/>
      <c r="L59" s="23"/>
      <c r="M59" s="9"/>
    </row>
    <row r="60" spans="3:13" ht="12.75">
      <c r="C60" t="s">
        <v>99</v>
      </c>
      <c r="G60" s="9">
        <f>+G58</f>
        <v>-23.386404816993284</v>
      </c>
      <c r="H60" s="9"/>
      <c r="I60" s="9">
        <f>+I58</f>
        <v>-23.240320017840716</v>
      </c>
      <c r="J60" s="4"/>
      <c r="K60" s="9">
        <f>+K58</f>
        <v>-67.30907088896943</v>
      </c>
      <c r="M60" s="41">
        <f>+M58</f>
        <v>-66.70197641680372</v>
      </c>
    </row>
    <row r="61" spans="7:13" ht="12.75">
      <c r="G61" s="4"/>
      <c r="H61" s="4"/>
      <c r="I61" s="4"/>
      <c r="J61" s="4"/>
      <c r="K61" s="4"/>
      <c r="M61" s="4"/>
    </row>
    <row r="62" spans="7:13" ht="12.75">
      <c r="G62" s="4"/>
      <c r="H62" s="4"/>
      <c r="I62" s="4"/>
      <c r="J62" s="4"/>
      <c r="K62" s="4"/>
      <c r="M62" s="4"/>
    </row>
    <row r="63" spans="7:13" ht="12.75">
      <c r="G63" s="4"/>
      <c r="H63" s="4"/>
      <c r="I63" s="4"/>
      <c r="J63" s="4"/>
      <c r="K63" s="4"/>
      <c r="M63" s="4"/>
    </row>
    <row r="64" spans="7:13" ht="12.75">
      <c r="G64" s="4"/>
      <c r="H64" s="4"/>
      <c r="I64" s="4"/>
      <c r="J64" s="4"/>
      <c r="K64" s="4"/>
      <c r="M64" s="4"/>
    </row>
    <row r="65" spans="7:13" ht="12.75">
      <c r="G65" s="4"/>
      <c r="H65" s="4"/>
      <c r="I65" s="4"/>
      <c r="J65" s="4"/>
      <c r="K65" s="4"/>
      <c r="M65" s="4"/>
    </row>
    <row r="66" spans="7:13" ht="12.75">
      <c r="G66" s="4"/>
      <c r="H66" s="4"/>
      <c r="I66" s="4"/>
      <c r="J66" s="4"/>
      <c r="K66" s="4"/>
      <c r="M66" s="4"/>
    </row>
    <row r="67" spans="7:13" ht="12.75">
      <c r="G67" s="4"/>
      <c r="H67" s="4"/>
      <c r="I67" s="4"/>
      <c r="J67" s="4"/>
      <c r="K67" s="4"/>
      <c r="M67" s="4"/>
    </row>
    <row r="68" spans="7:13" ht="12.75">
      <c r="G68" s="4"/>
      <c r="H68" s="4"/>
      <c r="I68" s="4"/>
      <c r="J68" s="4"/>
      <c r="K68" s="4"/>
      <c r="M68" s="4"/>
    </row>
    <row r="69" spans="7:13" ht="12.75">
      <c r="G69" s="4"/>
      <c r="H69" s="4"/>
      <c r="I69" s="4"/>
      <c r="J69" s="4"/>
      <c r="K69" s="4"/>
      <c r="M69" s="4"/>
    </row>
    <row r="70" spans="7:13" ht="12.75">
      <c r="G70" s="4"/>
      <c r="H70" s="4"/>
      <c r="I70" s="4"/>
      <c r="J70" s="4"/>
      <c r="K70" s="4"/>
      <c r="M70" s="4"/>
    </row>
    <row r="71" spans="7:13" ht="12.75">
      <c r="G71" s="4"/>
      <c r="H71" s="4"/>
      <c r="I71" s="4"/>
      <c r="J71" s="4"/>
      <c r="K71" s="4"/>
      <c r="M71" s="4"/>
    </row>
    <row r="72" spans="7:13" ht="12.75">
      <c r="G72" s="4"/>
      <c r="H72" s="4"/>
      <c r="I72" s="4"/>
      <c r="J72" s="4"/>
      <c r="K72" s="4"/>
      <c r="M72" s="4"/>
    </row>
    <row r="73" spans="7:13" ht="12.75">
      <c r="G73" s="4"/>
      <c r="H73" s="4"/>
      <c r="I73" s="4"/>
      <c r="J73" s="4"/>
      <c r="K73" s="4"/>
      <c r="M73" s="4"/>
    </row>
    <row r="74" spans="7:11" ht="12.75">
      <c r="G74" s="4"/>
      <c r="H74" s="4"/>
      <c r="I74" s="4"/>
      <c r="J74" s="4"/>
      <c r="K74" s="4"/>
    </row>
    <row r="75" spans="7:11" ht="12.75">
      <c r="G75" s="4"/>
      <c r="H75" s="4"/>
      <c r="I75" s="4"/>
      <c r="J75" s="4"/>
      <c r="K75" s="4"/>
    </row>
    <row r="76" spans="7:11" ht="12.75">
      <c r="G76" s="4"/>
      <c r="H76" s="4"/>
      <c r="I76" s="4"/>
      <c r="J76" s="4"/>
      <c r="K76" s="4"/>
    </row>
    <row r="77" spans="7:11" ht="12.75">
      <c r="G77" s="4"/>
      <c r="H77" s="4"/>
      <c r="I77" s="4"/>
      <c r="J77" s="4"/>
      <c r="K77" s="4"/>
    </row>
    <row r="78" spans="7:11" ht="12.75">
      <c r="G78" s="4"/>
      <c r="H78" s="4"/>
      <c r="I78" s="4"/>
      <c r="J78" s="4"/>
      <c r="K78" s="4"/>
    </row>
    <row r="79" spans="7:11" ht="12.75">
      <c r="G79" s="4"/>
      <c r="H79" s="4"/>
      <c r="I79" s="4"/>
      <c r="J79" s="4"/>
      <c r="K79" s="4"/>
    </row>
    <row r="80" spans="7:11" ht="12.75">
      <c r="G80" s="4"/>
      <c r="H80" s="4"/>
      <c r="I80" s="4"/>
      <c r="J80" s="4"/>
      <c r="K80" s="4"/>
    </row>
    <row r="81" spans="7:11" ht="12.75">
      <c r="G81" s="4"/>
      <c r="H81" s="4"/>
      <c r="I81" s="4"/>
      <c r="J81" s="4"/>
      <c r="K81" s="4"/>
    </row>
    <row r="82" spans="7:11" ht="12.75">
      <c r="G82" s="4"/>
      <c r="H82" s="4"/>
      <c r="I82" s="4"/>
      <c r="J82" s="4"/>
      <c r="K82" s="4"/>
    </row>
    <row r="83" spans="7:11" ht="12.75">
      <c r="G83" s="4"/>
      <c r="H83" s="4"/>
      <c r="I83" s="4"/>
      <c r="J83" s="4"/>
      <c r="K83" s="4"/>
    </row>
    <row r="84" spans="7:11" ht="12.75">
      <c r="G84" s="4"/>
      <c r="H84" s="4"/>
      <c r="I84" s="4"/>
      <c r="J84" s="4"/>
      <c r="K84" s="4"/>
    </row>
    <row r="85" spans="7:11" ht="12.75">
      <c r="G85" s="4"/>
      <c r="H85" s="4"/>
      <c r="I85" s="4"/>
      <c r="J85" s="4"/>
      <c r="K85" s="4"/>
    </row>
    <row r="86" spans="7:11" ht="12.75">
      <c r="G86" s="4"/>
      <c r="H86" s="4"/>
      <c r="I86" s="4"/>
      <c r="J86" s="4"/>
      <c r="K86" s="4"/>
    </row>
    <row r="87" spans="7:11" ht="12.75">
      <c r="G87" s="4"/>
      <c r="H87" s="4"/>
      <c r="I87" s="4"/>
      <c r="J87" s="4"/>
      <c r="K87" s="4"/>
    </row>
    <row r="88" spans="7:11" ht="12.75">
      <c r="G88" s="4"/>
      <c r="H88" s="4"/>
      <c r="I88" s="4"/>
      <c r="J88" s="4"/>
      <c r="K88" s="4"/>
    </row>
  </sheetData>
  <mergeCells count="8">
    <mergeCell ref="K10:M10"/>
    <mergeCell ref="G10:I10"/>
    <mergeCell ref="A1:M1"/>
    <mergeCell ref="A2:M2"/>
    <mergeCell ref="A3:M3"/>
    <mergeCell ref="A4:M4"/>
    <mergeCell ref="A6:M6"/>
    <mergeCell ref="A7:M7"/>
  </mergeCells>
  <printOptions/>
  <pageMargins left="0.28" right="0" top="1" bottom="1" header="0.4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7"/>
  <sheetViews>
    <sheetView tabSelected="1" view="pageBreakPreview" zoomScale="60" zoomScaleNormal="75" workbookViewId="0" topLeftCell="A1">
      <selection activeCell="G38" sqref="G38"/>
    </sheetView>
  </sheetViews>
  <sheetFormatPr defaultColWidth="9.140625" defaultRowHeight="12.75"/>
  <cols>
    <col min="1" max="1" width="5.28125" style="0" customWidth="1"/>
    <col min="2" max="2" width="10.57421875" style="0" customWidth="1"/>
    <col min="6" max="6" width="7.140625" style="0" customWidth="1"/>
    <col min="7" max="7" width="15.140625" style="0" customWidth="1"/>
    <col min="8" max="8" width="7.140625" style="0" customWidth="1"/>
    <col min="9" max="9" width="14.28125" style="0" customWidth="1"/>
    <col min="10" max="10" width="8.140625" style="0" customWidth="1"/>
    <col min="11" max="14" width="8.8515625" style="0" hidden="1" customWidth="1"/>
  </cols>
  <sheetData>
    <row r="1" spans="1:9" ht="15.75">
      <c r="A1" s="49" t="s">
        <v>92</v>
      </c>
      <c r="B1" s="50"/>
      <c r="C1" s="50"/>
      <c r="D1" s="50"/>
      <c r="E1" s="50"/>
      <c r="F1" s="50"/>
      <c r="G1" s="50"/>
      <c r="H1" s="50"/>
      <c r="I1" s="50"/>
    </row>
    <row r="2" spans="1:9" ht="12.75">
      <c r="A2" s="50" t="s">
        <v>178</v>
      </c>
      <c r="B2" s="51"/>
      <c r="C2" s="51"/>
      <c r="D2" s="51"/>
      <c r="E2" s="51"/>
      <c r="F2" s="51"/>
      <c r="G2" s="51"/>
      <c r="H2" s="51"/>
      <c r="I2" s="51"/>
    </row>
    <row r="3" spans="1:9" ht="12.75">
      <c r="A3" s="50" t="s">
        <v>179</v>
      </c>
      <c r="B3" s="51"/>
      <c r="C3" s="51"/>
      <c r="D3" s="51"/>
      <c r="E3" s="51"/>
      <c r="F3" s="51"/>
      <c r="G3" s="51"/>
      <c r="H3" s="51"/>
      <c r="I3" s="51"/>
    </row>
    <row r="4" spans="1:9" ht="15">
      <c r="A4" s="52" t="s">
        <v>181</v>
      </c>
      <c r="B4" s="51"/>
      <c r="C4" s="51"/>
      <c r="D4" s="51"/>
      <c r="E4" s="51"/>
      <c r="F4" s="51"/>
      <c r="G4" s="51"/>
      <c r="H4" s="51"/>
      <c r="I4" s="51"/>
    </row>
    <row r="5" spans="1:5" ht="18">
      <c r="A5" s="26"/>
      <c r="E5" s="37"/>
    </row>
    <row r="6" spans="1:9" ht="12.75">
      <c r="A6" s="53" t="s">
        <v>211</v>
      </c>
      <c r="B6" s="50"/>
      <c r="C6" s="50"/>
      <c r="D6" s="50"/>
      <c r="E6" s="50"/>
      <c r="F6" s="50"/>
      <c r="G6" s="50"/>
      <c r="H6" s="50"/>
      <c r="I6" s="50"/>
    </row>
    <row r="7" spans="1:9" ht="12.75">
      <c r="A7" s="53" t="s">
        <v>31</v>
      </c>
      <c r="B7" s="50"/>
      <c r="C7" s="50"/>
      <c r="D7" s="50"/>
      <c r="E7" s="50"/>
      <c r="F7" s="50"/>
      <c r="G7" s="50"/>
      <c r="H7" s="50"/>
      <c r="I7" s="50"/>
    </row>
    <row r="8" spans="1:4" ht="12.75">
      <c r="A8" s="45"/>
      <c r="D8" s="1"/>
    </row>
    <row r="9" spans="1:9" ht="12.75">
      <c r="A9" s="1"/>
      <c r="G9" s="13" t="s">
        <v>182</v>
      </c>
      <c r="H9" s="12"/>
      <c r="I9" s="13" t="s">
        <v>183</v>
      </c>
    </row>
    <row r="10" spans="7:9" ht="12.75">
      <c r="G10" s="3" t="s">
        <v>32</v>
      </c>
      <c r="I10" s="3" t="s">
        <v>32</v>
      </c>
    </row>
    <row r="11" spans="7:9" ht="12.75">
      <c r="G11" s="3" t="s">
        <v>33</v>
      </c>
      <c r="I11" s="3" t="s">
        <v>34</v>
      </c>
    </row>
    <row r="12" spans="7:9" ht="12.75">
      <c r="G12" s="3" t="s">
        <v>1</v>
      </c>
      <c r="I12" s="3" t="s">
        <v>35</v>
      </c>
    </row>
    <row r="13" spans="7:9" ht="12.75">
      <c r="G13" s="3" t="s">
        <v>2</v>
      </c>
      <c r="I13" s="3" t="s">
        <v>36</v>
      </c>
    </row>
    <row r="14" spans="7:9" ht="12.75">
      <c r="G14" s="31" t="s">
        <v>212</v>
      </c>
      <c r="I14" s="31" t="s">
        <v>188</v>
      </c>
    </row>
    <row r="15" spans="7:9" ht="12.75">
      <c r="G15" s="3" t="s">
        <v>6</v>
      </c>
      <c r="H15" s="2"/>
      <c r="I15" s="3" t="s">
        <v>6</v>
      </c>
    </row>
    <row r="17" spans="1:9" ht="12.75">
      <c r="A17" s="28">
        <v>1</v>
      </c>
      <c r="B17" s="1" t="s">
        <v>37</v>
      </c>
      <c r="G17" s="4">
        <f>10332502/1000</f>
        <v>10332.502</v>
      </c>
      <c r="H17" s="4"/>
      <c r="I17" s="4">
        <f>10863509/1000</f>
        <v>10863.509</v>
      </c>
    </row>
    <row r="18" spans="1:9" ht="12.75">
      <c r="A18" s="28">
        <v>2</v>
      </c>
      <c r="B18" s="1" t="s">
        <v>38</v>
      </c>
      <c r="G18" s="4">
        <v>0</v>
      </c>
      <c r="H18" s="4"/>
      <c r="I18" s="4">
        <v>0</v>
      </c>
    </row>
    <row r="19" spans="1:9" ht="12.75">
      <c r="A19" s="28">
        <v>3</v>
      </c>
      <c r="B19" s="1" t="s">
        <v>39</v>
      </c>
      <c r="G19" s="4">
        <v>0</v>
      </c>
      <c r="H19" s="4"/>
      <c r="I19" s="4">
        <v>0</v>
      </c>
    </row>
    <row r="20" spans="1:9" ht="12.75">
      <c r="A20" s="28">
        <v>4</v>
      </c>
      <c r="B20" s="1" t="s">
        <v>56</v>
      </c>
      <c r="G20" s="4">
        <v>0</v>
      </c>
      <c r="H20" s="4"/>
      <c r="I20" s="4">
        <v>0</v>
      </c>
    </row>
    <row r="21" spans="1:9" ht="12.75">
      <c r="A21" s="28"/>
      <c r="B21" s="1"/>
      <c r="G21" s="4"/>
      <c r="H21" s="4"/>
      <c r="I21" s="4"/>
    </row>
    <row r="22" spans="1:9" ht="12.75">
      <c r="A22" s="28">
        <v>5</v>
      </c>
      <c r="B22" s="1" t="s">
        <v>40</v>
      </c>
      <c r="G22" s="4"/>
      <c r="H22" s="4"/>
      <c r="I22" s="4"/>
    </row>
    <row r="23" spans="1:9" ht="12.75">
      <c r="A23" s="28"/>
      <c r="B23" t="s">
        <v>41</v>
      </c>
      <c r="G23" s="4">
        <v>0</v>
      </c>
      <c r="H23" s="4"/>
      <c r="I23" s="4">
        <v>0</v>
      </c>
    </row>
    <row r="24" spans="1:9" ht="12.75">
      <c r="A24" s="28"/>
      <c r="B24" t="s">
        <v>42</v>
      </c>
      <c r="G24" s="4">
        <v>0</v>
      </c>
      <c r="H24" s="4"/>
      <c r="I24" s="4">
        <f>25234/1000</f>
        <v>25.234</v>
      </c>
    </row>
    <row r="25" spans="1:9" ht="12.75">
      <c r="A25" s="28"/>
      <c r="B25" t="s">
        <v>57</v>
      </c>
      <c r="G25" s="4">
        <f>5000/1000</f>
        <v>5</v>
      </c>
      <c r="H25" s="4"/>
      <c r="I25" s="4">
        <f>5500/1000</f>
        <v>5.5</v>
      </c>
    </row>
    <row r="26" spans="1:9" ht="12.75">
      <c r="A26" s="28"/>
      <c r="B26" t="s">
        <v>87</v>
      </c>
      <c r="G26" s="4">
        <f>11164/1000</f>
        <v>11.164</v>
      </c>
      <c r="H26" s="4"/>
      <c r="I26" s="4">
        <f>17451/1000</f>
        <v>17.451</v>
      </c>
    </row>
    <row r="27" spans="1:9" ht="12.75">
      <c r="A27" s="28"/>
      <c r="B27" t="s">
        <v>89</v>
      </c>
      <c r="G27" s="8">
        <f>(28293507/1000)-1</f>
        <v>28292.507</v>
      </c>
      <c r="H27" s="4"/>
      <c r="I27" s="8">
        <f>28358672/1000</f>
        <v>28358.672</v>
      </c>
    </row>
    <row r="28" spans="1:9" ht="12.75">
      <c r="A28" s="28"/>
      <c r="G28" s="6">
        <f>SUM(G23:G27)</f>
        <v>28308.671000000002</v>
      </c>
      <c r="H28" s="4"/>
      <c r="I28" s="6">
        <f>SUM(I23:I27)</f>
        <v>28406.857</v>
      </c>
    </row>
    <row r="29" spans="1:9" ht="12.75">
      <c r="A29" s="28"/>
      <c r="G29" s="8"/>
      <c r="H29" s="4"/>
      <c r="I29" s="8"/>
    </row>
    <row r="30" spans="1:9" ht="12.75">
      <c r="A30" s="28">
        <v>6</v>
      </c>
      <c r="B30" s="1" t="s">
        <v>43</v>
      </c>
      <c r="G30" s="4"/>
      <c r="H30" s="4"/>
      <c r="I30" s="4"/>
    </row>
    <row r="31" spans="1:9" ht="12.75">
      <c r="A31" s="28"/>
      <c r="B31" t="s">
        <v>44</v>
      </c>
      <c r="G31" s="4">
        <f>203311418/1000</f>
        <v>203311.418</v>
      </c>
      <c r="H31" s="4"/>
      <c r="I31" s="18">
        <f>197706145/1000</f>
        <v>197706.145</v>
      </c>
    </row>
    <row r="32" spans="1:9" ht="12.75">
      <c r="A32" s="28"/>
      <c r="B32" t="s">
        <v>45</v>
      </c>
      <c r="G32" s="4">
        <f>1195161/1000</f>
        <v>1195.161</v>
      </c>
      <c r="H32" s="4"/>
      <c r="I32" s="4">
        <f>1195163/1000</f>
        <v>1195.163</v>
      </c>
    </row>
    <row r="33" spans="1:9" ht="12.75">
      <c r="A33" s="28"/>
      <c r="B33" t="s">
        <v>81</v>
      </c>
      <c r="G33" s="4">
        <f>126305882/1000</f>
        <v>126305.882</v>
      </c>
      <c r="H33" s="4"/>
      <c r="I33" s="4">
        <f>108393563/1000</f>
        <v>108393.563</v>
      </c>
    </row>
    <row r="34" spans="1:9" ht="12.75">
      <c r="A34" s="28"/>
      <c r="B34" t="s">
        <v>46</v>
      </c>
      <c r="G34" s="4">
        <f>6836/1000</f>
        <v>6.836</v>
      </c>
      <c r="H34" s="4"/>
      <c r="I34" s="4">
        <f>6836/1000</f>
        <v>6.836</v>
      </c>
    </row>
    <row r="35" spans="1:9" ht="12.75">
      <c r="A35" s="28"/>
      <c r="B35" t="s">
        <v>90</v>
      </c>
      <c r="G35" s="5">
        <v>0</v>
      </c>
      <c r="H35" s="4"/>
      <c r="I35" s="5">
        <v>0</v>
      </c>
    </row>
    <row r="36" spans="1:9" ht="12.75">
      <c r="A36" s="28"/>
      <c r="G36" s="6">
        <f>SUM(G31:G35)</f>
        <v>330819.297</v>
      </c>
      <c r="H36" s="4"/>
      <c r="I36" s="6">
        <f>SUM(I31:I35)</f>
        <v>307301.707</v>
      </c>
    </row>
    <row r="37" spans="1:9" ht="12.75">
      <c r="A37" s="28"/>
      <c r="G37" s="4"/>
      <c r="H37" s="4"/>
      <c r="I37" s="4"/>
    </row>
    <row r="38" spans="1:9" ht="12.75">
      <c r="A38" s="28">
        <v>7</v>
      </c>
      <c r="B38" s="1" t="s">
        <v>47</v>
      </c>
      <c r="G38" s="4">
        <f>-(302509626/1000)</f>
        <v>-302509.626</v>
      </c>
      <c r="H38" s="4"/>
      <c r="I38" s="4">
        <f>I28-I36</f>
        <v>-278894.85</v>
      </c>
    </row>
    <row r="39" spans="1:9" ht="12.75">
      <c r="A39" s="28"/>
      <c r="G39" s="4"/>
      <c r="H39" s="4"/>
      <c r="I39" s="4"/>
    </row>
    <row r="40" spans="1:9" ht="13.5" thickBot="1">
      <c r="A40" s="28"/>
      <c r="G40" s="7">
        <f>G17+G18+G19+G20+G38</f>
        <v>-292177.124</v>
      </c>
      <c r="H40" s="4"/>
      <c r="I40" s="7">
        <f>I17+I18+I19+I20+I38</f>
        <v>-268031.34099999996</v>
      </c>
    </row>
    <row r="41" spans="1:9" ht="13.5" thickTop="1">
      <c r="A41" s="28"/>
      <c r="G41" s="8"/>
      <c r="H41" s="4"/>
      <c r="I41" s="8"/>
    </row>
    <row r="42" spans="1:9" ht="12.75">
      <c r="A42" s="28">
        <v>8</v>
      </c>
      <c r="B42" s="1" t="s">
        <v>48</v>
      </c>
      <c r="G42" s="4"/>
      <c r="H42" s="4"/>
      <c r="I42" s="4"/>
    </row>
    <row r="43" spans="1:9" ht="12.75">
      <c r="A43" s="28"/>
      <c r="B43" s="1" t="s">
        <v>54</v>
      </c>
      <c r="G43" s="4">
        <f>35873133/1000</f>
        <v>35873.133</v>
      </c>
      <c r="H43" s="4"/>
      <c r="I43" s="4">
        <f>35873133/1000</f>
        <v>35873.133</v>
      </c>
    </row>
    <row r="44" spans="1:9" ht="12.75">
      <c r="A44" s="28"/>
      <c r="B44" s="1" t="s">
        <v>55</v>
      </c>
      <c r="G44" s="4"/>
      <c r="H44" s="4"/>
      <c r="I44" s="4"/>
    </row>
    <row r="45" spans="1:9" ht="12.75">
      <c r="A45" s="28"/>
      <c r="B45" t="s">
        <v>49</v>
      </c>
      <c r="G45" s="4">
        <f>6556051/1000</f>
        <v>6556.051</v>
      </c>
      <c r="H45" s="4"/>
      <c r="I45" s="4">
        <f>6556051/1000</f>
        <v>6556.051</v>
      </c>
    </row>
    <row r="46" spans="1:9" ht="12.75">
      <c r="A46" s="28"/>
      <c r="B46" t="s">
        <v>50</v>
      </c>
      <c r="G46" s="5">
        <f>-334606308/1000</f>
        <v>-334606.308</v>
      </c>
      <c r="H46" s="4"/>
      <c r="I46" s="5">
        <f>-310460525/1000</f>
        <v>-310460.525</v>
      </c>
    </row>
    <row r="47" spans="1:9" ht="12.75">
      <c r="A47" s="28"/>
      <c r="G47" s="4">
        <f>SUM(G43:G46)</f>
        <v>-292177.124</v>
      </c>
      <c r="H47" s="4"/>
      <c r="I47" s="4">
        <f>SUM(I43:I46)</f>
        <v>-268031.341</v>
      </c>
    </row>
    <row r="48" spans="1:9" ht="12.75">
      <c r="A48" s="28"/>
      <c r="G48" s="4"/>
      <c r="H48" s="4"/>
      <c r="I48" s="4"/>
    </row>
    <row r="49" spans="1:9" ht="12.75">
      <c r="A49" s="28">
        <v>9</v>
      </c>
      <c r="B49" s="1" t="s">
        <v>51</v>
      </c>
      <c r="G49" s="4">
        <v>0</v>
      </c>
      <c r="H49" s="4"/>
      <c r="I49" s="4">
        <v>0</v>
      </c>
    </row>
    <row r="50" spans="1:9" ht="12.75">
      <c r="A50" s="28">
        <v>10</v>
      </c>
      <c r="B50" s="1" t="s">
        <v>52</v>
      </c>
      <c r="G50" s="36">
        <v>0</v>
      </c>
      <c r="H50" s="4"/>
      <c r="I50" s="4">
        <v>0</v>
      </c>
    </row>
    <row r="51" spans="1:9" ht="12.75">
      <c r="A51" s="28">
        <v>11</v>
      </c>
      <c r="B51" s="1" t="s">
        <v>88</v>
      </c>
      <c r="G51" s="4">
        <v>0</v>
      </c>
      <c r="H51" s="4"/>
      <c r="I51" s="4">
        <v>0</v>
      </c>
    </row>
    <row r="52" spans="1:9" ht="13.5" thickBot="1">
      <c r="A52" s="28"/>
      <c r="G52" s="7">
        <f>SUM(G47:G51)</f>
        <v>-292177.124</v>
      </c>
      <c r="H52" s="4"/>
      <c r="I52" s="7">
        <f>SUM(I47:I50)</f>
        <v>-268031.341</v>
      </c>
    </row>
    <row r="53" spans="1:9" ht="13.5" thickTop="1">
      <c r="A53" s="28"/>
      <c r="G53" s="4"/>
      <c r="H53" s="4"/>
      <c r="I53" s="4"/>
    </row>
    <row r="54" spans="1:9" ht="12.75">
      <c r="A54" s="28">
        <v>12</v>
      </c>
      <c r="B54" s="1" t="s">
        <v>53</v>
      </c>
      <c r="G54" s="9">
        <f>+G47/G43</f>
        <v>-8.144733943366473</v>
      </c>
      <c r="H54" s="4"/>
      <c r="I54" s="9">
        <f>+I52/I43</f>
        <v>-7.471645729967327</v>
      </c>
    </row>
    <row r="55" spans="1:9" ht="12.75">
      <c r="A55" s="28"/>
      <c r="G55" s="4"/>
      <c r="H55" s="4"/>
      <c r="I55" s="4"/>
    </row>
    <row r="56" spans="7:9" ht="12.75">
      <c r="G56" s="4"/>
      <c r="H56" s="4"/>
      <c r="I56" s="4"/>
    </row>
    <row r="57" ht="12.75">
      <c r="G57" s="32"/>
    </row>
    <row r="58" spans="7:9" ht="12.75">
      <c r="G58" s="4"/>
      <c r="H58" s="4"/>
      <c r="I58" s="4"/>
    </row>
    <row r="59" spans="7:9" ht="12.75">
      <c r="G59" s="4"/>
      <c r="H59" s="4"/>
      <c r="I59" s="4"/>
    </row>
    <row r="60" spans="7:9" ht="12.75">
      <c r="G60" s="4"/>
      <c r="H60" s="4"/>
      <c r="I60" s="4"/>
    </row>
    <row r="61" spans="7:9" ht="12.75">
      <c r="G61" s="4"/>
      <c r="H61" s="4"/>
      <c r="I61" s="4"/>
    </row>
    <row r="62" spans="7:9" ht="12.75">
      <c r="G62" s="4"/>
      <c r="H62" s="4"/>
      <c r="I62" s="4"/>
    </row>
    <row r="63" spans="7:9" ht="12.75">
      <c r="G63" s="4"/>
      <c r="H63" s="4"/>
      <c r="I63" s="4"/>
    </row>
    <row r="64" spans="7:9" ht="12.75">
      <c r="G64" s="4"/>
      <c r="H64" s="4"/>
      <c r="I64" s="4"/>
    </row>
    <row r="65" spans="7:9" ht="12.75">
      <c r="G65" s="4"/>
      <c r="H65" s="4"/>
      <c r="I65" s="4"/>
    </row>
    <row r="66" spans="7:9" ht="12.75">
      <c r="G66" s="4"/>
      <c r="H66" s="4"/>
      <c r="I66" s="4"/>
    </row>
    <row r="67" spans="7:9" ht="12.75">
      <c r="G67" s="4"/>
      <c r="H67" s="4"/>
      <c r="I67" s="4"/>
    </row>
    <row r="68" spans="7:9" ht="12.75">
      <c r="G68" s="4"/>
      <c r="H68" s="4"/>
      <c r="I68" s="4"/>
    </row>
    <row r="69" spans="7:9" ht="12.75">
      <c r="G69" s="4"/>
      <c r="H69" s="4"/>
      <c r="I69" s="4"/>
    </row>
    <row r="70" spans="7:9" ht="12.75">
      <c r="G70" s="4"/>
      <c r="H70" s="4"/>
      <c r="I70" s="4"/>
    </row>
    <row r="71" spans="7:9" ht="12.75">
      <c r="G71" s="4"/>
      <c r="H71" s="4"/>
      <c r="I71" s="4"/>
    </row>
    <row r="72" spans="7:9" ht="12.75">
      <c r="G72" s="4"/>
      <c r="H72" s="4"/>
      <c r="I72" s="4"/>
    </row>
    <row r="73" spans="7:9" ht="12.75">
      <c r="G73" s="4"/>
      <c r="H73" s="4"/>
      <c r="I73" s="4"/>
    </row>
    <row r="74" spans="7:9" ht="12.75">
      <c r="G74" s="4"/>
      <c r="H74" s="4"/>
      <c r="I74" s="4"/>
    </row>
    <row r="75" spans="7:9" ht="12.75">
      <c r="G75" s="4"/>
      <c r="H75" s="4"/>
      <c r="I75" s="4"/>
    </row>
    <row r="76" spans="7:9" ht="12.75">
      <c r="G76" s="4"/>
      <c r="H76" s="4"/>
      <c r="I76" s="4"/>
    </row>
    <row r="77" spans="7:9" ht="12.75">
      <c r="G77" s="4"/>
      <c r="H77" s="4"/>
      <c r="I77" s="4"/>
    </row>
    <row r="78" spans="7:9" ht="12.75">
      <c r="G78" s="4"/>
      <c r="H78" s="4"/>
      <c r="I78" s="4"/>
    </row>
    <row r="79" spans="7:9" ht="12.75">
      <c r="G79" s="4"/>
      <c r="H79" s="4"/>
      <c r="I79" s="4"/>
    </row>
    <row r="80" spans="7:9" ht="12.75">
      <c r="G80" s="4"/>
      <c r="H80" s="4"/>
      <c r="I80" s="4"/>
    </row>
    <row r="81" spans="7:9" ht="12.75">
      <c r="G81" s="4"/>
      <c r="H81" s="4"/>
      <c r="I81" s="4"/>
    </row>
    <row r="82" spans="7:9" ht="12.75">
      <c r="G82" s="4"/>
      <c r="H82" s="4"/>
      <c r="I82" s="4"/>
    </row>
    <row r="83" spans="7:9" ht="12.75">
      <c r="G83" s="4"/>
      <c r="H83" s="4"/>
      <c r="I83" s="4"/>
    </row>
    <row r="84" spans="7:9" ht="12.75">
      <c r="G84" s="4"/>
      <c r="H84" s="4"/>
      <c r="I84" s="4"/>
    </row>
    <row r="85" spans="7:9" ht="12.75">
      <c r="G85" s="4"/>
      <c r="H85" s="4"/>
      <c r="I85" s="4"/>
    </row>
    <row r="86" spans="7:9" ht="12.75">
      <c r="G86" s="4"/>
      <c r="H86" s="4"/>
      <c r="I86" s="4"/>
    </row>
    <row r="87" spans="7:9" ht="12.75">
      <c r="G87" s="4"/>
      <c r="H87" s="4"/>
      <c r="I87" s="4"/>
    </row>
    <row r="88" spans="7:9" ht="12.75">
      <c r="G88" s="4"/>
      <c r="H88" s="4"/>
      <c r="I88" s="4"/>
    </row>
    <row r="89" spans="7:9" ht="12.75">
      <c r="G89" s="4"/>
      <c r="H89" s="4"/>
      <c r="I89" s="4"/>
    </row>
    <row r="90" spans="7:9" ht="12.75">
      <c r="G90" s="4"/>
      <c r="H90" s="4"/>
      <c r="I90" s="4"/>
    </row>
    <row r="91" spans="7:9" ht="12.75">
      <c r="G91" s="4"/>
      <c r="H91" s="4"/>
      <c r="I91" s="4"/>
    </row>
    <row r="92" spans="7:9" ht="12.75">
      <c r="G92" s="4"/>
      <c r="H92" s="4"/>
      <c r="I92" s="4"/>
    </row>
    <row r="93" spans="7:9" ht="12.75">
      <c r="G93" s="4"/>
      <c r="H93" s="4"/>
      <c r="I93" s="4"/>
    </row>
    <row r="94" spans="7:9" ht="12.75">
      <c r="G94" s="4"/>
      <c r="H94" s="4"/>
      <c r="I94" s="4"/>
    </row>
    <row r="95" spans="7:9" ht="12.75">
      <c r="G95" s="4"/>
      <c r="H95" s="4"/>
      <c r="I95" s="4"/>
    </row>
    <row r="96" spans="7:9" ht="12.75">
      <c r="G96" s="4"/>
      <c r="H96" s="4"/>
      <c r="I96" s="4"/>
    </row>
    <row r="97" spans="7:9" ht="12.75">
      <c r="G97" s="4"/>
      <c r="H97" s="4"/>
      <c r="I97" s="4"/>
    </row>
    <row r="98" spans="7:9" ht="12.75">
      <c r="G98" s="4"/>
      <c r="H98" s="4"/>
      <c r="I98" s="4"/>
    </row>
    <row r="99" spans="7:9" ht="12.75">
      <c r="G99" s="4"/>
      <c r="H99" s="4"/>
      <c r="I99" s="4"/>
    </row>
    <row r="100" spans="7:9" ht="12.75">
      <c r="G100" s="4"/>
      <c r="H100" s="4"/>
      <c r="I100" s="4"/>
    </row>
    <row r="101" spans="7:9" ht="12.75">
      <c r="G101" s="4"/>
      <c r="H101" s="4"/>
      <c r="I101" s="4"/>
    </row>
    <row r="102" spans="7:9" ht="12.75">
      <c r="G102" s="4"/>
      <c r="H102" s="4"/>
      <c r="I102" s="4"/>
    </row>
    <row r="103" spans="7:9" ht="12.75">
      <c r="G103" s="4"/>
      <c r="H103" s="4"/>
      <c r="I103" s="4"/>
    </row>
    <row r="104" spans="7:9" ht="12.75">
      <c r="G104" s="4"/>
      <c r="H104" s="4"/>
      <c r="I104" s="4"/>
    </row>
    <row r="105" spans="7:9" ht="12.75">
      <c r="G105" s="4"/>
      <c r="H105" s="4"/>
      <c r="I105" s="4"/>
    </row>
    <row r="106" spans="7:9" ht="12.75">
      <c r="G106" s="4"/>
      <c r="H106" s="4"/>
      <c r="I106" s="4"/>
    </row>
    <row r="107" spans="7:9" ht="12.75">
      <c r="G107" s="4"/>
      <c r="H107" s="4"/>
      <c r="I107" s="4"/>
    </row>
    <row r="108" spans="7:9" ht="12.75">
      <c r="G108" s="4"/>
      <c r="H108" s="4"/>
      <c r="I108" s="4"/>
    </row>
    <row r="109" spans="7:9" ht="12.75">
      <c r="G109" s="4"/>
      <c r="H109" s="4"/>
      <c r="I109" s="4"/>
    </row>
    <row r="110" spans="7:9" ht="12.75">
      <c r="G110" s="4"/>
      <c r="H110" s="4"/>
      <c r="I110" s="4"/>
    </row>
    <row r="111" spans="7:9" ht="12.75">
      <c r="G111" s="4"/>
      <c r="H111" s="4"/>
      <c r="I111" s="4"/>
    </row>
    <row r="112" spans="7:9" ht="12.75">
      <c r="G112" s="4"/>
      <c r="H112" s="4"/>
      <c r="I112" s="4"/>
    </row>
    <row r="113" spans="7:9" ht="12.75">
      <c r="G113" s="4"/>
      <c r="H113" s="4"/>
      <c r="I113" s="4"/>
    </row>
    <row r="114" spans="7:9" ht="12.75">
      <c r="G114" s="4"/>
      <c r="H114" s="4"/>
      <c r="I114" s="4"/>
    </row>
    <row r="115" spans="7:9" ht="12.75">
      <c r="G115" s="4"/>
      <c r="H115" s="4"/>
      <c r="I115" s="4"/>
    </row>
    <row r="116" spans="7:9" ht="12.75">
      <c r="G116" s="4"/>
      <c r="H116" s="4"/>
      <c r="I116" s="4"/>
    </row>
    <row r="117" spans="7:9" ht="12.75">
      <c r="G117" s="4"/>
      <c r="H117" s="4"/>
      <c r="I117" s="4"/>
    </row>
    <row r="118" spans="7:9" ht="12.75">
      <c r="G118" s="4"/>
      <c r="H118" s="4"/>
      <c r="I118" s="4"/>
    </row>
    <row r="119" spans="7:9" ht="12.75">
      <c r="G119" s="4"/>
      <c r="H119" s="4"/>
      <c r="I119" s="4"/>
    </row>
    <row r="120" spans="7:9" ht="12.75">
      <c r="G120" s="4"/>
      <c r="H120" s="4"/>
      <c r="I120" s="4"/>
    </row>
    <row r="121" spans="7:9" ht="12.75">
      <c r="G121" s="4"/>
      <c r="H121" s="4"/>
      <c r="I121" s="4"/>
    </row>
    <row r="122" spans="7:9" ht="12.75">
      <c r="G122" s="4"/>
      <c r="H122" s="4"/>
      <c r="I122" s="4"/>
    </row>
    <row r="123" spans="7:9" ht="12.75">
      <c r="G123" s="4"/>
      <c r="H123" s="4"/>
      <c r="I123" s="4"/>
    </row>
    <row r="124" spans="7:9" ht="12.75">
      <c r="G124" s="4"/>
      <c r="H124" s="4"/>
      <c r="I124" s="4"/>
    </row>
    <row r="125" spans="7:9" ht="12.75">
      <c r="G125" s="4"/>
      <c r="H125" s="4"/>
      <c r="I125" s="4"/>
    </row>
    <row r="126" spans="7:9" ht="12.75">
      <c r="G126" s="4"/>
      <c r="H126" s="4"/>
      <c r="I126" s="4"/>
    </row>
    <row r="127" spans="7:9" ht="12.75">
      <c r="G127" s="4"/>
      <c r="H127" s="4"/>
      <c r="I127" s="4"/>
    </row>
    <row r="128" spans="7:9" ht="12.75">
      <c r="G128" s="4"/>
      <c r="H128" s="4"/>
      <c r="I128" s="4"/>
    </row>
    <row r="129" spans="7:9" ht="12.75">
      <c r="G129" s="4"/>
      <c r="H129" s="4"/>
      <c r="I129" s="4"/>
    </row>
    <row r="130" spans="7:9" ht="12.75">
      <c r="G130" s="4"/>
      <c r="H130" s="4"/>
      <c r="I130" s="4"/>
    </row>
    <row r="131" spans="7:9" ht="12.75">
      <c r="G131" s="4"/>
      <c r="H131" s="4"/>
      <c r="I131" s="4"/>
    </row>
    <row r="132" spans="7:9" ht="12.75">
      <c r="G132" s="4"/>
      <c r="H132" s="4"/>
      <c r="I132" s="4"/>
    </row>
    <row r="133" spans="7:9" ht="12.75">
      <c r="G133" s="4"/>
      <c r="H133" s="4"/>
      <c r="I133" s="4"/>
    </row>
    <row r="134" spans="7:9" ht="12.75">
      <c r="G134" s="4"/>
      <c r="H134" s="4"/>
      <c r="I134" s="4"/>
    </row>
    <row r="135" spans="7:9" ht="12.75">
      <c r="G135" s="4"/>
      <c r="H135" s="4"/>
      <c r="I135" s="4"/>
    </row>
    <row r="136" spans="7:9" ht="12.75">
      <c r="G136" s="4"/>
      <c r="H136" s="4"/>
      <c r="I136" s="4"/>
    </row>
    <row r="137" spans="7:9" ht="12.75">
      <c r="G137" s="4"/>
      <c r="H137" s="4"/>
      <c r="I137" s="4"/>
    </row>
    <row r="138" spans="7:9" ht="12.75">
      <c r="G138" s="4"/>
      <c r="H138" s="4"/>
      <c r="I138" s="4"/>
    </row>
    <row r="139" spans="7:9" ht="12.75">
      <c r="G139" s="4"/>
      <c r="H139" s="4"/>
      <c r="I139" s="4"/>
    </row>
    <row r="140" spans="7:9" ht="12.75">
      <c r="G140" s="4"/>
      <c r="H140" s="4"/>
      <c r="I140" s="4"/>
    </row>
    <row r="141" spans="7:9" ht="12.75">
      <c r="G141" s="4"/>
      <c r="H141" s="4"/>
      <c r="I141" s="4"/>
    </row>
    <row r="142" spans="7:9" ht="12.75">
      <c r="G142" s="4"/>
      <c r="H142" s="4"/>
      <c r="I142" s="4"/>
    </row>
    <row r="143" spans="7:9" ht="12.75">
      <c r="G143" s="4"/>
      <c r="H143" s="4"/>
      <c r="I143" s="4"/>
    </row>
    <row r="144" spans="7:9" ht="12.75">
      <c r="G144" s="4"/>
      <c r="H144" s="4"/>
      <c r="I144" s="4"/>
    </row>
    <row r="145" spans="7:9" ht="12.75">
      <c r="G145" s="4"/>
      <c r="H145" s="4"/>
      <c r="I145" s="4"/>
    </row>
    <row r="146" spans="7:9" ht="12.75">
      <c r="G146" s="4"/>
      <c r="H146" s="4"/>
      <c r="I146" s="4"/>
    </row>
    <row r="147" spans="7:9" ht="12.75">
      <c r="G147" s="4"/>
      <c r="H147" s="4"/>
      <c r="I147" s="4"/>
    </row>
    <row r="148" spans="7:9" ht="12.75">
      <c r="G148" s="4"/>
      <c r="H148" s="4"/>
      <c r="I148" s="4"/>
    </row>
    <row r="149" spans="7:9" ht="12.75">
      <c r="G149" s="4"/>
      <c r="H149" s="4"/>
      <c r="I149" s="4"/>
    </row>
    <row r="150" spans="7:9" ht="12.75">
      <c r="G150" s="4"/>
      <c r="H150" s="4"/>
      <c r="I150" s="4"/>
    </row>
    <row r="151" spans="7:9" ht="12.75">
      <c r="G151" s="4"/>
      <c r="H151" s="4"/>
      <c r="I151" s="4"/>
    </row>
    <row r="152" spans="7:9" ht="12.75">
      <c r="G152" s="4"/>
      <c r="H152" s="4"/>
      <c r="I152" s="4"/>
    </row>
    <row r="153" spans="7:9" ht="12.75">
      <c r="G153" s="4"/>
      <c r="H153" s="4"/>
      <c r="I153" s="4"/>
    </row>
    <row r="154" spans="7:9" ht="12.75">
      <c r="G154" s="4"/>
      <c r="H154" s="4"/>
      <c r="I154" s="4"/>
    </row>
    <row r="155" spans="7:9" ht="12.75">
      <c r="G155" s="4"/>
      <c r="H155" s="4"/>
      <c r="I155" s="4"/>
    </row>
    <row r="156" spans="7:9" ht="12.75">
      <c r="G156" s="4"/>
      <c r="H156" s="4"/>
      <c r="I156" s="4"/>
    </row>
    <row r="157" spans="7:9" ht="12.75">
      <c r="G157" s="4"/>
      <c r="H157" s="4"/>
      <c r="I157" s="4"/>
    </row>
    <row r="158" spans="7:9" ht="12.75">
      <c r="G158" s="4"/>
      <c r="H158" s="4"/>
      <c r="I158" s="4"/>
    </row>
    <row r="159" spans="7:9" ht="12.75">
      <c r="G159" s="4"/>
      <c r="H159" s="4"/>
      <c r="I159" s="4"/>
    </row>
    <row r="160" spans="7:9" ht="12.75">
      <c r="G160" s="4"/>
      <c r="H160" s="4"/>
      <c r="I160" s="4"/>
    </row>
    <row r="161" spans="7:9" ht="12.75">
      <c r="G161" s="4"/>
      <c r="H161" s="4"/>
      <c r="I161" s="4"/>
    </row>
    <row r="162" spans="7:9" ht="12.75">
      <c r="G162" s="4"/>
      <c r="H162" s="4"/>
      <c r="I162" s="4"/>
    </row>
    <row r="163" spans="7:9" ht="12.75">
      <c r="G163" s="4"/>
      <c r="H163" s="4"/>
      <c r="I163" s="4"/>
    </row>
    <row r="164" spans="7:9" ht="12.75">
      <c r="G164" s="4"/>
      <c r="H164" s="4"/>
      <c r="I164" s="4"/>
    </row>
    <row r="165" spans="7:9" ht="12.75">
      <c r="G165" s="4"/>
      <c r="H165" s="4"/>
      <c r="I165" s="4"/>
    </row>
    <row r="166" spans="7:9" ht="12.75">
      <c r="G166" s="4"/>
      <c r="H166" s="4"/>
      <c r="I166" s="4"/>
    </row>
    <row r="167" spans="7:9" ht="12.75">
      <c r="G167" s="4"/>
      <c r="H167" s="4"/>
      <c r="I167" s="4"/>
    </row>
    <row r="168" spans="7:9" ht="12.75">
      <c r="G168" s="4"/>
      <c r="H168" s="4"/>
      <c r="I168" s="4"/>
    </row>
    <row r="169" spans="7:9" ht="12.75">
      <c r="G169" s="4"/>
      <c r="H169" s="4"/>
      <c r="I169" s="4"/>
    </row>
    <row r="170" spans="7:9" ht="12.75">
      <c r="G170" s="4"/>
      <c r="H170" s="4"/>
      <c r="I170" s="4"/>
    </row>
    <row r="171" spans="7:9" ht="12.75">
      <c r="G171" s="4"/>
      <c r="H171" s="4"/>
      <c r="I171" s="4"/>
    </row>
    <row r="172" spans="7:9" ht="12.75">
      <c r="G172" s="4"/>
      <c r="H172" s="4"/>
      <c r="I172" s="4"/>
    </row>
    <row r="173" spans="7:9" ht="12.75">
      <c r="G173" s="4"/>
      <c r="H173" s="4"/>
      <c r="I173" s="4"/>
    </row>
    <row r="174" spans="7:9" ht="12.75">
      <c r="G174" s="4"/>
      <c r="H174" s="4"/>
      <c r="I174" s="4"/>
    </row>
    <row r="175" spans="7:9" ht="12.75">
      <c r="G175" s="4"/>
      <c r="H175" s="4"/>
      <c r="I175" s="4"/>
    </row>
    <row r="176" spans="7:9" ht="12.75">
      <c r="G176" s="4"/>
      <c r="H176" s="4"/>
      <c r="I176" s="4"/>
    </row>
    <row r="177" spans="7:9" ht="12.75">
      <c r="G177" s="4"/>
      <c r="H177" s="4"/>
      <c r="I177" s="4"/>
    </row>
    <row r="178" spans="7:9" ht="12.75">
      <c r="G178" s="4"/>
      <c r="H178" s="4"/>
      <c r="I178" s="4"/>
    </row>
    <row r="179" spans="7:9" ht="12.75">
      <c r="G179" s="4"/>
      <c r="H179" s="4"/>
      <c r="I179" s="4"/>
    </row>
    <row r="180" spans="7:9" ht="12.75">
      <c r="G180" s="4"/>
      <c r="H180" s="4"/>
      <c r="I180" s="4"/>
    </row>
    <row r="181" spans="7:9" ht="12.75">
      <c r="G181" s="4"/>
      <c r="H181" s="4"/>
      <c r="I181" s="4"/>
    </row>
    <row r="182" spans="7:9" ht="12.75">
      <c r="G182" s="4"/>
      <c r="H182" s="4"/>
      <c r="I182" s="4"/>
    </row>
    <row r="183" spans="7:9" ht="12.75">
      <c r="G183" s="4"/>
      <c r="H183" s="4"/>
      <c r="I183" s="4"/>
    </row>
    <row r="184" spans="7:9" ht="12.75">
      <c r="G184" s="4"/>
      <c r="H184" s="4"/>
      <c r="I184" s="4"/>
    </row>
    <row r="185" spans="7:9" ht="12.75">
      <c r="G185" s="4"/>
      <c r="H185" s="4"/>
      <c r="I185" s="4"/>
    </row>
    <row r="186" spans="7:9" ht="12.75">
      <c r="G186" s="4"/>
      <c r="H186" s="4"/>
      <c r="I186" s="4"/>
    </row>
    <row r="187" spans="7:9" ht="12.75">
      <c r="G187" s="4"/>
      <c r="H187" s="4"/>
      <c r="I187" s="4"/>
    </row>
    <row r="188" spans="7:9" ht="12.75">
      <c r="G188" s="4"/>
      <c r="H188" s="4"/>
      <c r="I188" s="4"/>
    </row>
    <row r="189" spans="7:9" ht="12.75">
      <c r="G189" s="4"/>
      <c r="H189" s="4"/>
      <c r="I189" s="4"/>
    </row>
    <row r="190" spans="7:9" ht="12.75">
      <c r="G190" s="4"/>
      <c r="H190" s="4"/>
      <c r="I190" s="4"/>
    </row>
    <row r="191" spans="7:9" ht="12.75">
      <c r="G191" s="4"/>
      <c r="H191" s="4"/>
      <c r="I191" s="4"/>
    </row>
    <row r="192" spans="7:9" ht="12.75">
      <c r="G192" s="4"/>
      <c r="H192" s="4"/>
      <c r="I192" s="4"/>
    </row>
    <row r="193" spans="7:9" ht="12.75">
      <c r="G193" s="4"/>
      <c r="H193" s="4"/>
      <c r="I193" s="4"/>
    </row>
    <row r="194" spans="7:9" ht="12.75">
      <c r="G194" s="4"/>
      <c r="H194" s="4"/>
      <c r="I194" s="4"/>
    </row>
    <row r="195" spans="7:9" ht="12.75">
      <c r="G195" s="4"/>
      <c r="H195" s="4"/>
      <c r="I195" s="4"/>
    </row>
    <row r="196" spans="7:9" ht="12.75">
      <c r="G196" s="4"/>
      <c r="H196" s="4"/>
      <c r="I196" s="4"/>
    </row>
    <row r="197" spans="7:9" ht="12.75">
      <c r="G197" s="4"/>
      <c r="H197" s="4"/>
      <c r="I197" s="4"/>
    </row>
    <row r="198" spans="7:9" ht="12.75">
      <c r="G198" s="4"/>
      <c r="H198" s="4"/>
      <c r="I198" s="4"/>
    </row>
    <row r="199" spans="7:9" ht="12.75">
      <c r="G199" s="4"/>
      <c r="H199" s="4"/>
      <c r="I199" s="4"/>
    </row>
    <row r="200" spans="7:9" ht="12.75">
      <c r="G200" s="4"/>
      <c r="H200" s="4"/>
      <c r="I200" s="4"/>
    </row>
    <row r="201" spans="7:9" ht="12.75">
      <c r="G201" s="4"/>
      <c r="H201" s="4"/>
      <c r="I201" s="4"/>
    </row>
    <row r="202" spans="7:9" ht="12.75">
      <c r="G202" s="4"/>
      <c r="H202" s="4"/>
      <c r="I202" s="4"/>
    </row>
    <row r="203" spans="7:9" ht="12.75">
      <c r="G203" s="4"/>
      <c r="H203" s="4"/>
      <c r="I203" s="4"/>
    </row>
    <row r="204" spans="7:9" ht="12.75">
      <c r="G204" s="4"/>
      <c r="H204" s="4"/>
      <c r="I204" s="4"/>
    </row>
    <row r="205" spans="7:9" ht="12.75">
      <c r="G205" s="4"/>
      <c r="H205" s="4"/>
      <c r="I205" s="4"/>
    </row>
    <row r="206" spans="7:9" ht="12.75">
      <c r="G206" s="4"/>
      <c r="H206" s="4"/>
      <c r="I206" s="4"/>
    </row>
    <row r="207" spans="7:9" ht="12.75">
      <c r="G207" s="4"/>
      <c r="H207" s="4"/>
      <c r="I207" s="4"/>
    </row>
    <row r="208" spans="7:9" ht="12.75">
      <c r="G208" s="4"/>
      <c r="H208" s="4"/>
      <c r="I208" s="4"/>
    </row>
    <row r="209" spans="7:9" ht="12.75">
      <c r="G209" s="4"/>
      <c r="H209" s="4"/>
      <c r="I209" s="4"/>
    </row>
    <row r="210" spans="7:9" ht="12.75">
      <c r="G210" s="4"/>
      <c r="H210" s="4"/>
      <c r="I210" s="4"/>
    </row>
    <row r="211" spans="7:9" ht="12.75">
      <c r="G211" s="4"/>
      <c r="H211" s="4"/>
      <c r="I211" s="4"/>
    </row>
    <row r="212" spans="7:9" ht="12.75">
      <c r="G212" s="4"/>
      <c r="H212" s="4"/>
      <c r="I212" s="4"/>
    </row>
    <row r="213" spans="7:9" ht="12.75">
      <c r="G213" s="4"/>
      <c r="H213" s="4"/>
      <c r="I213" s="4"/>
    </row>
    <row r="214" spans="7:9" ht="12.75">
      <c r="G214" s="4"/>
      <c r="H214" s="4"/>
      <c r="I214" s="4"/>
    </row>
    <row r="215" spans="7:9" ht="12.75">
      <c r="G215" s="4"/>
      <c r="H215" s="4"/>
      <c r="I215" s="4"/>
    </row>
    <row r="216" spans="7:9" ht="12.75">
      <c r="G216" s="4"/>
      <c r="H216" s="4"/>
      <c r="I216" s="4"/>
    </row>
    <row r="217" spans="7:9" ht="12.75">
      <c r="G217" s="4"/>
      <c r="H217" s="4"/>
      <c r="I217" s="4"/>
    </row>
    <row r="218" spans="7:9" ht="12.75">
      <c r="G218" s="4"/>
      <c r="H218" s="4"/>
      <c r="I218" s="4"/>
    </row>
    <row r="219" spans="7:9" ht="12.75">
      <c r="G219" s="4"/>
      <c r="H219" s="4"/>
      <c r="I219" s="4"/>
    </row>
    <row r="220" spans="7:9" ht="12.75">
      <c r="G220" s="4"/>
      <c r="H220" s="4"/>
      <c r="I220" s="4"/>
    </row>
    <row r="221" spans="7:9" ht="12.75">
      <c r="G221" s="4"/>
      <c r="H221" s="4"/>
      <c r="I221" s="4"/>
    </row>
    <row r="222" spans="7:9" ht="12.75">
      <c r="G222" s="4"/>
      <c r="H222" s="4"/>
      <c r="I222" s="4"/>
    </row>
    <row r="223" spans="7:9" ht="12.75">
      <c r="G223" s="4"/>
      <c r="H223" s="4"/>
      <c r="I223" s="4"/>
    </row>
    <row r="224" spans="7:9" ht="12.75">
      <c r="G224" s="4"/>
      <c r="H224" s="4"/>
      <c r="I224" s="4"/>
    </row>
    <row r="225" spans="7:9" ht="12.75">
      <c r="G225" s="4"/>
      <c r="H225" s="4"/>
      <c r="I225" s="4"/>
    </row>
    <row r="226" spans="7:9" ht="12.75">
      <c r="G226" s="4"/>
      <c r="H226" s="4"/>
      <c r="I226" s="4"/>
    </row>
    <row r="227" spans="7:9" ht="12.75">
      <c r="G227" s="4"/>
      <c r="H227" s="4"/>
      <c r="I227" s="4"/>
    </row>
    <row r="228" spans="7:9" ht="12.75">
      <c r="G228" s="4"/>
      <c r="H228" s="4"/>
      <c r="I228" s="4"/>
    </row>
    <row r="229" spans="7:9" ht="12.75">
      <c r="G229" s="4"/>
      <c r="H229" s="4"/>
      <c r="I229" s="4"/>
    </row>
    <row r="230" spans="7:9" ht="12.75">
      <c r="G230" s="4"/>
      <c r="H230" s="4"/>
      <c r="I230" s="4"/>
    </row>
    <row r="231" spans="7:9" ht="12.75">
      <c r="G231" s="4"/>
      <c r="H231" s="4"/>
      <c r="I231" s="4"/>
    </row>
    <row r="232" spans="7:9" ht="12.75">
      <c r="G232" s="4"/>
      <c r="H232" s="4"/>
      <c r="I232" s="4"/>
    </row>
    <row r="233" spans="7:9" ht="12.75">
      <c r="G233" s="4"/>
      <c r="H233" s="4"/>
      <c r="I233" s="4"/>
    </row>
    <row r="234" spans="7:9" ht="12.75">
      <c r="G234" s="4"/>
      <c r="H234" s="4"/>
      <c r="I234" s="4"/>
    </row>
    <row r="235" spans="7:9" ht="12.75">
      <c r="G235" s="4"/>
      <c r="H235" s="4"/>
      <c r="I235" s="4"/>
    </row>
    <row r="236" spans="7:9" ht="12.75">
      <c r="G236" s="4"/>
      <c r="H236" s="4"/>
      <c r="I236" s="4"/>
    </row>
    <row r="237" spans="7:9" ht="12.75">
      <c r="G237" s="4"/>
      <c r="H237" s="4"/>
      <c r="I237" s="4"/>
    </row>
    <row r="238" spans="7:9" ht="12.75">
      <c r="G238" s="4"/>
      <c r="H238" s="4"/>
      <c r="I238" s="4"/>
    </row>
    <row r="239" spans="7:9" ht="12.75">
      <c r="G239" s="4"/>
      <c r="H239" s="4"/>
      <c r="I239" s="4"/>
    </row>
    <row r="240" spans="7:9" ht="12.75">
      <c r="G240" s="4"/>
      <c r="H240" s="4"/>
      <c r="I240" s="4"/>
    </row>
    <row r="241" spans="7:9" ht="12.75">
      <c r="G241" s="4"/>
      <c r="H241" s="4"/>
      <c r="I241" s="4"/>
    </row>
    <row r="242" spans="7:9" ht="12.75">
      <c r="G242" s="4"/>
      <c r="H242" s="4"/>
      <c r="I242" s="4"/>
    </row>
    <row r="243" spans="7:9" ht="12.75">
      <c r="G243" s="4"/>
      <c r="H243" s="4"/>
      <c r="I243" s="4"/>
    </row>
    <row r="244" spans="7:9" ht="12.75">
      <c r="G244" s="4"/>
      <c r="H244" s="4"/>
      <c r="I244" s="4"/>
    </row>
    <row r="245" spans="7:9" ht="12.75">
      <c r="G245" s="4"/>
      <c r="H245" s="4"/>
      <c r="I245" s="4"/>
    </row>
    <row r="246" spans="7:9" ht="12.75">
      <c r="G246" s="4"/>
      <c r="H246" s="4"/>
      <c r="I246" s="4"/>
    </row>
    <row r="247" spans="7:9" ht="12.75">
      <c r="G247" s="4"/>
      <c r="H247" s="4"/>
      <c r="I247" s="4"/>
    </row>
    <row r="248" spans="7:9" ht="12.75">
      <c r="G248" s="4"/>
      <c r="H248" s="4"/>
      <c r="I248" s="4"/>
    </row>
    <row r="249" spans="7:9" ht="12.75">
      <c r="G249" s="4"/>
      <c r="H249" s="4"/>
      <c r="I249" s="4"/>
    </row>
    <row r="250" spans="7:9" ht="12.75">
      <c r="G250" s="4"/>
      <c r="H250" s="4"/>
      <c r="I250" s="4"/>
    </row>
    <row r="251" spans="7:9" ht="12.75">
      <c r="G251" s="4"/>
      <c r="H251" s="4"/>
      <c r="I251" s="4"/>
    </row>
    <row r="252" spans="7:9" ht="12.75">
      <c r="G252" s="4"/>
      <c r="H252" s="4"/>
      <c r="I252" s="4"/>
    </row>
    <row r="253" spans="7:9" ht="12.75">
      <c r="G253" s="4"/>
      <c r="H253" s="4"/>
      <c r="I253" s="4"/>
    </row>
    <row r="254" spans="7:9" ht="12.75">
      <c r="G254" s="4"/>
      <c r="H254" s="4"/>
      <c r="I254" s="4"/>
    </row>
    <row r="255" spans="7:9" ht="12.75">
      <c r="G255" s="4"/>
      <c r="H255" s="4"/>
      <c r="I255" s="4"/>
    </row>
    <row r="256" spans="7:9" ht="12.75">
      <c r="G256" s="4"/>
      <c r="H256" s="4"/>
      <c r="I256" s="4"/>
    </row>
    <row r="257" spans="7:9" ht="12.75">
      <c r="G257" s="4"/>
      <c r="H257" s="4"/>
      <c r="I257" s="4"/>
    </row>
    <row r="258" spans="7:9" ht="12.75">
      <c r="G258" s="4"/>
      <c r="H258" s="4"/>
      <c r="I258" s="4"/>
    </row>
    <row r="259" spans="7:9" ht="12.75">
      <c r="G259" s="4"/>
      <c r="H259" s="4"/>
      <c r="I259" s="4"/>
    </row>
    <row r="260" spans="7:9" ht="12.75">
      <c r="G260" s="4"/>
      <c r="H260" s="4"/>
      <c r="I260" s="4"/>
    </row>
    <row r="261" spans="7:9" ht="12.75">
      <c r="G261" s="4"/>
      <c r="H261" s="4"/>
      <c r="I261" s="4"/>
    </row>
    <row r="262" spans="7:9" ht="12.75">
      <c r="G262" s="4"/>
      <c r="H262" s="4"/>
      <c r="I262" s="4"/>
    </row>
    <row r="263" spans="7:9" ht="12.75">
      <c r="G263" s="4"/>
      <c r="H263" s="4"/>
      <c r="I263" s="4"/>
    </row>
    <row r="264" spans="7:9" ht="12.75">
      <c r="G264" s="4"/>
      <c r="H264" s="4"/>
      <c r="I264" s="4"/>
    </row>
    <row r="265" spans="7:9" ht="12.75">
      <c r="G265" s="4"/>
      <c r="H265" s="4"/>
      <c r="I265" s="4"/>
    </row>
    <row r="266" spans="7:9" ht="12.75">
      <c r="G266" s="4"/>
      <c r="H266" s="4"/>
      <c r="I266" s="4"/>
    </row>
    <row r="267" spans="7:9" ht="12.75">
      <c r="G267" s="4"/>
      <c r="H267" s="4"/>
      <c r="I267" s="4"/>
    </row>
    <row r="268" spans="7:9" ht="12.75">
      <c r="G268" s="4"/>
      <c r="H268" s="4"/>
      <c r="I268" s="4"/>
    </row>
    <row r="269" spans="7:9" ht="12.75">
      <c r="G269" s="4"/>
      <c r="H269" s="4"/>
      <c r="I269" s="4"/>
    </row>
    <row r="270" spans="7:9" ht="12.75">
      <c r="G270" s="4"/>
      <c r="H270" s="4"/>
      <c r="I270" s="4"/>
    </row>
    <row r="271" spans="7:9" ht="12.75">
      <c r="G271" s="4"/>
      <c r="H271" s="4"/>
      <c r="I271" s="4"/>
    </row>
    <row r="272" spans="7:9" ht="12.75">
      <c r="G272" s="4"/>
      <c r="H272" s="4"/>
      <c r="I272" s="4"/>
    </row>
    <row r="273" spans="7:9" ht="12.75">
      <c r="G273" s="4"/>
      <c r="H273" s="4"/>
      <c r="I273" s="4"/>
    </row>
    <row r="274" spans="7:9" ht="12.75">
      <c r="G274" s="4"/>
      <c r="H274" s="4"/>
      <c r="I274" s="4"/>
    </row>
    <row r="275" spans="7:9" ht="12.75">
      <c r="G275" s="4"/>
      <c r="H275" s="4"/>
      <c r="I275" s="4"/>
    </row>
    <row r="276" spans="7:9" ht="12.75">
      <c r="G276" s="4"/>
      <c r="H276" s="4"/>
      <c r="I276" s="4"/>
    </row>
    <row r="277" spans="7:9" ht="12.75">
      <c r="G277" s="4"/>
      <c r="H277" s="4"/>
      <c r="I277" s="4"/>
    </row>
    <row r="278" spans="7:9" ht="12.75">
      <c r="G278" s="4"/>
      <c r="H278" s="4"/>
      <c r="I278" s="4"/>
    </row>
    <row r="279" spans="7:9" ht="12.75">
      <c r="G279" s="4"/>
      <c r="H279" s="4"/>
      <c r="I279" s="4"/>
    </row>
    <row r="280" spans="7:9" ht="12.75">
      <c r="G280" s="4"/>
      <c r="H280" s="4"/>
      <c r="I280" s="4"/>
    </row>
    <row r="281" spans="7:9" ht="12.75">
      <c r="G281" s="4"/>
      <c r="H281" s="4"/>
      <c r="I281" s="4"/>
    </row>
    <row r="282" spans="7:9" ht="12.75">
      <c r="G282" s="4"/>
      <c r="H282" s="4"/>
      <c r="I282" s="4"/>
    </row>
    <row r="283" spans="7:9" ht="12.75">
      <c r="G283" s="4"/>
      <c r="H283" s="4"/>
      <c r="I283" s="4"/>
    </row>
    <row r="284" spans="7:9" ht="12.75">
      <c r="G284" s="4"/>
      <c r="H284" s="4"/>
      <c r="I284" s="4"/>
    </row>
    <row r="285" spans="7:9" ht="12.75">
      <c r="G285" s="4"/>
      <c r="H285" s="4"/>
      <c r="I285" s="4"/>
    </row>
    <row r="286" spans="7:9" ht="12.75">
      <c r="G286" s="4"/>
      <c r="H286" s="4"/>
      <c r="I286" s="4"/>
    </row>
    <row r="287" spans="7:9" ht="12.75">
      <c r="G287" s="4"/>
      <c r="H287" s="4"/>
      <c r="I287" s="4"/>
    </row>
    <row r="288" spans="7:9" ht="12.75">
      <c r="G288" s="4"/>
      <c r="H288" s="4"/>
      <c r="I288" s="4"/>
    </row>
    <row r="289" spans="7:9" ht="12.75">
      <c r="G289" s="4"/>
      <c r="H289" s="4"/>
      <c r="I289" s="4"/>
    </row>
    <row r="290" spans="7:9" ht="12.75">
      <c r="G290" s="4"/>
      <c r="H290" s="4"/>
      <c r="I290" s="4"/>
    </row>
    <row r="291" spans="7:9" ht="12.75">
      <c r="G291" s="4"/>
      <c r="H291" s="4"/>
      <c r="I291" s="4"/>
    </row>
    <row r="292" spans="7:9" ht="12.75">
      <c r="G292" s="4"/>
      <c r="H292" s="4"/>
      <c r="I292" s="4"/>
    </row>
    <row r="293" spans="7:9" ht="12.75">
      <c r="G293" s="4"/>
      <c r="H293" s="4"/>
      <c r="I293" s="4"/>
    </row>
    <row r="294" spans="7:9" ht="12.75">
      <c r="G294" s="4"/>
      <c r="H294" s="4"/>
      <c r="I294" s="4"/>
    </row>
    <row r="295" spans="7:9" ht="12.75">
      <c r="G295" s="4"/>
      <c r="H295" s="4"/>
      <c r="I295" s="4"/>
    </row>
    <row r="296" spans="7:9" ht="12.75">
      <c r="G296" s="4"/>
      <c r="H296" s="4"/>
      <c r="I296" s="4"/>
    </row>
    <row r="297" spans="7:9" ht="12.75">
      <c r="G297" s="4"/>
      <c r="H297" s="4"/>
      <c r="I297" s="4"/>
    </row>
    <row r="298" spans="7:9" ht="12.75">
      <c r="G298" s="4"/>
      <c r="H298" s="4"/>
      <c r="I298" s="4"/>
    </row>
    <row r="299" spans="7:9" ht="12.75">
      <c r="G299" s="4"/>
      <c r="H299" s="4"/>
      <c r="I299" s="4"/>
    </row>
    <row r="300" spans="7:9" ht="12.75">
      <c r="G300" s="4"/>
      <c r="H300" s="4"/>
      <c r="I300" s="4"/>
    </row>
    <row r="301" spans="7:9" ht="12.75">
      <c r="G301" s="4"/>
      <c r="H301" s="4"/>
      <c r="I301" s="4"/>
    </row>
    <row r="302" spans="7:9" ht="12.75">
      <c r="G302" s="4"/>
      <c r="H302" s="4"/>
      <c r="I302" s="4"/>
    </row>
    <row r="303" spans="7:9" ht="12.75">
      <c r="G303" s="4"/>
      <c r="H303" s="4"/>
      <c r="I303" s="4"/>
    </row>
    <row r="304" spans="7:9" ht="12.75">
      <c r="G304" s="4"/>
      <c r="H304" s="4"/>
      <c r="I304" s="4"/>
    </row>
    <row r="305" spans="7:9" ht="12.75">
      <c r="G305" s="4"/>
      <c r="H305" s="4"/>
      <c r="I305" s="4"/>
    </row>
    <row r="306" spans="7:9" ht="12.75">
      <c r="G306" s="4"/>
      <c r="H306" s="4"/>
      <c r="I306" s="4"/>
    </row>
    <row r="307" spans="7:9" ht="12.75">
      <c r="G307" s="4"/>
      <c r="H307" s="4"/>
      <c r="I307" s="4"/>
    </row>
    <row r="308" spans="7:9" ht="12.75">
      <c r="G308" s="4"/>
      <c r="H308" s="4"/>
      <c r="I308" s="4"/>
    </row>
    <row r="309" spans="7:9" ht="12.75">
      <c r="G309" s="4"/>
      <c r="H309" s="4"/>
      <c r="I309" s="4"/>
    </row>
    <row r="310" spans="7:9" ht="12.75">
      <c r="G310" s="4"/>
      <c r="H310" s="4"/>
      <c r="I310" s="4"/>
    </row>
    <row r="311" spans="7:9" ht="12.75">
      <c r="G311" s="4"/>
      <c r="H311" s="4"/>
      <c r="I311" s="4"/>
    </row>
    <row r="312" spans="7:9" ht="12.75">
      <c r="G312" s="4"/>
      <c r="H312" s="4"/>
      <c r="I312" s="4"/>
    </row>
    <row r="313" spans="7:9" ht="12.75">
      <c r="G313" s="4"/>
      <c r="H313" s="4"/>
      <c r="I313" s="4"/>
    </row>
    <row r="314" spans="7:9" ht="12.75">
      <c r="G314" s="4"/>
      <c r="H314" s="4"/>
      <c r="I314" s="4"/>
    </row>
    <row r="315" spans="7:9" ht="12.75">
      <c r="G315" s="4"/>
      <c r="H315" s="4"/>
      <c r="I315" s="4"/>
    </row>
    <row r="316" spans="7:9" ht="12.75">
      <c r="G316" s="4"/>
      <c r="H316" s="4"/>
      <c r="I316" s="4"/>
    </row>
    <row r="317" spans="7:9" ht="12.75">
      <c r="G317" s="4"/>
      <c r="H317" s="4"/>
      <c r="I317" s="4"/>
    </row>
    <row r="318" spans="7:9" ht="12.75">
      <c r="G318" s="4"/>
      <c r="H318" s="4"/>
      <c r="I318" s="4"/>
    </row>
    <row r="319" spans="7:9" ht="12.75">
      <c r="G319" s="4"/>
      <c r="H319" s="4"/>
      <c r="I319" s="4"/>
    </row>
    <row r="320" spans="7:9" ht="12.75">
      <c r="G320" s="4"/>
      <c r="H320" s="4"/>
      <c r="I320" s="4"/>
    </row>
    <row r="321" spans="7:9" ht="12.75">
      <c r="G321" s="4"/>
      <c r="H321" s="4"/>
      <c r="I321" s="4"/>
    </row>
    <row r="322" spans="7:9" ht="12.75">
      <c r="G322" s="4"/>
      <c r="H322" s="4"/>
      <c r="I322" s="4"/>
    </row>
    <row r="323" spans="7:9" ht="12.75">
      <c r="G323" s="4"/>
      <c r="H323" s="4"/>
      <c r="I323" s="4"/>
    </row>
    <row r="324" spans="7:9" ht="12.75">
      <c r="G324" s="4"/>
      <c r="H324" s="4"/>
      <c r="I324" s="4"/>
    </row>
    <row r="325" spans="7:9" ht="12.75">
      <c r="G325" s="4"/>
      <c r="H325" s="4"/>
      <c r="I325" s="4"/>
    </row>
    <row r="326" spans="7:9" ht="12.75">
      <c r="G326" s="4"/>
      <c r="H326" s="4"/>
      <c r="I326" s="4"/>
    </row>
    <row r="327" spans="7:9" ht="12.75">
      <c r="G327" s="4"/>
      <c r="H327" s="4"/>
      <c r="I327" s="4"/>
    </row>
    <row r="328" spans="7:9" ht="12.75">
      <c r="G328" s="4"/>
      <c r="H328" s="4"/>
      <c r="I328" s="4"/>
    </row>
    <row r="329" spans="7:9" ht="12.75">
      <c r="G329" s="4"/>
      <c r="H329" s="4"/>
      <c r="I329" s="4"/>
    </row>
    <row r="330" spans="7:9" ht="12.75">
      <c r="G330" s="4"/>
      <c r="H330" s="4"/>
      <c r="I330" s="4"/>
    </row>
    <row r="331" spans="7:9" ht="12.75">
      <c r="G331" s="4"/>
      <c r="H331" s="4"/>
      <c r="I331" s="4"/>
    </row>
    <row r="332" spans="7:9" ht="12.75">
      <c r="G332" s="4"/>
      <c r="H332" s="4"/>
      <c r="I332" s="4"/>
    </row>
    <row r="333" spans="7:9" ht="12.75">
      <c r="G333" s="4"/>
      <c r="H333" s="4"/>
      <c r="I333" s="4"/>
    </row>
    <row r="334" spans="7:9" ht="12.75">
      <c r="G334" s="4"/>
      <c r="H334" s="4"/>
      <c r="I334" s="4"/>
    </row>
    <row r="335" spans="7:9" ht="12.75">
      <c r="G335" s="4"/>
      <c r="H335" s="4"/>
      <c r="I335" s="4"/>
    </row>
    <row r="336" spans="7:9" ht="12.75">
      <c r="G336" s="4"/>
      <c r="H336" s="4"/>
      <c r="I336" s="4"/>
    </row>
    <row r="337" spans="7:9" ht="12.75">
      <c r="G337" s="4"/>
      <c r="H337" s="4"/>
      <c r="I337" s="4"/>
    </row>
    <row r="338" spans="7:9" ht="12.75">
      <c r="G338" s="4"/>
      <c r="H338" s="4"/>
      <c r="I338" s="4"/>
    </row>
    <row r="339" spans="7:9" ht="12.75">
      <c r="G339" s="4"/>
      <c r="H339" s="4"/>
      <c r="I339" s="4"/>
    </row>
    <row r="340" spans="7:9" ht="12.75">
      <c r="G340" s="4"/>
      <c r="H340" s="4"/>
      <c r="I340" s="4"/>
    </row>
    <row r="341" spans="7:9" ht="12.75">
      <c r="G341" s="4"/>
      <c r="H341" s="4"/>
      <c r="I341" s="4"/>
    </row>
    <row r="342" spans="7:9" ht="12.75">
      <c r="G342" s="4"/>
      <c r="H342" s="4"/>
      <c r="I342" s="4"/>
    </row>
    <row r="343" spans="7:9" ht="12.75">
      <c r="G343" s="4"/>
      <c r="H343" s="4"/>
      <c r="I343" s="4"/>
    </row>
    <row r="344" spans="7:9" ht="12.75">
      <c r="G344" s="4"/>
      <c r="H344" s="4"/>
      <c r="I344" s="4"/>
    </row>
    <row r="345" spans="7:9" ht="12.75">
      <c r="G345" s="4"/>
      <c r="H345" s="4"/>
      <c r="I345" s="4"/>
    </row>
    <row r="346" spans="7:9" ht="12.75">
      <c r="G346" s="4"/>
      <c r="H346" s="4"/>
      <c r="I346" s="4"/>
    </row>
    <row r="347" spans="7:9" ht="12.75">
      <c r="G347" s="4"/>
      <c r="H347" s="4"/>
      <c r="I347" s="4"/>
    </row>
    <row r="348" spans="7:9" ht="12.75">
      <c r="G348" s="4"/>
      <c r="H348" s="4"/>
      <c r="I348" s="4"/>
    </row>
    <row r="349" spans="7:9" ht="12.75">
      <c r="G349" s="4"/>
      <c r="H349" s="4"/>
      <c r="I349" s="4"/>
    </row>
    <row r="350" spans="7:9" ht="12.75">
      <c r="G350" s="4"/>
      <c r="H350" s="4"/>
      <c r="I350" s="4"/>
    </row>
    <row r="351" spans="7:9" ht="12.75">
      <c r="G351" s="4"/>
      <c r="H351" s="4"/>
      <c r="I351" s="4"/>
    </row>
    <row r="352" spans="7:9" ht="12.75">
      <c r="G352" s="4"/>
      <c r="H352" s="4"/>
      <c r="I352" s="4"/>
    </row>
    <row r="353" spans="7:9" ht="12.75">
      <c r="G353" s="4"/>
      <c r="H353" s="4"/>
      <c r="I353" s="4"/>
    </row>
    <row r="354" spans="7:9" ht="12.75">
      <c r="G354" s="4"/>
      <c r="H354" s="4"/>
      <c r="I354" s="4"/>
    </row>
    <row r="355" spans="7:9" ht="12.75">
      <c r="G355" s="4"/>
      <c r="H355" s="4"/>
      <c r="I355" s="4"/>
    </row>
    <row r="356" spans="7:9" ht="12.75">
      <c r="G356" s="4"/>
      <c r="H356" s="4"/>
      <c r="I356" s="4"/>
    </row>
    <row r="357" spans="7:9" ht="12.75">
      <c r="G357" s="4"/>
      <c r="H357" s="4"/>
      <c r="I357" s="4"/>
    </row>
    <row r="358" spans="7:9" ht="12.75">
      <c r="G358" s="4"/>
      <c r="H358" s="4"/>
      <c r="I358" s="4"/>
    </row>
    <row r="359" spans="7:9" ht="12.75">
      <c r="G359" s="4"/>
      <c r="H359" s="4"/>
      <c r="I359" s="4"/>
    </row>
    <row r="360" spans="7:9" ht="12.75">
      <c r="G360" s="4"/>
      <c r="H360" s="4"/>
      <c r="I360" s="4"/>
    </row>
    <row r="361" spans="7:9" ht="12.75">
      <c r="G361" s="4"/>
      <c r="H361" s="4"/>
      <c r="I361" s="4"/>
    </row>
    <row r="362" spans="7:9" ht="12.75">
      <c r="G362" s="4"/>
      <c r="H362" s="4"/>
      <c r="I362" s="4"/>
    </row>
    <row r="363" spans="7:9" ht="12.75">
      <c r="G363" s="4"/>
      <c r="H363" s="4"/>
      <c r="I363" s="4"/>
    </row>
    <row r="364" spans="7:9" ht="12.75">
      <c r="G364" s="4"/>
      <c r="H364" s="4"/>
      <c r="I364" s="4"/>
    </row>
    <row r="365" spans="7:9" ht="12.75">
      <c r="G365" s="4"/>
      <c r="H365" s="4"/>
      <c r="I365" s="4"/>
    </row>
    <row r="366" spans="7:9" ht="12.75">
      <c r="G366" s="4"/>
      <c r="H366" s="4"/>
      <c r="I366" s="4"/>
    </row>
    <row r="367" spans="7:9" ht="12.75">
      <c r="G367" s="4"/>
      <c r="H367" s="4"/>
      <c r="I367" s="4"/>
    </row>
    <row r="368" spans="7:9" ht="12.75">
      <c r="G368" s="4"/>
      <c r="H368" s="4"/>
      <c r="I368" s="4"/>
    </row>
    <row r="369" spans="7:9" ht="12.75">
      <c r="G369" s="4"/>
      <c r="H369" s="4"/>
      <c r="I369" s="4"/>
    </row>
    <row r="370" spans="7:9" ht="12.75">
      <c r="G370" s="4"/>
      <c r="H370" s="4"/>
      <c r="I370" s="4"/>
    </row>
    <row r="371" spans="7:9" ht="12.75">
      <c r="G371" s="4"/>
      <c r="H371" s="4"/>
      <c r="I371" s="4"/>
    </row>
    <row r="372" spans="7:9" ht="12.75">
      <c r="G372" s="4"/>
      <c r="H372" s="4"/>
      <c r="I372" s="4"/>
    </row>
    <row r="373" spans="7:9" ht="12.75">
      <c r="G373" s="4"/>
      <c r="H373" s="4"/>
      <c r="I373" s="4"/>
    </row>
    <row r="374" spans="7:9" ht="12.75">
      <c r="G374" s="4"/>
      <c r="H374" s="4"/>
      <c r="I374" s="4"/>
    </row>
    <row r="375" spans="7:9" ht="12.75">
      <c r="G375" s="4"/>
      <c r="H375" s="4"/>
      <c r="I375" s="4"/>
    </row>
    <row r="376" spans="7:9" ht="12.75">
      <c r="G376" s="4"/>
      <c r="H376" s="4"/>
      <c r="I376" s="4"/>
    </row>
    <row r="377" spans="7:9" ht="12.75">
      <c r="G377" s="4"/>
      <c r="H377" s="4"/>
      <c r="I377" s="4"/>
    </row>
    <row r="378" spans="7:9" ht="12.75">
      <c r="G378" s="4"/>
      <c r="H378" s="4"/>
      <c r="I378" s="4"/>
    </row>
    <row r="379" spans="7:9" ht="12.75">
      <c r="G379" s="4"/>
      <c r="H379" s="4"/>
      <c r="I379" s="4"/>
    </row>
    <row r="380" spans="7:9" ht="12.75">
      <c r="G380" s="4"/>
      <c r="H380" s="4"/>
      <c r="I380" s="4"/>
    </row>
    <row r="381" spans="7:9" ht="12.75">
      <c r="G381" s="4"/>
      <c r="H381" s="4"/>
      <c r="I381" s="4"/>
    </row>
    <row r="382" spans="7:9" ht="12.75">
      <c r="G382" s="4"/>
      <c r="H382" s="4"/>
      <c r="I382" s="4"/>
    </row>
    <row r="383" spans="7:9" ht="12.75">
      <c r="G383" s="4"/>
      <c r="H383" s="4"/>
      <c r="I383" s="4"/>
    </row>
    <row r="384" spans="7:9" ht="12.75">
      <c r="G384" s="4"/>
      <c r="H384" s="4"/>
      <c r="I384" s="4"/>
    </row>
    <row r="385" spans="7:9" ht="12.75">
      <c r="G385" s="4"/>
      <c r="H385" s="4"/>
      <c r="I385" s="4"/>
    </row>
    <row r="386" spans="7:9" ht="12.75">
      <c r="G386" s="4"/>
      <c r="H386" s="4"/>
      <c r="I386" s="4"/>
    </row>
    <row r="387" spans="7:9" ht="12.75">
      <c r="G387" s="4"/>
      <c r="H387" s="4"/>
      <c r="I387" s="4"/>
    </row>
    <row r="388" spans="7:9" ht="12.75">
      <c r="G388" s="4"/>
      <c r="H388" s="4"/>
      <c r="I388" s="4"/>
    </row>
    <row r="389" spans="7:9" ht="12.75">
      <c r="G389" s="4"/>
      <c r="H389" s="4"/>
      <c r="I389" s="4"/>
    </row>
    <row r="390" spans="7:9" ht="12.75">
      <c r="G390" s="4"/>
      <c r="H390" s="4"/>
      <c r="I390" s="4"/>
    </row>
    <row r="391" spans="7:9" ht="12.75">
      <c r="G391" s="4"/>
      <c r="H391" s="4"/>
      <c r="I391" s="4"/>
    </row>
    <row r="392" spans="7:9" ht="12.75">
      <c r="G392" s="4"/>
      <c r="H392" s="4"/>
      <c r="I392" s="4"/>
    </row>
    <row r="393" spans="7:9" ht="12.75">
      <c r="G393" s="4"/>
      <c r="H393" s="4"/>
      <c r="I393" s="4"/>
    </row>
    <row r="394" spans="7:9" ht="12.75">
      <c r="G394" s="4"/>
      <c r="H394" s="4"/>
      <c r="I394" s="4"/>
    </row>
    <row r="395" spans="7:9" ht="12.75">
      <c r="G395" s="4"/>
      <c r="H395" s="4"/>
      <c r="I395" s="4"/>
    </row>
    <row r="396" spans="7:9" ht="12.75">
      <c r="G396" s="4"/>
      <c r="H396" s="4"/>
      <c r="I396" s="4"/>
    </row>
    <row r="397" spans="7:9" ht="12.75">
      <c r="G397" s="4"/>
      <c r="H397" s="4"/>
      <c r="I397" s="4"/>
    </row>
    <row r="398" spans="7:9" ht="12.75">
      <c r="G398" s="4"/>
      <c r="H398" s="4"/>
      <c r="I398" s="4"/>
    </row>
    <row r="399" spans="7:9" ht="12.75">
      <c r="G399" s="4"/>
      <c r="H399" s="4"/>
      <c r="I399" s="4"/>
    </row>
    <row r="400" spans="7:9" ht="12.75">
      <c r="G400" s="4"/>
      <c r="H400" s="4"/>
      <c r="I400" s="4"/>
    </row>
    <row r="401" spans="7:9" ht="12.75">
      <c r="G401" s="4"/>
      <c r="H401" s="4"/>
      <c r="I401" s="4"/>
    </row>
    <row r="402" spans="7:9" ht="12.75">
      <c r="G402" s="4"/>
      <c r="H402" s="4"/>
      <c r="I402" s="4"/>
    </row>
    <row r="403" spans="7:9" ht="12.75">
      <c r="G403" s="4"/>
      <c r="H403" s="4"/>
      <c r="I403" s="4"/>
    </row>
    <row r="404" spans="7:9" ht="12.75">
      <c r="G404" s="4"/>
      <c r="H404" s="4"/>
      <c r="I404" s="4"/>
    </row>
    <row r="405" spans="7:9" ht="12.75">
      <c r="G405" s="4"/>
      <c r="H405" s="4"/>
      <c r="I405" s="4"/>
    </row>
    <row r="406" spans="7:9" ht="12.75">
      <c r="G406" s="4"/>
      <c r="H406" s="4"/>
      <c r="I406" s="4"/>
    </row>
    <row r="407" spans="7:9" ht="12.75">
      <c r="G407" s="4"/>
      <c r="H407" s="4"/>
      <c r="I407" s="4"/>
    </row>
    <row r="408" spans="7:9" ht="12.75">
      <c r="G408" s="4"/>
      <c r="H408" s="4"/>
      <c r="I408" s="4"/>
    </row>
    <row r="409" spans="7:9" ht="12.75">
      <c r="G409" s="4"/>
      <c r="H409" s="4"/>
      <c r="I409" s="4"/>
    </row>
    <row r="410" spans="7:9" ht="12.75">
      <c r="G410" s="4"/>
      <c r="H410" s="4"/>
      <c r="I410" s="4"/>
    </row>
    <row r="411" spans="7:9" ht="12.75">
      <c r="G411" s="4"/>
      <c r="H411" s="4"/>
      <c r="I411" s="4"/>
    </row>
    <row r="412" spans="7:9" ht="12.75">
      <c r="G412" s="4"/>
      <c r="H412" s="4"/>
      <c r="I412" s="4"/>
    </row>
    <row r="413" spans="7:9" ht="12.75">
      <c r="G413" s="4"/>
      <c r="H413" s="4"/>
      <c r="I413" s="4"/>
    </row>
    <row r="414" spans="7:9" ht="12.75">
      <c r="G414" s="4"/>
      <c r="H414" s="4"/>
      <c r="I414" s="4"/>
    </row>
    <row r="415" spans="7:9" ht="12.75">
      <c r="G415" s="4"/>
      <c r="H415" s="4"/>
      <c r="I415" s="4"/>
    </row>
    <row r="416" spans="7:9" ht="12.75">
      <c r="G416" s="4"/>
      <c r="H416" s="4"/>
      <c r="I416" s="4"/>
    </row>
    <row r="417" spans="7:9" ht="12.75">
      <c r="G417" s="4"/>
      <c r="H417" s="4"/>
      <c r="I417" s="4"/>
    </row>
    <row r="418" spans="7:9" ht="12.75">
      <c r="G418" s="4"/>
      <c r="H418" s="4"/>
      <c r="I418" s="4"/>
    </row>
    <row r="419" spans="7:9" ht="12.75">
      <c r="G419" s="4"/>
      <c r="H419" s="4"/>
      <c r="I419" s="4"/>
    </row>
    <row r="420" spans="7:9" ht="12.75">
      <c r="G420" s="4"/>
      <c r="H420" s="4"/>
      <c r="I420" s="4"/>
    </row>
    <row r="421" spans="7:9" ht="12.75">
      <c r="G421" s="4"/>
      <c r="H421" s="4"/>
      <c r="I421" s="4"/>
    </row>
    <row r="422" spans="7:9" ht="12.75">
      <c r="G422" s="4"/>
      <c r="H422" s="4"/>
      <c r="I422" s="4"/>
    </row>
    <row r="423" spans="7:9" ht="12.75">
      <c r="G423" s="4"/>
      <c r="H423" s="4"/>
      <c r="I423" s="4"/>
    </row>
    <row r="424" spans="7:9" ht="12.75">
      <c r="G424" s="4"/>
      <c r="H424" s="4"/>
      <c r="I424" s="4"/>
    </row>
    <row r="425" spans="7:9" ht="12.75">
      <c r="G425" s="4"/>
      <c r="H425" s="4"/>
      <c r="I425" s="4"/>
    </row>
    <row r="426" spans="7:9" ht="12.75">
      <c r="G426" s="4"/>
      <c r="H426" s="4"/>
      <c r="I426" s="4"/>
    </row>
    <row r="427" spans="7:9" ht="12.75">
      <c r="G427" s="4"/>
      <c r="H427" s="4"/>
      <c r="I427" s="4"/>
    </row>
  </sheetData>
  <mergeCells count="6">
    <mergeCell ref="A7:I7"/>
    <mergeCell ref="A6:I6"/>
    <mergeCell ref="A1:I1"/>
    <mergeCell ref="A2:I2"/>
    <mergeCell ref="A3:I3"/>
    <mergeCell ref="A4:I4"/>
  </mergeCells>
  <printOptions/>
  <pageMargins left="0.7480314960629921" right="0.35433070866141736" top="0.4330708661417323" bottom="0.4724409448818898" header="0.59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1"/>
  <sheetViews>
    <sheetView view="pageBreakPreview" zoomScale="70" zoomScaleSheetLayoutView="70" workbookViewId="0" topLeftCell="A1">
      <selection activeCell="D8" sqref="D8"/>
    </sheetView>
  </sheetViews>
  <sheetFormatPr defaultColWidth="9.140625" defaultRowHeight="12.75"/>
  <cols>
    <col min="1" max="1" width="4.57421875" style="0" customWidth="1"/>
    <col min="2" max="2" width="4.7109375" style="0" customWidth="1"/>
    <col min="3" max="3" width="6.421875" style="0" customWidth="1"/>
    <col min="4" max="4" width="9.00390625" style="0" customWidth="1"/>
    <col min="5" max="5" width="24.7109375" style="0" customWidth="1"/>
    <col min="6" max="6" width="12.00390625" style="0" customWidth="1"/>
    <col min="7" max="7" width="12.140625" style="0" customWidth="1"/>
    <col min="8" max="8" width="12.57421875" style="0" customWidth="1"/>
    <col min="9" max="9" width="10.28125" style="0" customWidth="1"/>
  </cols>
  <sheetData>
    <row r="1" spans="1:9" ht="12.75">
      <c r="A1" s="53" t="s">
        <v>92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0" t="s">
        <v>178</v>
      </c>
      <c r="B2" s="51"/>
      <c r="C2" s="51"/>
      <c r="D2" s="51"/>
      <c r="E2" s="51"/>
      <c r="F2" s="51"/>
      <c r="G2" s="51"/>
      <c r="H2" s="51"/>
      <c r="I2" s="51"/>
    </row>
    <row r="3" spans="1:9" ht="12.75">
      <c r="A3" s="50" t="s">
        <v>179</v>
      </c>
      <c r="B3" s="51"/>
      <c r="C3" s="51"/>
      <c r="D3" s="51"/>
      <c r="E3" s="51"/>
      <c r="F3" s="51"/>
      <c r="G3" s="51"/>
      <c r="H3" s="51"/>
      <c r="I3" s="51"/>
    </row>
    <row r="4" spans="1:9" ht="15">
      <c r="A4" s="52" t="s">
        <v>181</v>
      </c>
      <c r="B4" s="51"/>
      <c r="C4" s="51"/>
      <c r="D4" s="51"/>
      <c r="E4" s="51"/>
      <c r="F4" s="51"/>
      <c r="G4" s="51"/>
      <c r="H4" s="51"/>
      <c r="I4" s="51"/>
    </row>
    <row r="5" spans="1:5" ht="12.75">
      <c r="A5" s="1"/>
      <c r="E5" s="2"/>
    </row>
    <row r="6" ht="12.75">
      <c r="A6" s="1"/>
    </row>
    <row r="7" ht="12.75">
      <c r="A7" s="1" t="s">
        <v>58</v>
      </c>
    </row>
    <row r="9" spans="1:2" ht="12.75">
      <c r="A9" s="28">
        <v>1</v>
      </c>
      <c r="B9" s="1" t="s">
        <v>59</v>
      </c>
    </row>
    <row r="10" spans="1:2" ht="12.75">
      <c r="A10" s="28"/>
      <c r="B10" s="1"/>
    </row>
    <row r="11" spans="1:2" ht="12.75">
      <c r="A11" s="28"/>
      <c r="B11" t="s">
        <v>131</v>
      </c>
    </row>
    <row r="12" spans="1:2" ht="12.75">
      <c r="A12" s="28"/>
      <c r="B12" t="s">
        <v>132</v>
      </c>
    </row>
    <row r="13" spans="1:2" ht="12.75">
      <c r="A13" s="28"/>
      <c r="B13" t="s">
        <v>133</v>
      </c>
    </row>
    <row r="14" ht="12.75">
      <c r="A14" s="28"/>
    </row>
    <row r="15" spans="1:2" ht="12.75">
      <c r="A15" s="28">
        <v>2</v>
      </c>
      <c r="B15" s="1" t="s">
        <v>61</v>
      </c>
    </row>
    <row r="16" spans="1:2" ht="12.75">
      <c r="A16" s="28"/>
      <c r="B16" s="1"/>
    </row>
    <row r="17" spans="1:2" ht="12.75">
      <c r="A17" s="28"/>
      <c r="B17" s="22" t="s">
        <v>184</v>
      </c>
    </row>
    <row r="18" ht="12.75">
      <c r="A18" s="28"/>
    </row>
    <row r="19" spans="1:2" ht="12.75">
      <c r="A19" s="28">
        <v>3</v>
      </c>
      <c r="B19" s="1" t="s">
        <v>60</v>
      </c>
    </row>
    <row r="20" spans="1:2" ht="12.75">
      <c r="A20" s="28"/>
      <c r="B20" s="1"/>
    </row>
    <row r="21" spans="1:2" ht="12.75">
      <c r="A21" s="28"/>
      <c r="B21" t="s">
        <v>160</v>
      </c>
    </row>
    <row r="22" ht="12.75">
      <c r="A22" s="28"/>
    </row>
    <row r="23" spans="1:2" ht="12.75">
      <c r="A23" s="28">
        <v>4</v>
      </c>
      <c r="B23" s="1" t="s">
        <v>23</v>
      </c>
    </row>
    <row r="24" spans="1:2" ht="12.75">
      <c r="A24" s="28"/>
      <c r="B24" s="1"/>
    </row>
    <row r="25" spans="1:8" ht="12.75">
      <c r="A25" s="28"/>
      <c r="B25" s="12" t="s">
        <v>161</v>
      </c>
      <c r="C25" s="12"/>
      <c r="D25" s="12"/>
      <c r="E25" s="12"/>
      <c r="F25" s="12"/>
      <c r="G25" s="12"/>
      <c r="H25" s="13"/>
    </row>
    <row r="26" spans="1:8" ht="12.75">
      <c r="A26" s="28"/>
      <c r="B26" s="12" t="s">
        <v>104</v>
      </c>
      <c r="C26" s="12"/>
      <c r="D26" s="12"/>
      <c r="E26" s="12"/>
      <c r="F26" s="12"/>
      <c r="G26" s="12"/>
      <c r="H26" s="13"/>
    </row>
    <row r="27" spans="1:8" ht="12.75">
      <c r="A27" s="28"/>
      <c r="B27" s="12"/>
      <c r="C27" s="12"/>
      <c r="D27" s="12"/>
      <c r="E27" s="12"/>
      <c r="F27" s="12"/>
      <c r="G27" s="12"/>
      <c r="H27" s="13"/>
    </row>
    <row r="28" spans="1:2" ht="12.75">
      <c r="A28" s="28">
        <v>5</v>
      </c>
      <c r="B28" s="1" t="s">
        <v>102</v>
      </c>
    </row>
    <row r="29" spans="1:2" ht="12.75">
      <c r="A29" s="28"/>
      <c r="B29" s="1"/>
    </row>
    <row r="30" spans="1:2" ht="12.75">
      <c r="A30" s="28"/>
      <c r="B30" t="s">
        <v>162</v>
      </c>
    </row>
    <row r="31" ht="12.75">
      <c r="A31" s="28"/>
    </row>
    <row r="32" spans="1:2" ht="12.75">
      <c r="A32" s="28">
        <v>6</v>
      </c>
      <c r="B32" s="1" t="s">
        <v>101</v>
      </c>
    </row>
    <row r="33" spans="1:2" ht="12.75">
      <c r="A33" s="28"/>
      <c r="B33" s="1"/>
    </row>
    <row r="34" spans="1:2" ht="12.75">
      <c r="A34" s="28"/>
      <c r="B34" t="s">
        <v>185</v>
      </c>
    </row>
    <row r="35" ht="12.75">
      <c r="A35" s="28"/>
    </row>
    <row r="36" spans="1:2" ht="12.75">
      <c r="A36" s="28">
        <v>7</v>
      </c>
      <c r="B36" s="1" t="s">
        <v>62</v>
      </c>
    </row>
    <row r="37" spans="1:2" ht="12.75">
      <c r="A37" s="28"/>
      <c r="B37" s="1"/>
    </row>
    <row r="38" spans="1:2" ht="12.75">
      <c r="A38" s="28"/>
      <c r="B38" t="s">
        <v>163</v>
      </c>
    </row>
    <row r="39" ht="12.75">
      <c r="A39" s="28"/>
    </row>
    <row r="40" spans="1:2" ht="12.75">
      <c r="A40" s="28">
        <v>8</v>
      </c>
      <c r="B40" s="1" t="s">
        <v>63</v>
      </c>
    </row>
    <row r="41" spans="1:2" ht="12.75">
      <c r="A41" s="28"/>
      <c r="B41" s="1"/>
    </row>
    <row r="42" spans="1:2" ht="12.75">
      <c r="A42" s="28"/>
      <c r="B42" t="s">
        <v>164</v>
      </c>
    </row>
    <row r="43" spans="1:7" ht="12.75">
      <c r="A43" s="28"/>
      <c r="B43" s="2"/>
      <c r="G43" s="10"/>
    </row>
    <row r="44" spans="1:2" ht="12.75">
      <c r="A44" s="28">
        <v>9</v>
      </c>
      <c r="B44" s="1" t="s">
        <v>64</v>
      </c>
    </row>
    <row r="45" spans="1:2" ht="12.75">
      <c r="A45" s="28"/>
      <c r="B45" s="1"/>
    </row>
    <row r="46" spans="1:2" ht="12.75">
      <c r="A46" s="28"/>
      <c r="B46" t="s">
        <v>165</v>
      </c>
    </row>
    <row r="47" spans="1:2" ht="12.75">
      <c r="A47" s="28"/>
      <c r="B47" t="s">
        <v>176</v>
      </c>
    </row>
    <row r="48" spans="1:2" ht="12.75">
      <c r="A48" s="28"/>
      <c r="B48" t="s">
        <v>171</v>
      </c>
    </row>
    <row r="49" spans="1:2" ht="12.75">
      <c r="A49" s="28"/>
      <c r="B49" t="s">
        <v>177</v>
      </c>
    </row>
    <row r="50" spans="1:2" ht="12.75">
      <c r="A50" s="28"/>
      <c r="B50" t="s">
        <v>166</v>
      </c>
    </row>
    <row r="51" ht="12.75">
      <c r="A51" s="28"/>
    </row>
    <row r="52" spans="1:2" ht="12.75">
      <c r="A52" s="28"/>
      <c r="B52" t="s">
        <v>169</v>
      </c>
    </row>
    <row r="53" spans="1:2" ht="12.75">
      <c r="A53" s="28"/>
      <c r="B53" t="s">
        <v>168</v>
      </c>
    </row>
    <row r="54" spans="1:2" ht="12.75">
      <c r="A54" s="28"/>
      <c r="B54" t="s">
        <v>175</v>
      </c>
    </row>
    <row r="55" spans="1:2" ht="12.75">
      <c r="A55" s="28"/>
      <c r="B55" t="s">
        <v>173</v>
      </c>
    </row>
    <row r="56" spans="1:2" ht="12.75">
      <c r="A56" s="28"/>
      <c r="B56" t="s">
        <v>172</v>
      </c>
    </row>
    <row r="57" ht="12.75">
      <c r="A57" s="28"/>
    </row>
    <row r="58" spans="1:2" ht="12.75">
      <c r="A58" s="28"/>
      <c r="B58" t="s">
        <v>190</v>
      </c>
    </row>
    <row r="59" spans="1:2" ht="12.75">
      <c r="A59" s="28"/>
      <c r="B59" t="s">
        <v>198</v>
      </c>
    </row>
    <row r="60" spans="1:2" ht="12.75">
      <c r="A60" s="28"/>
      <c r="B60" t="s">
        <v>213</v>
      </c>
    </row>
    <row r="61" ht="12.75">
      <c r="A61" s="28"/>
    </row>
    <row r="62" spans="1:2" ht="12.75">
      <c r="A62" s="28"/>
      <c r="B62" s="42"/>
    </row>
    <row r="63" ht="12.75">
      <c r="A63" s="28"/>
    </row>
    <row r="64" spans="1:2" ht="12.75">
      <c r="A64" s="28">
        <v>10</v>
      </c>
      <c r="B64" s="1" t="s">
        <v>65</v>
      </c>
    </row>
    <row r="65" spans="1:2" ht="12.75">
      <c r="A65" s="28"/>
      <c r="B65" s="1"/>
    </row>
    <row r="66" spans="1:2" ht="12.75">
      <c r="A66" s="28"/>
      <c r="B66" t="s">
        <v>151</v>
      </c>
    </row>
    <row r="67" ht="12.75">
      <c r="A67" s="28"/>
    </row>
    <row r="68" spans="1:2" ht="12.75">
      <c r="A68" s="28">
        <v>11</v>
      </c>
      <c r="B68" s="1" t="s">
        <v>103</v>
      </c>
    </row>
    <row r="69" spans="1:2" ht="12.75">
      <c r="A69" s="28"/>
      <c r="B69" s="1"/>
    </row>
    <row r="70" spans="1:2" ht="12.75">
      <c r="A70" s="28"/>
      <c r="B70" t="s">
        <v>152</v>
      </c>
    </row>
    <row r="71" spans="1:2" ht="12.75">
      <c r="A71" s="28"/>
      <c r="B71" t="s">
        <v>141</v>
      </c>
    </row>
    <row r="72" ht="12.75">
      <c r="A72" s="28"/>
    </row>
    <row r="73" spans="1:2" ht="12.75">
      <c r="A73" s="28">
        <v>12</v>
      </c>
      <c r="B73" s="1" t="s">
        <v>167</v>
      </c>
    </row>
    <row r="74" spans="1:2" ht="12.75">
      <c r="A74" s="28"/>
      <c r="B74" s="1"/>
    </row>
    <row r="75" spans="1:2" ht="12.75">
      <c r="A75" s="28"/>
      <c r="B75" t="s">
        <v>214</v>
      </c>
    </row>
    <row r="76" spans="1:8" ht="12.75">
      <c r="A76" s="28"/>
      <c r="F76" s="3" t="s">
        <v>13</v>
      </c>
      <c r="G76" s="3" t="s">
        <v>6</v>
      </c>
      <c r="H76" s="3" t="s">
        <v>13</v>
      </c>
    </row>
    <row r="77" spans="1:2" ht="12.75">
      <c r="A77" s="28"/>
      <c r="B77" t="s">
        <v>66</v>
      </c>
    </row>
    <row r="78" spans="1:3" ht="12.75">
      <c r="A78" s="28"/>
      <c r="C78" t="s">
        <v>108</v>
      </c>
    </row>
    <row r="79" spans="1:7" ht="12.75">
      <c r="A79" s="28"/>
      <c r="D79" t="s">
        <v>109</v>
      </c>
      <c r="G79" s="18">
        <f>47253422/1000</f>
        <v>47253.422</v>
      </c>
    </row>
    <row r="80" spans="1:7" ht="12.75">
      <c r="A80" s="28"/>
      <c r="D80" t="s">
        <v>110</v>
      </c>
      <c r="G80" s="4">
        <f>751373/1000</f>
        <v>751.373</v>
      </c>
    </row>
    <row r="81" spans="1:7" ht="12.75">
      <c r="A81" s="28"/>
      <c r="D81" t="s">
        <v>127</v>
      </c>
      <c r="G81" s="34">
        <f>5152836/1000</f>
        <v>5152.836</v>
      </c>
    </row>
    <row r="82" spans="1:8" ht="12.75">
      <c r="A82" s="28"/>
      <c r="F82" s="12" t="s">
        <v>13</v>
      </c>
      <c r="G82" s="6">
        <f>SUM(G79:G81)-1</f>
        <v>53156.631</v>
      </c>
      <c r="H82" s="12" t="s">
        <v>13</v>
      </c>
    </row>
    <row r="83" spans="1:8" ht="12.75">
      <c r="A83" s="28"/>
      <c r="F83" s="12"/>
      <c r="G83" s="8"/>
      <c r="H83" s="12"/>
    </row>
    <row r="84" spans="1:8" ht="12.75">
      <c r="A84" s="28"/>
      <c r="F84" s="12"/>
      <c r="G84" s="8"/>
      <c r="H84" s="12"/>
    </row>
    <row r="85" spans="1:8" ht="12.75">
      <c r="A85" s="28"/>
      <c r="C85" t="s">
        <v>105</v>
      </c>
      <c r="F85" s="12"/>
      <c r="G85" s="8"/>
      <c r="H85" s="12"/>
    </row>
    <row r="86" spans="1:8" ht="12.75">
      <c r="A86" s="28"/>
      <c r="D86" t="s">
        <v>109</v>
      </c>
      <c r="F86" s="12"/>
      <c r="G86" s="8">
        <f>6462757/1000</f>
        <v>6462.757</v>
      </c>
      <c r="H86" s="12"/>
    </row>
    <row r="87" spans="1:8" ht="12.75">
      <c r="A87" s="28"/>
      <c r="D87" t="s">
        <v>127</v>
      </c>
      <c r="F87" s="12"/>
      <c r="G87" s="35">
        <f>(1431483/1000)</f>
        <v>1431.483</v>
      </c>
      <c r="H87" s="12"/>
    </row>
    <row r="88" spans="1:8" ht="12.75">
      <c r="A88" s="28"/>
      <c r="D88" t="s">
        <v>128</v>
      </c>
      <c r="F88" s="12"/>
      <c r="G88" s="35">
        <f>8041440/1000</f>
        <v>8041.44</v>
      </c>
      <c r="H88" s="12"/>
    </row>
    <row r="89" spans="1:8" ht="12.75">
      <c r="A89" s="28"/>
      <c r="D89" t="s">
        <v>107</v>
      </c>
      <c r="F89" s="12"/>
      <c r="G89" s="8">
        <f>130837</f>
        <v>130837</v>
      </c>
      <c r="H89" s="12"/>
    </row>
    <row r="90" spans="1:8" ht="12.75">
      <c r="A90" s="28"/>
      <c r="D90" t="s">
        <v>106</v>
      </c>
      <c r="F90" s="12"/>
      <c r="G90" s="8">
        <f>2437232/1000</f>
        <v>2437.232</v>
      </c>
      <c r="H90" s="12"/>
    </row>
    <row r="91" spans="1:8" ht="12.75">
      <c r="A91" s="28"/>
      <c r="D91" t="s">
        <v>129</v>
      </c>
      <c r="F91" s="12"/>
      <c r="G91" s="35">
        <f>943875/1000</f>
        <v>943.875</v>
      </c>
      <c r="H91" s="12"/>
    </row>
    <row r="92" spans="1:8" ht="12.75">
      <c r="A92" s="28"/>
      <c r="F92" s="12"/>
      <c r="G92" s="6">
        <f>SUM(G86:G91)</f>
        <v>150153.78699999998</v>
      </c>
      <c r="H92" s="12"/>
    </row>
    <row r="93" spans="1:8" ht="9" customHeight="1">
      <c r="A93" s="28"/>
      <c r="F93" s="12"/>
      <c r="G93" s="8"/>
      <c r="H93" s="12"/>
    </row>
    <row r="94" spans="1:8" ht="13.5" thickBot="1">
      <c r="A94" s="28"/>
      <c r="C94" t="s">
        <v>111</v>
      </c>
      <c r="F94" s="12"/>
      <c r="G94" s="7">
        <f>(G82+G92)+1</f>
        <v>203311.41799999998</v>
      </c>
      <c r="H94" s="12"/>
    </row>
    <row r="95" ht="7.5" customHeight="1" thickTop="1">
      <c r="A95" s="28"/>
    </row>
    <row r="96" spans="1:2" ht="12.75">
      <c r="A96" s="28" t="s">
        <v>13</v>
      </c>
      <c r="B96" t="s">
        <v>67</v>
      </c>
    </row>
    <row r="97" ht="12.75">
      <c r="A97" s="28"/>
    </row>
    <row r="98" spans="1:2" ht="12.75">
      <c r="A98" s="28">
        <v>13</v>
      </c>
      <c r="B98" s="1" t="s">
        <v>68</v>
      </c>
    </row>
    <row r="99" spans="1:2" ht="12.75">
      <c r="A99" s="28"/>
      <c r="B99" s="1"/>
    </row>
    <row r="100" spans="1:2" ht="12.75">
      <c r="A100" s="28"/>
      <c r="B100" s="22" t="s">
        <v>215</v>
      </c>
    </row>
    <row r="101" spans="1:2" ht="12.75">
      <c r="A101" s="28"/>
      <c r="B101" s="22" t="s">
        <v>224</v>
      </c>
    </row>
    <row r="102" spans="1:7" ht="12.75">
      <c r="A102" s="28"/>
      <c r="G102" s="8"/>
    </row>
    <row r="103" spans="1:2" ht="12.75">
      <c r="A103" s="28">
        <v>14</v>
      </c>
      <c r="B103" s="1" t="s">
        <v>69</v>
      </c>
    </row>
    <row r="104" spans="1:2" ht="12.75">
      <c r="A104" s="28"/>
      <c r="B104" s="1"/>
    </row>
    <row r="105" spans="1:2" ht="12.75">
      <c r="A105" s="28"/>
      <c r="B105" t="s">
        <v>216</v>
      </c>
    </row>
    <row r="106" spans="1:2" ht="12.75">
      <c r="A106" s="28"/>
      <c r="B106" t="s">
        <v>217</v>
      </c>
    </row>
    <row r="107" spans="1:2" ht="12.75">
      <c r="A107" s="28"/>
      <c r="B107" t="s">
        <v>134</v>
      </c>
    </row>
    <row r="108" ht="12.75">
      <c r="A108" s="28"/>
    </row>
    <row r="109" spans="1:2" ht="12.75">
      <c r="A109" s="28">
        <v>15</v>
      </c>
      <c r="B109" s="1" t="s">
        <v>125</v>
      </c>
    </row>
    <row r="110" spans="1:2" ht="12.75">
      <c r="A110" s="28"/>
      <c r="B110" s="1"/>
    </row>
    <row r="111" spans="1:2" ht="12.75">
      <c r="A111" s="28"/>
      <c r="B111" t="s">
        <v>153</v>
      </c>
    </row>
    <row r="112" spans="1:2" ht="12.75">
      <c r="A112" s="28"/>
      <c r="B112" t="s">
        <v>199</v>
      </c>
    </row>
    <row r="113" spans="1:2" ht="12.75">
      <c r="A113" s="28"/>
      <c r="B113" t="s">
        <v>200</v>
      </c>
    </row>
    <row r="114" spans="1:4" ht="12.75">
      <c r="A114" s="28"/>
      <c r="C114" t="s">
        <v>122</v>
      </c>
      <c r="D114" t="s">
        <v>209</v>
      </c>
    </row>
    <row r="115" spans="1:4" ht="12.75">
      <c r="A115" s="28"/>
      <c r="D115" t="s">
        <v>201</v>
      </c>
    </row>
    <row r="116" spans="1:4" ht="12.75">
      <c r="A116" s="28"/>
      <c r="D116" t="s">
        <v>135</v>
      </c>
    </row>
    <row r="117" spans="1:4" ht="12.75">
      <c r="A117" s="28"/>
      <c r="D117" t="s">
        <v>136</v>
      </c>
    </row>
    <row r="118" spans="1:4" ht="12.75">
      <c r="A118" s="28"/>
      <c r="D118" t="s">
        <v>137</v>
      </c>
    </row>
    <row r="119" spans="1:4" ht="12.75">
      <c r="A119" s="28"/>
      <c r="D119" t="s">
        <v>138</v>
      </c>
    </row>
    <row r="120" spans="1:4" ht="12.75">
      <c r="A120" s="28"/>
      <c r="C120" t="s">
        <v>123</v>
      </c>
      <c r="D120" t="s">
        <v>202</v>
      </c>
    </row>
    <row r="121" spans="1:4" ht="12.75">
      <c r="A121" s="28"/>
      <c r="D121" t="s">
        <v>158</v>
      </c>
    </row>
    <row r="122" spans="1:4" ht="12.75">
      <c r="A122" s="28"/>
      <c r="D122" t="s">
        <v>203</v>
      </c>
    </row>
    <row r="123" spans="1:4" ht="12.75">
      <c r="A123" s="28"/>
      <c r="C123" t="s">
        <v>124</v>
      </c>
      <c r="D123" t="s">
        <v>204</v>
      </c>
    </row>
    <row r="124" spans="1:4" ht="12.75">
      <c r="A124" s="28"/>
      <c r="D124" t="s">
        <v>159</v>
      </c>
    </row>
    <row r="125" spans="1:4" ht="12.75">
      <c r="A125" s="28"/>
      <c r="D125" t="s">
        <v>205</v>
      </c>
    </row>
    <row r="126" spans="1:4" ht="12.75">
      <c r="A126" s="28"/>
      <c r="C126" t="s">
        <v>126</v>
      </c>
      <c r="D126" t="s">
        <v>206</v>
      </c>
    </row>
    <row r="127" spans="1:4" ht="12.75">
      <c r="A127" s="28"/>
      <c r="D127" t="s">
        <v>207</v>
      </c>
    </row>
    <row r="128" spans="1:4" ht="12.75">
      <c r="A128" s="28"/>
      <c r="D128" t="s">
        <v>139</v>
      </c>
    </row>
    <row r="129" spans="1:4" ht="12.75">
      <c r="A129" s="28"/>
      <c r="D129" t="s">
        <v>208</v>
      </c>
    </row>
    <row r="130" spans="1:4" ht="12.75">
      <c r="A130" s="28"/>
      <c r="D130" t="s">
        <v>140</v>
      </c>
    </row>
    <row r="131" ht="12.75">
      <c r="A131" s="28"/>
    </row>
    <row r="132" ht="12.75">
      <c r="A132" s="44" t="s">
        <v>193</v>
      </c>
    </row>
    <row r="133" ht="12.75">
      <c r="A133" s="44" t="s">
        <v>195</v>
      </c>
    </row>
    <row r="134" ht="12.75">
      <c r="A134" s="44" t="s">
        <v>196</v>
      </c>
    </row>
    <row r="135" ht="12.75">
      <c r="A135" s="44" t="s">
        <v>197</v>
      </c>
    </row>
    <row r="136" ht="12.75">
      <c r="A136" s="28"/>
    </row>
    <row r="137" spans="1:2" ht="12.75">
      <c r="A137" s="28">
        <v>16</v>
      </c>
      <c r="B137" s="1" t="s">
        <v>82</v>
      </c>
    </row>
    <row r="138" spans="1:2" ht="12.75">
      <c r="A138" s="28"/>
      <c r="B138" s="1"/>
    </row>
    <row r="139" spans="1:2" ht="12.75">
      <c r="A139" s="28"/>
      <c r="B139" s="22" t="s">
        <v>112</v>
      </c>
    </row>
    <row r="140" spans="1:8" ht="12.75">
      <c r="A140" s="28"/>
      <c r="B140" s="1"/>
      <c r="F140" s="3"/>
      <c r="G140" s="3" t="s">
        <v>113</v>
      </c>
      <c r="H140" s="3" t="s">
        <v>115</v>
      </c>
    </row>
    <row r="141" spans="1:8" ht="12.75">
      <c r="A141" s="28"/>
      <c r="B141" s="1"/>
      <c r="F141" s="3" t="s">
        <v>8</v>
      </c>
      <c r="G141" s="3" t="s">
        <v>114</v>
      </c>
      <c r="H141" s="3" t="s">
        <v>116</v>
      </c>
    </row>
    <row r="142" spans="1:8" ht="12.75">
      <c r="A142" s="28"/>
      <c r="B142" s="1"/>
      <c r="F142" s="3" t="s">
        <v>6</v>
      </c>
      <c r="G142" s="3" t="str">
        <f>+F142</f>
        <v>RM'000</v>
      </c>
      <c r="H142" s="3" t="str">
        <f>+G142</f>
        <v>RM'000</v>
      </c>
    </row>
    <row r="143" spans="1:8" ht="12.75">
      <c r="A143" s="28"/>
      <c r="B143" s="1"/>
      <c r="C143" t="s">
        <v>142</v>
      </c>
      <c r="F143" s="4">
        <v>0</v>
      </c>
      <c r="G143" s="4">
        <f>G145-G144</f>
        <v>-4856.796999999999</v>
      </c>
      <c r="H143" s="4">
        <f>10360739/1000</f>
        <v>10360.739</v>
      </c>
    </row>
    <row r="144" spans="1:10" ht="12.75">
      <c r="A144" s="28"/>
      <c r="C144" t="s">
        <v>117</v>
      </c>
      <c r="F144" s="4">
        <v>0</v>
      </c>
      <c r="G144" s="4">
        <f>-19288986/1000</f>
        <v>-19288.986</v>
      </c>
      <c r="H144" s="4">
        <f>H145-H143</f>
        <v>28281.434</v>
      </c>
      <c r="J144" s="33"/>
    </row>
    <row r="145" spans="1:10" ht="13.5" thickBot="1">
      <c r="A145" s="28"/>
      <c r="F145" s="7">
        <f>SUM(F143:F144)</f>
        <v>0</v>
      </c>
      <c r="G145" s="7">
        <f>-24145783/1000</f>
        <v>-24145.783</v>
      </c>
      <c r="H145" s="27">
        <f>38642173/1000</f>
        <v>38642.173</v>
      </c>
      <c r="I145" s="4"/>
      <c r="J145" s="33"/>
    </row>
    <row r="146" spans="1:9" ht="13.5" thickTop="1">
      <c r="A146" s="28"/>
      <c r="F146" s="8"/>
      <c r="G146" s="8"/>
      <c r="H146" s="30"/>
      <c r="I146" s="4"/>
    </row>
    <row r="147" spans="1:2" ht="12.75">
      <c r="A147" s="28">
        <v>17</v>
      </c>
      <c r="B147" s="1" t="s">
        <v>119</v>
      </c>
    </row>
    <row r="148" spans="1:2" ht="12.75">
      <c r="A148" s="28"/>
      <c r="B148" s="1"/>
    </row>
    <row r="149" spans="1:2" ht="12.75">
      <c r="A149" s="28"/>
      <c r="B149" t="s">
        <v>218</v>
      </c>
    </row>
    <row r="150" spans="1:2" ht="12.75">
      <c r="A150" s="28"/>
      <c r="B150" t="s">
        <v>189</v>
      </c>
    </row>
    <row r="151" spans="1:2" ht="12.75">
      <c r="A151" s="28"/>
      <c r="B151" t="s">
        <v>186</v>
      </c>
    </row>
    <row r="152" ht="12.75">
      <c r="A152" s="28"/>
    </row>
    <row r="153" spans="1:2" ht="12.75">
      <c r="A153" s="28">
        <v>18</v>
      </c>
      <c r="B153" s="1" t="s">
        <v>83</v>
      </c>
    </row>
    <row r="154" spans="1:2" ht="12.75">
      <c r="A154" s="28"/>
      <c r="B154" s="1"/>
    </row>
    <row r="155" spans="1:2" ht="12.75">
      <c r="A155" s="28"/>
      <c r="B155" s="22" t="s">
        <v>222</v>
      </c>
    </row>
    <row r="156" spans="1:2" ht="12.75">
      <c r="A156" s="28"/>
      <c r="B156" s="22" t="s">
        <v>223</v>
      </c>
    </row>
    <row r="157" spans="1:2" ht="12.75">
      <c r="A157" s="28"/>
      <c r="B157" s="22"/>
    </row>
    <row r="158" spans="1:2" ht="12.75">
      <c r="A158" s="28">
        <v>19</v>
      </c>
      <c r="B158" s="1" t="s">
        <v>118</v>
      </c>
    </row>
    <row r="159" spans="1:2" ht="12.75">
      <c r="A159" s="28"/>
      <c r="B159" s="1"/>
    </row>
    <row r="160" spans="1:2" ht="12.75">
      <c r="A160" s="28"/>
      <c r="B160" s="22" t="s">
        <v>219</v>
      </c>
    </row>
    <row r="161" spans="1:2" ht="12.75">
      <c r="A161" s="28"/>
      <c r="B161" s="22" t="s">
        <v>220</v>
      </c>
    </row>
    <row r="162" spans="1:2" ht="12.75">
      <c r="A162" s="28"/>
      <c r="B162" s="22" t="s">
        <v>221</v>
      </c>
    </row>
    <row r="163" spans="1:2" ht="12.75">
      <c r="A163" s="28"/>
      <c r="B163" s="22"/>
    </row>
    <row r="164" spans="1:2" ht="12.75">
      <c r="A164" s="28">
        <v>20</v>
      </c>
      <c r="B164" s="1" t="s">
        <v>86</v>
      </c>
    </row>
    <row r="165" spans="1:2" ht="12.75">
      <c r="A165" s="28"/>
      <c r="B165" s="1"/>
    </row>
    <row r="166" spans="1:2" ht="12.75">
      <c r="A166" s="28"/>
      <c r="B166" t="s">
        <v>120</v>
      </c>
    </row>
    <row r="167" ht="12.75">
      <c r="A167" s="28"/>
    </row>
    <row r="168" spans="1:2" ht="12.75">
      <c r="A168" s="28">
        <v>21</v>
      </c>
      <c r="B168" s="1" t="s">
        <v>84</v>
      </c>
    </row>
    <row r="169" spans="1:2" ht="12.75">
      <c r="A169" s="28"/>
      <c r="B169" s="1"/>
    </row>
    <row r="170" spans="1:2" ht="12.75">
      <c r="A170" s="28"/>
      <c r="B170" t="s">
        <v>120</v>
      </c>
    </row>
    <row r="171" ht="12.75">
      <c r="A171" s="28"/>
    </row>
    <row r="172" spans="1:2" ht="12.75">
      <c r="A172" s="28">
        <v>22</v>
      </c>
      <c r="B172" s="1" t="s">
        <v>85</v>
      </c>
    </row>
    <row r="173" spans="1:2" ht="12.75">
      <c r="A173" s="28"/>
      <c r="B173" s="1"/>
    </row>
    <row r="174" spans="1:2" ht="12.75">
      <c r="A174" s="28"/>
      <c r="B174" s="22" t="s">
        <v>170</v>
      </c>
    </row>
    <row r="175" ht="12.75">
      <c r="A175" s="28"/>
    </row>
    <row r="176" spans="1:2" ht="12.75">
      <c r="A176" s="28">
        <v>23</v>
      </c>
      <c r="B176" s="1" t="s">
        <v>146</v>
      </c>
    </row>
    <row r="177" ht="12.75">
      <c r="A177" s="28"/>
    </row>
    <row r="178" spans="1:2" ht="12.75">
      <c r="A178" s="28"/>
      <c r="B178" t="s">
        <v>144</v>
      </c>
    </row>
    <row r="179" spans="1:2" ht="12.75">
      <c r="A179" s="28"/>
      <c r="B179" t="s">
        <v>149</v>
      </c>
    </row>
    <row r="180" ht="12.75">
      <c r="A180" s="28"/>
    </row>
    <row r="181" spans="1:2" ht="12.75">
      <c r="A181" s="28"/>
      <c r="B181" t="s">
        <v>147</v>
      </c>
    </row>
    <row r="182" spans="1:2" ht="12.75">
      <c r="A182" s="28"/>
      <c r="B182" t="s">
        <v>148</v>
      </c>
    </row>
    <row r="183" spans="1:2" ht="12.75">
      <c r="A183" s="28"/>
      <c r="B183" t="s">
        <v>154</v>
      </c>
    </row>
    <row r="184" spans="1:2" ht="12.75">
      <c r="A184" s="28"/>
      <c r="B184" t="s">
        <v>155</v>
      </c>
    </row>
    <row r="185" spans="1:2" ht="12.75">
      <c r="A185" s="28"/>
      <c r="B185" t="s">
        <v>156</v>
      </c>
    </row>
    <row r="186" ht="12.75">
      <c r="B186" t="s">
        <v>174</v>
      </c>
    </row>
    <row r="187" ht="12.75">
      <c r="B187" t="s">
        <v>157</v>
      </c>
    </row>
    <row r="191" ht="12.75">
      <c r="B191" s="1" t="s">
        <v>145</v>
      </c>
    </row>
    <row r="197" ht="12.75">
      <c r="B197" s="1" t="s">
        <v>210</v>
      </c>
    </row>
    <row r="198" ht="12.75">
      <c r="B198" s="1" t="s">
        <v>150</v>
      </c>
    </row>
    <row r="199" ht="12.75">
      <c r="B199" s="1" t="s">
        <v>143</v>
      </c>
    </row>
    <row r="200" ht="12.75">
      <c r="B200" s="1" t="s">
        <v>121</v>
      </c>
    </row>
    <row r="201" ht="12.75">
      <c r="B201" s="1" t="s">
        <v>225</v>
      </c>
    </row>
  </sheetData>
  <mergeCells count="4">
    <mergeCell ref="A4:I4"/>
    <mergeCell ref="A3:I3"/>
    <mergeCell ref="A1:I1"/>
    <mergeCell ref="A2:I2"/>
  </mergeCells>
  <printOptions/>
  <pageMargins left="0.708661417322835" right="0.511811023622047" top="0.7" bottom="0.236220472440945" header="0.511811023622047" footer="0.511811023622047"/>
  <pageSetup horizontalDpi="600" verticalDpi="600" orientation="portrait" paperSize="9" scale="90" r:id="rId1"/>
  <rowBreaks count="3" manualBreakCount="3">
    <brk id="62" max="8" man="1"/>
    <brk id="107" max="8" man="1"/>
    <brk id="15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AKN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AKN Industries Sdn Bhd</dc:creator>
  <cp:keywords/>
  <dc:description/>
  <cp:lastModifiedBy>M &amp; C PENANG</cp:lastModifiedBy>
  <cp:lastPrinted>2001-02-27T02:33:53Z</cp:lastPrinted>
  <dcterms:created xsi:type="dcterms:W3CDTF">1999-09-28T02:28:44Z</dcterms:created>
  <cp:category/>
  <cp:version/>
  <cp:contentType/>
  <cp:contentStatus/>
</cp:coreProperties>
</file>