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60" windowWidth="8400" windowHeight="4875" activeTab="0"/>
  </bookViews>
  <sheets>
    <sheet name="Income Statement" sheetId="1" r:id="rId1"/>
    <sheet name="Balance Sheet" sheetId="2" r:id="rId2"/>
    <sheet name="Changes In Equity" sheetId="3" r:id="rId3"/>
    <sheet name="Cash Flow" sheetId="4" r:id="rId4"/>
  </sheets>
  <definedNames>
    <definedName name="_xlnm.Print_Area" localSheetId="0">'Income Statement'!$A$1:$L$60</definedName>
  </definedNames>
  <calcPr fullCalcOnLoad="1"/>
</workbook>
</file>

<file path=xl/sharedStrings.xml><?xml version="1.0" encoding="utf-8"?>
<sst xmlns="http://schemas.openxmlformats.org/spreadsheetml/2006/main" count="211" uniqueCount="101">
  <si>
    <t>Revenue</t>
  </si>
  <si>
    <t>Other operating income</t>
  </si>
  <si>
    <t>Profit from operations</t>
  </si>
  <si>
    <t>Finance costs</t>
  </si>
  <si>
    <t>Profit before tax</t>
  </si>
  <si>
    <t>Taxation</t>
  </si>
  <si>
    <t>Net profit for the period</t>
  </si>
  <si>
    <t>Property, Plant &amp; Equipment</t>
  </si>
  <si>
    <t>Current Assets</t>
  </si>
  <si>
    <t>Cash and bank balances</t>
  </si>
  <si>
    <t>Current Liabilities</t>
  </si>
  <si>
    <t>Net Current Assets</t>
  </si>
  <si>
    <t>Share</t>
  </si>
  <si>
    <t>Capital</t>
  </si>
  <si>
    <t>Premium</t>
  </si>
  <si>
    <t>Total</t>
  </si>
  <si>
    <t xml:space="preserve">CONDENSED CONSOLIDATED STATEMENT OF CHANGES IN EQUITY FOR </t>
  </si>
  <si>
    <t>Adjustments for:</t>
  </si>
  <si>
    <t>Depreciation of property, plant and equipment</t>
  </si>
  <si>
    <t>Interest income</t>
  </si>
  <si>
    <t xml:space="preserve">Interest expense  </t>
  </si>
  <si>
    <t>Operating profit before working capital changes</t>
  </si>
  <si>
    <t>Income tax paid</t>
  </si>
  <si>
    <t>Interest received</t>
  </si>
  <si>
    <t>Interest paid</t>
  </si>
  <si>
    <t>Net cash used in financing activities</t>
  </si>
  <si>
    <t>CASH AND CASH EQUIVALENTS</t>
  </si>
  <si>
    <t>(The figures have not been audited)</t>
  </si>
  <si>
    <t>CONDENSED CONSOLIDATED CASH FLOW STATEMENT FOR THE</t>
  </si>
  <si>
    <t>MELATI EHSAN HOLDINGS BERHAD (673293-X)</t>
  </si>
  <si>
    <t>CONDENSED CONSOLIDATED INCOME STATEMENT FOR THE SECOND QUARTER ENDED 28 FEBRUARY 2007</t>
  </si>
  <si>
    <t>Cumulative Quarter</t>
  </si>
  <si>
    <t>n/a</t>
  </si>
  <si>
    <t>Realisation of negative goodwill</t>
  </si>
  <si>
    <t>Equity holders of the parent</t>
  </si>
  <si>
    <t>28/02/2007</t>
  </si>
  <si>
    <t>RM</t>
  </si>
  <si>
    <t>Goodwill on consolidation</t>
  </si>
  <si>
    <t>Trade receivables</t>
  </si>
  <si>
    <t>Trade payables</t>
  </si>
  <si>
    <t>Share premium</t>
  </si>
  <si>
    <t>At 1 September 2006</t>
  </si>
  <si>
    <t>At 28 February 2007</t>
  </si>
  <si>
    <t>Individual Quarter</t>
  </si>
  <si>
    <t>Earnings per share (sen)</t>
  </si>
  <si>
    <t>Shareholders' Equity</t>
  </si>
  <si>
    <t>(Increase)/Decrease in:</t>
  </si>
  <si>
    <t>Amount due from contract customers</t>
  </si>
  <si>
    <t>Other receivables, deposits and prepaid expenses</t>
  </si>
  <si>
    <t>Increase/(Decrease) in:</t>
  </si>
  <si>
    <t>Amount due to contract customers</t>
  </si>
  <si>
    <t>Other payables and accrued expenses</t>
  </si>
  <si>
    <t>Repayment of hire-purchase payable</t>
  </si>
  <si>
    <t xml:space="preserve">  AT BEGINNING OF THE FINANCIAL PERIOD</t>
  </si>
  <si>
    <t xml:space="preserve">  AT END OF FINANCIAL PERIOD</t>
  </si>
  <si>
    <t>The Condensed Consolidated Income Statement should be read in conjunction with the accompanying explanatory notes attached to the interim financial statements.</t>
  </si>
  <si>
    <t>Administrative expenses</t>
  </si>
  <si>
    <t>Attributable to :-</t>
  </si>
  <si>
    <t>Share capital</t>
  </si>
  <si>
    <t>Tax liabilities</t>
  </si>
  <si>
    <t>Hire purchase payable</t>
  </si>
  <si>
    <t>Unappropriated profit</t>
  </si>
  <si>
    <t>Deferred tax liabilities</t>
  </si>
  <si>
    <t>CONDENSED CONSOLIDATED BALANCE SHEET AS AT 28 FEBRUARY 2007</t>
  </si>
  <si>
    <t>Acquisition of subsidiaries</t>
  </si>
  <si>
    <t>Unappropriated</t>
  </si>
  <si>
    <t>Profit</t>
  </si>
  <si>
    <t>CASH FLOWS USED IN FINANCING ACTIVITIES</t>
  </si>
  <si>
    <t>*</t>
  </si>
  <si>
    <t>Deferred Liabilities</t>
  </si>
  <si>
    <t>ASSETS</t>
  </si>
  <si>
    <t>Represented by:</t>
  </si>
  <si>
    <t>Net Assets</t>
  </si>
  <si>
    <t>The Condensed Consolidated Balance Sheet should be read in conjunction with the accompanying explanatory notes attached to the interim financial statements.</t>
  </si>
  <si>
    <t>The Condensed Consolidated Statement Of Changes In Equity should be read in conjunction with the accompanying explanatory notes attached to the interim financial statements.</t>
  </si>
  <si>
    <t>The Condensed Consolidated Cash Flow Statement should be read in conjunction with the accompanying explanatory notes attached to the interim financial statements.</t>
  </si>
  <si>
    <t>Contract cost</t>
  </si>
  <si>
    <t>Gross profit</t>
  </si>
  <si>
    <t>Corresponding</t>
  </si>
  <si>
    <t>Current Year</t>
  </si>
  <si>
    <t>Quarter</t>
  </si>
  <si>
    <t>Preceding Year</t>
  </si>
  <si>
    <t>To Date</t>
  </si>
  <si>
    <t>Period To Date</t>
  </si>
  <si>
    <t>These are the first interim financial statements on the consolidated results for the second quarter ended 28 February 2007 announced by Melati Ehsan Holdings Berhad ("the Company" or "MEHB") in compliance with Bursa Malaysia Securities Berhad's ("Bursa Securities") requirements in conjunction with the admission of the Company to the Main Board of Bursa Securities. As this is the first quarterly report being drawn out after the Group was conceived on 3 January 2007, there are no comparative consolidated figures for the preceding financial year's corresponding quarter and period to date.</t>
  </si>
  <si>
    <t>Net assets per share (RM)</t>
  </si>
  <si>
    <t>As At</t>
  </si>
  <si>
    <t>THE SECOND QUARTER ENDED 28 FEBRUARY 2007</t>
  </si>
  <si>
    <t>SECOND QUARTER ENDED 28 FEBRUARY 2007</t>
  </si>
  <si>
    <t>Period Ended</t>
  </si>
  <si>
    <t>Current Period</t>
  </si>
  <si>
    <t>CASH FLOWS FROM OPERATING ACTIVITIES</t>
  </si>
  <si>
    <t>Cash generated from operations</t>
  </si>
  <si>
    <t>Net cash from operating activities</t>
  </si>
  <si>
    <t>NET INCREASE IN CASH AND CASH EQUIVALENTS</t>
  </si>
  <si>
    <t xml:space="preserve"> - Basic</t>
  </si>
  <si>
    <t xml:space="preserve"> - Diluted</t>
  </si>
  <si>
    <t>Reserves</t>
  </si>
  <si>
    <t>Reverse acquisition reserves</t>
  </si>
  <si>
    <t>Reverse</t>
  </si>
  <si>
    <t>Acquisition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</si>
</sst>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0_);[Red]\(#,##0.00000\)"/>
    <numFmt numFmtId="166" formatCode="#,##0.0_);\(#,##0.0\)"/>
    <numFmt numFmtId="167" formatCode="_(* #,##0.0_);_(* \(#,##0.0\);_(* &quot;-&quot;??_);_(@_)"/>
    <numFmt numFmtId="168" formatCode="_(* #,##0_);_(* \(#,##0\);_(* &quot;-&quot;??_);_(@_)"/>
    <numFmt numFmtId="169" formatCode="0.00000000"/>
    <numFmt numFmtId="170" formatCode="0.0000000"/>
    <numFmt numFmtId="171" formatCode="0.000000"/>
    <numFmt numFmtId="172" formatCode="0.00000"/>
    <numFmt numFmtId="173" formatCode="0.0000"/>
    <numFmt numFmtId="174" formatCode="0.000"/>
    <numFmt numFmtId="175" formatCode="#,##0.000_);\(#,##0.000\)"/>
  </numFmts>
  <fonts count="23">
    <font>
      <sz val="12"/>
      <name val="Times New Roman"/>
      <family val="0"/>
    </font>
    <font>
      <sz val="8"/>
      <name val="Times New Roman"/>
      <family val="0"/>
    </font>
    <font>
      <b/>
      <sz val="12"/>
      <name val="Times New Roman"/>
      <family val="1"/>
    </font>
    <font>
      <b/>
      <sz val="14"/>
      <name val="Times New Roman"/>
      <family val="1"/>
    </font>
    <font>
      <sz val="14"/>
      <name val="Times New Roman"/>
      <family val="1"/>
    </font>
    <font>
      <u val="single"/>
      <sz val="12"/>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80">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Fill="1" applyAlignment="1">
      <alignment/>
    </xf>
    <xf numFmtId="0" fontId="3" fillId="0" borderId="0" xfId="0" applyFont="1" applyAlignment="1">
      <alignment/>
    </xf>
    <xf numFmtId="0" fontId="0" fillId="0" borderId="0" xfId="0" applyFont="1" applyAlignment="1">
      <alignment vertical="justify" wrapText="1"/>
    </xf>
    <xf numFmtId="39" fontId="2" fillId="0" borderId="0" xfId="0" applyNumberFormat="1" applyFont="1" applyAlignment="1">
      <alignment horizontal="center"/>
    </xf>
    <xf numFmtId="0" fontId="2" fillId="0" borderId="0" xfId="0" applyFont="1" applyAlignment="1">
      <alignment horizontal="center"/>
    </xf>
    <xf numFmtId="41" fontId="0" fillId="0" borderId="0" xfId="42" applyNumberFormat="1" applyFont="1" applyAlignment="1">
      <alignment/>
    </xf>
    <xf numFmtId="41" fontId="0" fillId="0" borderId="0" xfId="42" applyNumberFormat="1" applyFont="1" applyFill="1" applyAlignment="1">
      <alignment/>
    </xf>
    <xf numFmtId="41" fontId="0" fillId="0" borderId="10" xfId="42" applyNumberFormat="1" applyFont="1" applyBorder="1" applyAlignment="1">
      <alignment/>
    </xf>
    <xf numFmtId="0" fontId="0" fillId="0" borderId="0" xfId="0" applyFont="1" applyAlignment="1">
      <alignment horizontal="center"/>
    </xf>
    <xf numFmtId="14" fontId="2" fillId="0" borderId="0" xfId="0" applyNumberFormat="1" applyFont="1" applyAlignment="1">
      <alignment horizontal="center"/>
    </xf>
    <xf numFmtId="14" fontId="2" fillId="0" borderId="0" xfId="0" applyNumberFormat="1" applyFont="1" applyAlignment="1" quotePrefix="1">
      <alignment horizontal="center"/>
    </xf>
    <xf numFmtId="37" fontId="0" fillId="0" borderId="0" xfId="0" applyNumberFormat="1" applyFont="1" applyAlignment="1">
      <alignment/>
    </xf>
    <xf numFmtId="37" fontId="0" fillId="0" borderId="0" xfId="0" applyNumberFormat="1" applyFont="1" applyAlignment="1">
      <alignment horizontal="center"/>
    </xf>
    <xf numFmtId="37" fontId="0" fillId="0" borderId="11" xfId="0" applyNumberFormat="1" applyFont="1" applyBorder="1" applyAlignment="1">
      <alignment/>
    </xf>
    <xf numFmtId="37" fontId="0" fillId="0" borderId="11" xfId="0" applyNumberFormat="1" applyFont="1" applyBorder="1" applyAlignment="1">
      <alignment horizontal="center"/>
    </xf>
    <xf numFmtId="37" fontId="0" fillId="0" borderId="0" xfId="0" applyNumberFormat="1" applyFont="1" applyBorder="1" applyAlignment="1">
      <alignment/>
    </xf>
    <xf numFmtId="37" fontId="0" fillId="0" borderId="0" xfId="0" applyNumberFormat="1" applyFont="1" applyBorder="1" applyAlignment="1">
      <alignment horizontal="center"/>
    </xf>
    <xf numFmtId="37" fontId="0" fillId="0" borderId="10" xfId="0" applyNumberFormat="1" applyFont="1" applyBorder="1" applyAlignment="1">
      <alignment/>
    </xf>
    <xf numFmtId="37" fontId="0" fillId="0" borderId="10" xfId="0" applyNumberFormat="1" applyFont="1" applyBorder="1" applyAlignment="1">
      <alignment horizontal="center"/>
    </xf>
    <xf numFmtId="43" fontId="0" fillId="0" borderId="0" xfId="42" applyFont="1" applyAlignment="1">
      <alignment horizontal="center"/>
    </xf>
    <xf numFmtId="37" fontId="0" fillId="0" borderId="12" xfId="0" applyNumberFormat="1" applyFont="1" applyBorder="1" applyAlignment="1">
      <alignment/>
    </xf>
    <xf numFmtId="37" fontId="0" fillId="0" borderId="12" xfId="0" applyNumberFormat="1" applyFont="1" applyBorder="1" applyAlignment="1">
      <alignment horizontal="center"/>
    </xf>
    <xf numFmtId="0" fontId="0" fillId="0" borderId="0" xfId="0" applyFont="1" applyAlignment="1" quotePrefix="1">
      <alignment/>
    </xf>
    <xf numFmtId="43" fontId="0" fillId="0" borderId="12" xfId="42" applyFont="1" applyBorder="1" applyAlignment="1">
      <alignment horizontal="center"/>
    </xf>
    <xf numFmtId="0" fontId="0" fillId="0" borderId="0" xfId="0" applyFont="1" applyAlignment="1">
      <alignment horizontal="justify" vertical="justify" wrapText="1"/>
    </xf>
    <xf numFmtId="0" fontId="2" fillId="0" borderId="0" xfId="0" applyFont="1" applyAlignment="1" quotePrefix="1">
      <alignment horizontal="center"/>
    </xf>
    <xf numFmtId="43" fontId="0" fillId="0" borderId="0" xfId="42" applyFont="1" applyAlignment="1">
      <alignment/>
    </xf>
    <xf numFmtId="37" fontId="0" fillId="0" borderId="13" xfId="0" applyNumberFormat="1" applyFont="1" applyBorder="1" applyAlignment="1">
      <alignment/>
    </xf>
    <xf numFmtId="168" fontId="0" fillId="0" borderId="0" xfId="42" applyNumberFormat="1" applyFont="1" applyAlignment="1">
      <alignment/>
    </xf>
    <xf numFmtId="43" fontId="2" fillId="0" borderId="12" xfId="42" applyFont="1" applyBorder="1" applyAlignment="1">
      <alignment/>
    </xf>
    <xf numFmtId="4" fontId="0" fillId="0" borderId="0" xfId="0" applyNumberFormat="1" applyFont="1" applyBorder="1" applyAlignment="1">
      <alignment horizontal="center"/>
    </xf>
    <xf numFmtId="43" fontId="0" fillId="0" borderId="0" xfId="42" applyFont="1" applyBorder="1" applyAlignment="1">
      <alignment horizontal="center"/>
    </xf>
    <xf numFmtId="43" fontId="0" fillId="0" borderId="0" xfId="42" applyFont="1" applyBorder="1" applyAlignment="1">
      <alignment/>
    </xf>
    <xf numFmtId="0" fontId="2" fillId="0" borderId="0" xfId="0" applyFont="1" applyAlignment="1">
      <alignment/>
    </xf>
    <xf numFmtId="0" fontId="0" fillId="0" borderId="0" xfId="0" applyFont="1" applyAlignment="1">
      <alignment/>
    </xf>
    <xf numFmtId="39" fontId="0" fillId="0" borderId="0" xfId="0" applyNumberFormat="1" applyFont="1" applyAlignment="1">
      <alignment/>
    </xf>
    <xf numFmtId="0" fontId="4" fillId="0" borderId="0" xfId="0" applyFont="1" applyAlignment="1">
      <alignment/>
    </xf>
    <xf numFmtId="39" fontId="2" fillId="0" borderId="0" xfId="56" applyNumberFormat="1" applyFont="1" applyAlignment="1" quotePrefix="1">
      <alignment horizontal="center"/>
      <protection/>
    </xf>
    <xf numFmtId="0" fontId="5" fillId="0" borderId="0" xfId="56" applyFont="1" applyAlignment="1">
      <alignment horizontal="center"/>
      <protection/>
    </xf>
    <xf numFmtId="0" fontId="0" fillId="0" borderId="0" xfId="56" applyFont="1">
      <alignment/>
      <protection/>
    </xf>
    <xf numFmtId="39" fontId="2" fillId="0" borderId="0" xfId="56" applyNumberFormat="1" applyFont="1" applyAlignment="1">
      <alignment horizontal="center"/>
      <protection/>
    </xf>
    <xf numFmtId="0" fontId="0" fillId="0" borderId="0" xfId="56" applyFont="1" applyAlignment="1">
      <alignment horizontal="center"/>
      <protection/>
    </xf>
    <xf numFmtId="0" fontId="0" fillId="0" borderId="0" xfId="56" applyFont="1">
      <alignment/>
      <protection/>
    </xf>
    <xf numFmtId="0" fontId="0" fillId="0" borderId="0" xfId="55" applyFont="1">
      <alignment/>
      <protection/>
    </xf>
    <xf numFmtId="0" fontId="0" fillId="0" borderId="0" xfId="55" applyFont="1">
      <alignment/>
      <protection/>
    </xf>
    <xf numFmtId="39" fontId="0" fillId="0" borderId="0" xfId="56" applyNumberFormat="1" applyFont="1" applyAlignment="1">
      <alignment horizontal="center"/>
      <protection/>
    </xf>
    <xf numFmtId="38" fontId="0" fillId="0" borderId="0" xfId="56" applyNumberFormat="1" applyFont="1" applyAlignment="1">
      <alignment horizontal="right"/>
      <protection/>
    </xf>
    <xf numFmtId="38" fontId="0" fillId="0" borderId="0" xfId="56" applyNumberFormat="1" applyFont="1" applyAlignment="1">
      <alignment/>
      <protection/>
    </xf>
    <xf numFmtId="38" fontId="0" fillId="0" borderId="0" xfId="56" applyNumberFormat="1" applyFont="1" applyAlignment="1">
      <alignment horizontal="center"/>
      <protection/>
    </xf>
    <xf numFmtId="0" fontId="0" fillId="0" borderId="0" xfId="56" applyFont="1" applyAlignment="1">
      <alignment horizontal="right"/>
      <protection/>
    </xf>
    <xf numFmtId="39" fontId="0" fillId="0" borderId="0" xfId="56" applyNumberFormat="1" applyFont="1" applyBorder="1">
      <alignment/>
      <protection/>
    </xf>
    <xf numFmtId="38" fontId="0" fillId="0" borderId="0" xfId="56" applyNumberFormat="1" applyFont="1">
      <alignment/>
      <protection/>
    </xf>
    <xf numFmtId="0" fontId="0" fillId="0" borderId="0" xfId="0" applyFont="1" applyAlignment="1">
      <alignment vertical="justify" wrapText="1"/>
    </xf>
    <xf numFmtId="2" fontId="0" fillId="0" borderId="12" xfId="0" applyNumberFormat="1" applyFont="1" applyBorder="1" applyAlignment="1">
      <alignment horizontal="center"/>
    </xf>
    <xf numFmtId="41" fontId="0" fillId="0" borderId="0" xfId="42" applyNumberFormat="1" applyFont="1" applyBorder="1" applyAlignment="1">
      <alignment/>
    </xf>
    <xf numFmtId="0" fontId="0" fillId="0" borderId="0" xfId="0" applyFont="1" applyAlignment="1">
      <alignment horizontal="center" vertical="top"/>
    </xf>
    <xf numFmtId="2" fontId="0" fillId="0" borderId="0" xfId="0" applyNumberFormat="1" applyFont="1" applyBorder="1" applyAlignment="1">
      <alignment horizontal="center"/>
    </xf>
    <xf numFmtId="0" fontId="0" fillId="0" borderId="0" xfId="0" applyFont="1" applyBorder="1" applyAlignment="1">
      <alignment horizontal="center"/>
    </xf>
    <xf numFmtId="37" fontId="0" fillId="0" borderId="0" xfId="56" applyNumberFormat="1" applyFont="1" applyAlignment="1">
      <alignment horizontal="right"/>
      <protection/>
    </xf>
    <xf numFmtId="37" fontId="0" fillId="0" borderId="0" xfId="56" applyNumberFormat="1" applyFont="1" applyAlignment="1">
      <alignment/>
      <protection/>
    </xf>
    <xf numFmtId="37" fontId="0" fillId="0" borderId="14" xfId="56" applyNumberFormat="1" applyFont="1" applyBorder="1" applyAlignment="1">
      <alignment horizontal="right"/>
      <protection/>
    </xf>
    <xf numFmtId="37" fontId="0" fillId="0" borderId="0" xfId="56" applyNumberFormat="1" applyFont="1" applyBorder="1" applyAlignment="1">
      <alignment horizontal="right"/>
      <protection/>
    </xf>
    <xf numFmtId="37" fontId="0" fillId="0" borderId="11" xfId="56" applyNumberFormat="1" applyFont="1" applyBorder="1" applyAlignment="1">
      <alignment horizontal="right"/>
      <protection/>
    </xf>
    <xf numFmtId="37" fontId="0" fillId="0" borderId="0" xfId="56" applyNumberFormat="1" applyFont="1" applyBorder="1" applyAlignment="1">
      <alignment horizontal="right"/>
      <protection/>
    </xf>
    <xf numFmtId="37" fontId="0" fillId="0" borderId="0" xfId="56" applyNumberFormat="1" applyFont="1" applyAlignment="1">
      <alignment horizontal="right"/>
      <protection/>
    </xf>
    <xf numFmtId="37" fontId="0" fillId="0" borderId="14" xfId="56" applyNumberFormat="1" applyFont="1" applyBorder="1" applyAlignment="1">
      <alignment horizontal="right"/>
      <protection/>
    </xf>
    <xf numFmtId="37" fontId="0" fillId="0" borderId="12" xfId="56" applyNumberFormat="1" applyFont="1" applyBorder="1" applyAlignment="1">
      <alignment horizontal="right"/>
      <protection/>
    </xf>
    <xf numFmtId="37" fontId="0" fillId="0" borderId="11" xfId="56" applyNumberFormat="1" applyFont="1" applyBorder="1" applyAlignment="1">
      <alignment horizontal="right"/>
      <protection/>
    </xf>
    <xf numFmtId="37" fontId="0" fillId="0" borderId="0" xfId="56" applyNumberFormat="1" applyFont="1" applyBorder="1">
      <alignment/>
      <protection/>
    </xf>
    <xf numFmtId="37" fontId="0" fillId="0" borderId="13" xfId="0" applyNumberFormat="1" applyFont="1" applyBorder="1" applyAlignment="1">
      <alignment horizontal="center"/>
    </xf>
    <xf numFmtId="37" fontId="2" fillId="0" borderId="12" xfId="0" applyNumberFormat="1" applyFont="1" applyBorder="1" applyAlignment="1">
      <alignment horizontal="center"/>
    </xf>
    <xf numFmtId="0" fontId="0" fillId="0" borderId="0" xfId="0" applyFont="1" applyAlignment="1">
      <alignment horizontal="center"/>
    </xf>
    <xf numFmtId="0" fontId="0" fillId="0" borderId="0" xfId="0" applyFont="1" applyAlignment="1">
      <alignment horizontal="center" vertical="justify" wrapText="1"/>
    </xf>
    <xf numFmtId="0" fontId="0" fillId="0" borderId="0" xfId="0" applyFont="1" applyAlignment="1">
      <alignment horizontal="justify" vertical="justify" wrapText="1"/>
    </xf>
    <xf numFmtId="0" fontId="0" fillId="0" borderId="0" xfId="0" applyFont="1" applyAlignment="1">
      <alignment horizontal="center"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nsolCFS"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tabSelected="1" zoomScale="75" zoomScaleNormal="75" zoomScalePageLayoutView="0" workbookViewId="0" topLeftCell="A4">
      <selection activeCell="G18" sqref="G18"/>
    </sheetView>
  </sheetViews>
  <sheetFormatPr defaultColWidth="9.00390625" defaultRowHeight="15.75"/>
  <cols>
    <col min="1" max="1" width="3.625" style="4" customWidth="1"/>
    <col min="2" max="2" width="2.625" style="4" customWidth="1"/>
    <col min="3" max="3" width="35.625" style="4" customWidth="1"/>
    <col min="4" max="4" width="2.625" style="4" customWidth="1"/>
    <col min="5" max="5" width="15.625" style="4" customWidth="1"/>
    <col min="6" max="6" width="3.125" style="4" customWidth="1"/>
    <col min="7" max="7" width="15.75390625" style="4" customWidth="1"/>
    <col min="8" max="8" width="3.125" style="4" customWidth="1"/>
    <col min="9" max="9" width="15.625" style="4" customWidth="1"/>
    <col min="10" max="10" width="3.125" style="4" customWidth="1"/>
    <col min="11" max="11" width="15.625" style="4" customWidth="1"/>
    <col min="12" max="12" width="2.625" style="4" customWidth="1"/>
    <col min="13" max="16384" width="9.00390625" style="4" customWidth="1"/>
  </cols>
  <sheetData>
    <row r="1" spans="1:11" s="3" customFormat="1" ht="18.75">
      <c r="A1" s="2" t="s">
        <v>29</v>
      </c>
      <c r="K1" s="2"/>
    </row>
    <row r="3" ht="15.75">
      <c r="A3" s="1" t="s">
        <v>30</v>
      </c>
    </row>
    <row r="4" ht="15.75">
      <c r="A4" s="4" t="s">
        <v>27</v>
      </c>
    </row>
    <row r="7" spans="5:11" ht="15.75">
      <c r="E7" s="76" t="s">
        <v>43</v>
      </c>
      <c r="F7" s="76"/>
      <c r="G7" s="76"/>
      <c r="I7" s="76" t="s">
        <v>31</v>
      </c>
      <c r="J7" s="76"/>
      <c r="K7" s="76"/>
    </row>
    <row r="8" spans="5:11" ht="15.75">
      <c r="E8" s="13"/>
      <c r="F8" s="13"/>
      <c r="G8" s="14" t="s">
        <v>81</v>
      </c>
      <c r="I8" s="13"/>
      <c r="J8" s="13"/>
      <c r="K8" s="14" t="s">
        <v>81</v>
      </c>
    </row>
    <row r="9" spans="5:11" ht="15.75">
      <c r="E9" s="14" t="s">
        <v>79</v>
      </c>
      <c r="F9" s="9"/>
      <c r="G9" s="14" t="s">
        <v>78</v>
      </c>
      <c r="H9" s="9"/>
      <c r="I9" s="14" t="s">
        <v>79</v>
      </c>
      <c r="J9" s="9"/>
      <c r="K9" s="14" t="s">
        <v>78</v>
      </c>
    </row>
    <row r="10" spans="5:11" ht="15.75">
      <c r="E10" s="14" t="s">
        <v>80</v>
      </c>
      <c r="F10" s="9"/>
      <c r="G10" s="14" t="s">
        <v>80</v>
      </c>
      <c r="H10" s="9"/>
      <c r="I10" s="9" t="s">
        <v>82</v>
      </c>
      <c r="J10" s="9"/>
      <c r="K10" s="9" t="s">
        <v>83</v>
      </c>
    </row>
    <row r="11" spans="5:11" ht="15.75">
      <c r="E11" s="15">
        <v>39141</v>
      </c>
      <c r="F11" s="9"/>
      <c r="G11" s="15">
        <v>38776</v>
      </c>
      <c r="H11" s="9"/>
      <c r="I11" s="15">
        <v>39141</v>
      </c>
      <c r="J11" s="9"/>
      <c r="K11" s="15">
        <v>38776</v>
      </c>
    </row>
    <row r="12" spans="5:11" ht="15.75">
      <c r="E12" s="9" t="s">
        <v>36</v>
      </c>
      <c r="F12" s="9"/>
      <c r="G12" s="9" t="s">
        <v>36</v>
      </c>
      <c r="H12" s="9"/>
      <c r="I12" s="9" t="s">
        <v>36</v>
      </c>
      <c r="J12" s="9"/>
      <c r="K12" s="9" t="s">
        <v>36</v>
      </c>
    </row>
    <row r="14" spans="2:11" ht="15.75">
      <c r="B14" s="4" t="s">
        <v>0</v>
      </c>
      <c r="E14" s="16">
        <f>20037802+7495809</f>
        <v>27533611</v>
      </c>
      <c r="F14" s="16"/>
      <c r="G14" s="17" t="s">
        <v>32</v>
      </c>
      <c r="H14" s="16"/>
      <c r="I14" s="16">
        <v>38423805</v>
      </c>
      <c r="J14" s="16"/>
      <c r="K14" s="17" t="s">
        <v>32</v>
      </c>
    </row>
    <row r="15" spans="5:11" ht="15.75">
      <c r="E15" s="16"/>
      <c r="F15" s="16"/>
      <c r="G15" s="17"/>
      <c r="H15" s="16"/>
      <c r="I15" s="16"/>
      <c r="J15" s="16"/>
      <c r="K15" s="17"/>
    </row>
    <row r="16" spans="2:11" ht="15.75">
      <c r="B16" s="4" t="s">
        <v>76</v>
      </c>
      <c r="E16" s="16">
        <f>-16193617-6407991</f>
        <v>-22601608</v>
      </c>
      <c r="F16" s="16"/>
      <c r="G16" s="17" t="s">
        <v>32</v>
      </c>
      <c r="H16" s="16"/>
      <c r="I16" s="16">
        <v>-32075101</v>
      </c>
      <c r="J16" s="16"/>
      <c r="K16" s="17" t="s">
        <v>32</v>
      </c>
    </row>
    <row r="17" spans="5:11" ht="15.75">
      <c r="E17" s="18"/>
      <c r="F17" s="16"/>
      <c r="G17" s="19"/>
      <c r="H17" s="16"/>
      <c r="I17" s="18"/>
      <c r="J17" s="16"/>
      <c r="K17" s="19"/>
    </row>
    <row r="18" spans="2:11" ht="15.75">
      <c r="B18" s="4" t="s">
        <v>77</v>
      </c>
      <c r="E18" s="16">
        <f>SUM(E14:E17)</f>
        <v>4932003</v>
      </c>
      <c r="F18" s="16"/>
      <c r="G18" s="17" t="s">
        <v>32</v>
      </c>
      <c r="H18" s="16"/>
      <c r="I18" s="16">
        <f>SUM(I14:I17)</f>
        <v>6348704</v>
      </c>
      <c r="J18" s="16"/>
      <c r="K18" s="17" t="s">
        <v>32</v>
      </c>
    </row>
    <row r="19" spans="5:11" ht="15.75">
      <c r="E19" s="16"/>
      <c r="F19" s="16"/>
      <c r="G19" s="17"/>
      <c r="H19" s="16"/>
      <c r="I19" s="16"/>
      <c r="J19" s="16"/>
      <c r="K19" s="17"/>
    </row>
    <row r="20" spans="2:11" ht="15.75">
      <c r="B20" s="4" t="s">
        <v>1</v>
      </c>
      <c r="E20" s="20">
        <f>1020+4112</f>
        <v>5132</v>
      </c>
      <c r="F20" s="20"/>
      <c r="G20" s="21" t="s">
        <v>32</v>
      </c>
      <c r="H20" s="20"/>
      <c r="I20" s="20">
        <v>14870</v>
      </c>
      <c r="J20" s="20"/>
      <c r="K20" s="21" t="s">
        <v>32</v>
      </c>
    </row>
    <row r="21" spans="5:11" ht="15.75">
      <c r="E21" s="16"/>
      <c r="F21" s="16"/>
      <c r="G21" s="17"/>
      <c r="H21" s="16"/>
      <c r="I21" s="16"/>
      <c r="J21" s="16"/>
      <c r="K21" s="17"/>
    </row>
    <row r="22" spans="2:11" ht="15.75">
      <c r="B22" s="4" t="s">
        <v>56</v>
      </c>
      <c r="E22" s="16">
        <f>-306113-38925</f>
        <v>-345038</v>
      </c>
      <c r="F22" s="16"/>
      <c r="G22" s="17" t="s">
        <v>32</v>
      </c>
      <c r="H22" s="16"/>
      <c r="I22" s="16">
        <v>-672817</v>
      </c>
      <c r="J22" s="16"/>
      <c r="K22" s="17" t="s">
        <v>32</v>
      </c>
    </row>
    <row r="23" spans="5:11" ht="15.75">
      <c r="E23" s="18"/>
      <c r="F23" s="16"/>
      <c r="G23" s="19"/>
      <c r="H23" s="16"/>
      <c r="I23" s="18"/>
      <c r="J23" s="16"/>
      <c r="K23" s="19"/>
    </row>
    <row r="24" spans="2:11" ht="15.75">
      <c r="B24" s="4" t="s">
        <v>2</v>
      </c>
      <c r="E24" s="16">
        <f>SUM(E18:E23)</f>
        <v>4592097</v>
      </c>
      <c r="F24" s="16"/>
      <c r="G24" s="17" t="s">
        <v>32</v>
      </c>
      <c r="H24" s="16"/>
      <c r="I24" s="16">
        <f>SUM(I18:I23)</f>
        <v>5690757</v>
      </c>
      <c r="J24" s="16"/>
      <c r="K24" s="17" t="s">
        <v>32</v>
      </c>
    </row>
    <row r="25" spans="5:11" ht="15.75">
      <c r="E25" s="16"/>
      <c r="F25" s="16"/>
      <c r="G25" s="17"/>
      <c r="H25" s="16"/>
      <c r="I25" s="16"/>
      <c r="J25" s="16"/>
      <c r="K25" s="17"/>
    </row>
    <row r="26" spans="2:11" ht="15.75">
      <c r="B26" s="4" t="s">
        <v>3</v>
      </c>
      <c r="E26" s="16">
        <v>-972</v>
      </c>
      <c r="F26" s="16"/>
      <c r="G26" s="17" t="s">
        <v>32</v>
      </c>
      <c r="H26" s="16"/>
      <c r="I26" s="16">
        <v>-2106</v>
      </c>
      <c r="J26" s="16"/>
      <c r="K26" s="17" t="s">
        <v>32</v>
      </c>
    </row>
    <row r="27" spans="5:11" ht="15.75">
      <c r="E27" s="16"/>
      <c r="F27" s="16"/>
      <c r="G27" s="17"/>
      <c r="H27" s="16"/>
      <c r="I27" s="16"/>
      <c r="J27" s="16"/>
      <c r="K27" s="17"/>
    </row>
    <row r="28" spans="2:11" ht="15.75">
      <c r="B28" s="4" t="s">
        <v>33</v>
      </c>
      <c r="E28" s="20">
        <v>1448906</v>
      </c>
      <c r="F28" s="20"/>
      <c r="G28" s="21" t="s">
        <v>32</v>
      </c>
      <c r="H28" s="20"/>
      <c r="I28" s="20">
        <f>E28</f>
        <v>1448906</v>
      </c>
      <c r="J28" s="20"/>
      <c r="K28" s="21" t="s">
        <v>32</v>
      </c>
    </row>
    <row r="29" spans="5:11" ht="15.75">
      <c r="E29" s="18"/>
      <c r="F29" s="16"/>
      <c r="G29" s="19"/>
      <c r="H29" s="16"/>
      <c r="I29" s="18"/>
      <c r="J29" s="16"/>
      <c r="K29" s="19"/>
    </row>
    <row r="30" spans="2:11" ht="15.75">
      <c r="B30" s="4" t="s">
        <v>4</v>
      </c>
      <c r="E30" s="16">
        <f>SUM(E24:E28)</f>
        <v>6040031</v>
      </c>
      <c r="F30" s="16"/>
      <c r="G30" s="17" t="s">
        <v>32</v>
      </c>
      <c r="H30" s="16"/>
      <c r="I30" s="16">
        <f>SUM(I24:I28)</f>
        <v>7137557</v>
      </c>
      <c r="J30" s="16"/>
      <c r="K30" s="17" t="s">
        <v>32</v>
      </c>
    </row>
    <row r="31" spans="5:11" ht="15.75">
      <c r="E31" s="16"/>
      <c r="F31" s="16"/>
      <c r="G31" s="17"/>
      <c r="H31" s="16"/>
      <c r="I31" s="16"/>
      <c r="J31" s="16"/>
      <c r="K31" s="17"/>
    </row>
    <row r="32" spans="2:11" ht="15.75">
      <c r="B32" s="4" t="s">
        <v>5</v>
      </c>
      <c r="E32" s="20">
        <f>-940000-280000</f>
        <v>-1220000</v>
      </c>
      <c r="F32" s="20"/>
      <c r="G32" s="21" t="s">
        <v>32</v>
      </c>
      <c r="H32" s="20"/>
      <c r="I32" s="20">
        <v>-1500000</v>
      </c>
      <c r="J32" s="20"/>
      <c r="K32" s="21" t="s">
        <v>32</v>
      </c>
    </row>
    <row r="33" spans="5:11" ht="15.75">
      <c r="E33" s="18"/>
      <c r="F33" s="16"/>
      <c r="G33" s="19"/>
      <c r="H33" s="16"/>
      <c r="I33" s="18"/>
      <c r="J33" s="16"/>
      <c r="K33" s="19"/>
    </row>
    <row r="34" spans="2:11" ht="16.5" thickBot="1">
      <c r="B34" s="4" t="s">
        <v>6</v>
      </c>
      <c r="E34" s="22">
        <f>SUM(E30:E33)</f>
        <v>4820031</v>
      </c>
      <c r="F34" s="16"/>
      <c r="G34" s="23" t="s">
        <v>32</v>
      </c>
      <c r="H34" s="16"/>
      <c r="I34" s="22">
        <f>SUM(I30:I33)</f>
        <v>5637557</v>
      </c>
      <c r="J34" s="16"/>
      <c r="K34" s="23" t="s">
        <v>32</v>
      </c>
    </row>
    <row r="35" spans="7:11" ht="15.75">
      <c r="G35" s="24"/>
      <c r="K35" s="24"/>
    </row>
    <row r="36" spans="7:11" ht="15.75">
      <c r="G36" s="24"/>
      <c r="K36" s="24"/>
    </row>
    <row r="37" spans="2:11" ht="15.75">
      <c r="B37" s="4" t="s">
        <v>57</v>
      </c>
      <c r="G37" s="24"/>
      <c r="K37" s="24"/>
    </row>
    <row r="38" spans="2:11" ht="16.5" thickBot="1">
      <c r="B38" s="4" t="s">
        <v>34</v>
      </c>
      <c r="E38" s="25">
        <f>E34</f>
        <v>4820031</v>
      </c>
      <c r="G38" s="26" t="str">
        <f>G34</f>
        <v>n/a</v>
      </c>
      <c r="I38" s="25">
        <f>I34</f>
        <v>5637557</v>
      </c>
      <c r="K38" s="26" t="str">
        <f>K34</f>
        <v>n/a</v>
      </c>
    </row>
    <row r="39" spans="7:11" ht="15.75">
      <c r="G39" s="24"/>
      <c r="K39" s="24"/>
    </row>
    <row r="40" spans="7:11" ht="15.75">
      <c r="G40" s="24"/>
      <c r="K40" s="24"/>
    </row>
    <row r="41" spans="2:11" ht="15.75">
      <c r="B41" s="4" t="s">
        <v>44</v>
      </c>
      <c r="G41" s="24"/>
      <c r="K41" s="24"/>
    </row>
    <row r="42" spans="7:11" ht="9" customHeight="1">
      <c r="G42" s="24"/>
      <c r="K42" s="24"/>
    </row>
    <row r="43" spans="2:11" ht="16.5" thickBot="1">
      <c r="B43" s="4" t="s">
        <v>95</v>
      </c>
      <c r="E43" s="58">
        <v>8.23</v>
      </c>
      <c r="F43" s="13"/>
      <c r="G43" s="28" t="s">
        <v>32</v>
      </c>
      <c r="H43" s="13"/>
      <c r="I43" s="58">
        <v>19.35</v>
      </c>
      <c r="J43" s="13"/>
      <c r="K43" s="28" t="s">
        <v>32</v>
      </c>
    </row>
    <row r="44" spans="2:11" ht="9" customHeight="1">
      <c r="B44" s="27"/>
      <c r="C44" s="27"/>
      <c r="E44" s="61"/>
      <c r="F44" s="13"/>
      <c r="G44" s="36"/>
      <c r="H44" s="13"/>
      <c r="I44" s="61"/>
      <c r="J44" s="13"/>
      <c r="K44" s="36"/>
    </row>
    <row r="45" spans="2:11" ht="16.5" thickBot="1">
      <c r="B45" s="4" t="s">
        <v>96</v>
      </c>
      <c r="E45" s="58">
        <v>8.23</v>
      </c>
      <c r="F45" s="62"/>
      <c r="G45" s="28" t="s">
        <v>32</v>
      </c>
      <c r="H45" s="62"/>
      <c r="I45" s="58">
        <v>19.35</v>
      </c>
      <c r="J45" s="62"/>
      <c r="K45" s="28" t="s">
        <v>32</v>
      </c>
    </row>
    <row r="46" spans="5:11" ht="15.75">
      <c r="E46" s="35"/>
      <c r="F46" s="13"/>
      <c r="G46" s="36"/>
      <c r="H46" s="13"/>
      <c r="I46" s="35"/>
      <c r="J46" s="13"/>
      <c r="K46" s="36"/>
    </row>
    <row r="48" spans="2:11" ht="84" customHeight="1">
      <c r="B48" s="60" t="s">
        <v>68</v>
      </c>
      <c r="C48" s="78" t="s">
        <v>84</v>
      </c>
      <c r="D48" s="78"/>
      <c r="E48" s="78"/>
      <c r="F48" s="78"/>
      <c r="G48" s="78"/>
      <c r="H48" s="78"/>
      <c r="I48" s="78"/>
      <c r="J48" s="78"/>
      <c r="K48" s="78"/>
    </row>
    <row r="49" spans="2:11" ht="15.75">
      <c r="B49" s="29"/>
      <c r="C49" s="29"/>
      <c r="D49" s="29"/>
      <c r="E49" s="29"/>
      <c r="F49" s="29"/>
      <c r="G49" s="29"/>
      <c r="H49" s="29"/>
      <c r="I49" s="29"/>
      <c r="J49" s="29"/>
      <c r="K49" s="29"/>
    </row>
    <row r="50" spans="2:11" ht="15.75">
      <c r="B50" s="29"/>
      <c r="C50" s="29"/>
      <c r="D50" s="29"/>
      <c r="E50" s="29"/>
      <c r="F50" s="29"/>
      <c r="G50" s="29"/>
      <c r="H50" s="29"/>
      <c r="I50" s="29"/>
      <c r="J50" s="29"/>
      <c r="K50" s="29"/>
    </row>
    <row r="51" spans="2:11" ht="15.75">
      <c r="B51" s="29"/>
      <c r="C51" s="29"/>
      <c r="D51" s="29"/>
      <c r="E51" s="29"/>
      <c r="F51" s="29"/>
      <c r="G51" s="29"/>
      <c r="H51" s="29"/>
      <c r="I51" s="29"/>
      <c r="J51" s="29"/>
      <c r="K51" s="29"/>
    </row>
    <row r="52" spans="2:11" ht="15.75">
      <c r="B52" s="29"/>
      <c r="C52" s="29"/>
      <c r="D52" s="29"/>
      <c r="E52" s="29"/>
      <c r="F52" s="29"/>
      <c r="G52" s="29"/>
      <c r="H52" s="29"/>
      <c r="I52" s="29"/>
      <c r="J52" s="29"/>
      <c r="K52" s="29"/>
    </row>
    <row r="53" spans="2:11" ht="15.75">
      <c r="B53" s="29"/>
      <c r="C53" s="29"/>
      <c r="D53" s="29"/>
      <c r="E53" s="29"/>
      <c r="F53" s="29"/>
      <c r="G53" s="29"/>
      <c r="H53" s="29"/>
      <c r="I53" s="29"/>
      <c r="J53" s="29"/>
      <c r="K53" s="29"/>
    </row>
    <row r="54" spans="2:11" ht="15.75">
      <c r="B54" s="29"/>
      <c r="C54" s="29"/>
      <c r="D54" s="29"/>
      <c r="E54" s="29"/>
      <c r="F54" s="29"/>
      <c r="G54" s="29"/>
      <c r="H54" s="29"/>
      <c r="I54" s="29"/>
      <c r="J54" s="29"/>
      <c r="K54" s="29"/>
    </row>
    <row r="55" spans="2:11" ht="15.75">
      <c r="B55" s="29"/>
      <c r="C55" s="29"/>
      <c r="D55" s="29"/>
      <c r="E55" s="29"/>
      <c r="F55" s="29"/>
      <c r="G55" s="29"/>
      <c r="H55" s="29"/>
      <c r="I55" s="29"/>
      <c r="J55" s="29"/>
      <c r="K55" s="29"/>
    </row>
    <row r="56" spans="2:11" ht="15.75">
      <c r="B56" s="29"/>
      <c r="C56" s="29"/>
      <c r="D56" s="29"/>
      <c r="E56" s="29"/>
      <c r="F56" s="29"/>
      <c r="G56" s="29"/>
      <c r="H56" s="29"/>
      <c r="I56" s="29"/>
      <c r="J56" s="29"/>
      <c r="K56" s="29"/>
    </row>
    <row r="57" spans="2:11" ht="15.75">
      <c r="B57" s="29"/>
      <c r="C57" s="29"/>
      <c r="D57" s="29"/>
      <c r="E57" s="29"/>
      <c r="F57" s="29"/>
      <c r="G57" s="29"/>
      <c r="H57" s="29"/>
      <c r="I57" s="29"/>
      <c r="J57" s="29"/>
      <c r="K57" s="29"/>
    </row>
    <row r="58" spans="2:11" ht="15.75">
      <c r="B58" s="29"/>
      <c r="C58" s="29"/>
      <c r="D58" s="29"/>
      <c r="E58" s="29"/>
      <c r="F58" s="29"/>
      <c r="G58" s="29"/>
      <c r="H58" s="29"/>
      <c r="I58" s="29"/>
      <c r="J58" s="29"/>
      <c r="K58" s="29"/>
    </row>
    <row r="59" spans="2:11" ht="15.75">
      <c r="B59" s="29"/>
      <c r="C59" s="29"/>
      <c r="D59" s="29"/>
      <c r="E59" s="29"/>
      <c r="F59" s="29"/>
      <c r="G59" s="29"/>
      <c r="H59" s="29"/>
      <c r="I59" s="29"/>
      <c r="J59" s="29"/>
      <c r="K59" s="29"/>
    </row>
    <row r="60" spans="2:12" ht="36" customHeight="1">
      <c r="B60" s="77" t="s">
        <v>55</v>
      </c>
      <c r="C60" s="77"/>
      <c r="D60" s="77"/>
      <c r="E60" s="77"/>
      <c r="F60" s="77"/>
      <c r="G60" s="77"/>
      <c r="H60" s="77"/>
      <c r="I60" s="77"/>
      <c r="J60" s="77"/>
      <c r="K60" s="77"/>
      <c r="L60" s="7"/>
    </row>
  </sheetData>
  <sheetProtection/>
  <mergeCells count="4">
    <mergeCell ref="E7:G7"/>
    <mergeCell ref="I7:K7"/>
    <mergeCell ref="B60:K60"/>
    <mergeCell ref="C48:K48"/>
  </mergeCells>
  <printOptions/>
  <pageMargins left="0.5" right="0.5" top="0.5" bottom="0.5" header="0.5" footer="0.5"/>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K51"/>
  <sheetViews>
    <sheetView zoomScale="75" zoomScaleNormal="75" zoomScalePageLayoutView="0" workbookViewId="0" topLeftCell="A1">
      <selection activeCell="E46" sqref="E46"/>
    </sheetView>
  </sheetViews>
  <sheetFormatPr defaultColWidth="9.00390625" defaultRowHeight="15.75"/>
  <cols>
    <col min="1" max="1" width="3.625" style="4" customWidth="1"/>
    <col min="2" max="2" width="3.125" style="4" customWidth="1"/>
    <col min="3" max="3" width="45.625" style="4" customWidth="1"/>
    <col min="4" max="4" width="2.625" style="4" customWidth="1"/>
    <col min="5" max="5" width="15.625" style="4" customWidth="1"/>
    <col min="6" max="6" width="2.625" style="4" customWidth="1"/>
    <col min="7" max="7" width="15.625" style="4" customWidth="1"/>
    <col min="8" max="8" width="2.625" style="4" customWidth="1"/>
    <col min="9" max="16384" width="9.00390625" style="4" customWidth="1"/>
  </cols>
  <sheetData>
    <row r="1" spans="1:7" s="3" customFormat="1" ht="18.75">
      <c r="A1" s="2" t="s">
        <v>29</v>
      </c>
      <c r="G1" s="2"/>
    </row>
    <row r="3" ht="15.75">
      <c r="A3" s="1" t="s">
        <v>63</v>
      </c>
    </row>
    <row r="4" ht="15.75">
      <c r="A4" s="4" t="s">
        <v>27</v>
      </c>
    </row>
    <row r="6" ht="15.75">
      <c r="G6" s="9"/>
    </row>
    <row r="7" spans="5:7" ht="15.75">
      <c r="E7" s="9" t="s">
        <v>86</v>
      </c>
      <c r="F7" s="9"/>
      <c r="G7" s="9" t="s">
        <v>86</v>
      </c>
    </row>
    <row r="8" spans="5:7" ht="15.75">
      <c r="E8" s="30" t="s">
        <v>35</v>
      </c>
      <c r="F8" s="9"/>
      <c r="G8" s="15">
        <v>38960</v>
      </c>
    </row>
    <row r="9" spans="5:7" ht="15.75">
      <c r="E9" s="9" t="s">
        <v>36</v>
      </c>
      <c r="F9" s="9"/>
      <c r="G9" s="9" t="s">
        <v>36</v>
      </c>
    </row>
    <row r="10" ht="15.75">
      <c r="B10" s="1" t="s">
        <v>70</v>
      </c>
    </row>
    <row r="11" spans="2:7" ht="15.75">
      <c r="B11" s="4" t="s">
        <v>7</v>
      </c>
      <c r="E11" s="16">
        <v>920433</v>
      </c>
      <c r="F11" s="16"/>
      <c r="G11" s="17" t="s">
        <v>32</v>
      </c>
    </row>
    <row r="12" spans="5:7" ht="15.75">
      <c r="E12" s="16"/>
      <c r="F12" s="16"/>
      <c r="G12" s="31"/>
    </row>
    <row r="13" spans="2:7" ht="15.75">
      <c r="B13" s="4" t="s">
        <v>37</v>
      </c>
      <c r="E13" s="16">
        <v>487677</v>
      </c>
      <c r="F13" s="16"/>
      <c r="G13" s="17" t="s">
        <v>32</v>
      </c>
    </row>
    <row r="14" spans="5:7" ht="15.75">
      <c r="E14" s="16"/>
      <c r="F14" s="16"/>
      <c r="G14" s="31"/>
    </row>
    <row r="15" spans="2:7" ht="15.75">
      <c r="B15" s="1" t="s">
        <v>8</v>
      </c>
      <c r="E15" s="16"/>
      <c r="F15" s="16"/>
      <c r="G15" s="31"/>
    </row>
    <row r="16" spans="3:7" ht="15.75">
      <c r="C16" s="4" t="s">
        <v>47</v>
      </c>
      <c r="E16" s="16">
        <v>30205104</v>
      </c>
      <c r="F16" s="16"/>
      <c r="G16" s="17" t="s">
        <v>32</v>
      </c>
    </row>
    <row r="17" spans="3:7" ht="15.75">
      <c r="C17" s="4" t="s">
        <v>38</v>
      </c>
      <c r="E17" s="16">
        <v>47328944</v>
      </c>
      <c r="F17" s="16"/>
      <c r="G17" s="17" t="s">
        <v>32</v>
      </c>
    </row>
    <row r="18" spans="3:7" ht="15.75">
      <c r="C18" s="4" t="s">
        <v>48</v>
      </c>
      <c r="E18" s="16">
        <v>25350506</v>
      </c>
      <c r="F18" s="16"/>
      <c r="G18" s="17" t="s">
        <v>32</v>
      </c>
    </row>
    <row r="19" spans="3:7" ht="15.75">
      <c r="C19" s="4" t="s">
        <v>9</v>
      </c>
      <c r="E19" s="16">
        <f>2656178</f>
        <v>2656178</v>
      </c>
      <c r="F19" s="16"/>
      <c r="G19" s="17" t="s">
        <v>32</v>
      </c>
    </row>
    <row r="20" spans="5:7" ht="15.75">
      <c r="E20" s="16"/>
      <c r="F20" s="16"/>
      <c r="G20" s="16"/>
    </row>
    <row r="21" spans="5:7" ht="15.75">
      <c r="E21" s="32">
        <f>SUM(E16:E20)</f>
        <v>105540732</v>
      </c>
      <c r="F21" s="16"/>
      <c r="G21" s="74" t="s">
        <v>32</v>
      </c>
    </row>
    <row r="22" spans="2:7" ht="15.75">
      <c r="B22" s="1" t="s">
        <v>10</v>
      </c>
      <c r="E22" s="16"/>
      <c r="F22" s="16"/>
      <c r="G22" s="16"/>
    </row>
    <row r="23" spans="3:7" ht="15.75">
      <c r="C23" s="4" t="s">
        <v>50</v>
      </c>
      <c r="E23" s="16">
        <v>7470475</v>
      </c>
      <c r="F23" s="16"/>
      <c r="G23" s="17" t="s">
        <v>32</v>
      </c>
    </row>
    <row r="24" spans="3:7" ht="15.75">
      <c r="C24" s="4" t="s">
        <v>39</v>
      </c>
      <c r="E24" s="16">
        <v>30434436</v>
      </c>
      <c r="F24" s="16"/>
      <c r="G24" s="17" t="s">
        <v>32</v>
      </c>
    </row>
    <row r="25" spans="3:7" ht="15.75">
      <c r="C25" s="4" t="s">
        <v>51</v>
      </c>
      <c r="E25" s="16">
        <v>2332928</v>
      </c>
      <c r="F25" s="16"/>
      <c r="G25" s="17" t="s">
        <v>32</v>
      </c>
    </row>
    <row r="26" spans="3:7" ht="15.75">
      <c r="C26" s="4" t="s">
        <v>60</v>
      </c>
      <c r="E26" s="16">
        <f>67816-42922</f>
        <v>24894</v>
      </c>
      <c r="F26" s="16"/>
      <c r="G26" s="17" t="s">
        <v>32</v>
      </c>
    </row>
    <row r="27" spans="3:7" ht="15.75">
      <c r="C27" s="4" t="s">
        <v>59</v>
      </c>
      <c r="E27" s="16">
        <v>5200378</v>
      </c>
      <c r="F27" s="16"/>
      <c r="G27" s="17" t="s">
        <v>32</v>
      </c>
    </row>
    <row r="28" spans="5:7" ht="15.75">
      <c r="E28" s="32">
        <f>SUM(E23:E27)</f>
        <v>45463111</v>
      </c>
      <c r="F28" s="16"/>
      <c r="G28" s="74" t="s">
        <v>32</v>
      </c>
    </row>
    <row r="29" spans="5:7" ht="15.75">
      <c r="E29" s="16"/>
      <c r="F29" s="16"/>
      <c r="G29" s="16"/>
    </row>
    <row r="30" spans="2:7" ht="15.75">
      <c r="B30" s="1" t="s">
        <v>11</v>
      </c>
      <c r="E30" s="16">
        <f>+E21-E28</f>
        <v>60077621</v>
      </c>
      <c r="F30" s="16"/>
      <c r="G30" s="17" t="s">
        <v>32</v>
      </c>
    </row>
    <row r="31" spans="2:7" ht="15.75">
      <c r="B31" s="1"/>
      <c r="E31" s="16"/>
      <c r="F31" s="16"/>
      <c r="G31" s="31"/>
    </row>
    <row r="32" spans="2:7" ht="15.75">
      <c r="B32" s="1" t="s">
        <v>69</v>
      </c>
      <c r="E32" s="16"/>
      <c r="F32" s="16"/>
      <c r="G32" s="31"/>
    </row>
    <row r="33" spans="2:7" ht="15.75">
      <c r="B33" s="4" t="s">
        <v>62</v>
      </c>
      <c r="E33" s="16">
        <v>-17933</v>
      </c>
      <c r="F33" s="16"/>
      <c r="G33" s="17" t="s">
        <v>32</v>
      </c>
    </row>
    <row r="34" spans="2:7" ht="15.75">
      <c r="B34" s="4" t="s">
        <v>60</v>
      </c>
      <c r="E34" s="33">
        <v>-42922</v>
      </c>
      <c r="F34" s="16"/>
      <c r="G34" s="17" t="s">
        <v>32</v>
      </c>
    </row>
    <row r="35" spans="5:7" ht="15.75">
      <c r="E35" s="33"/>
      <c r="F35" s="16"/>
      <c r="G35" s="31"/>
    </row>
    <row r="36" spans="2:7" ht="16.5" thickBot="1">
      <c r="B36" s="1" t="s">
        <v>72</v>
      </c>
      <c r="E36" s="22">
        <f>SUM(E30:E35)+E11+E13</f>
        <v>61424876</v>
      </c>
      <c r="F36" s="16"/>
      <c r="G36" s="23" t="s">
        <v>32</v>
      </c>
    </row>
    <row r="37" spans="2:7" ht="15.75">
      <c r="B37" s="1"/>
      <c r="E37" s="16"/>
      <c r="F37" s="16"/>
      <c r="G37" s="31"/>
    </row>
    <row r="38" spans="2:7" ht="15.75">
      <c r="B38" s="1" t="s">
        <v>71</v>
      </c>
      <c r="E38" s="16"/>
      <c r="F38" s="16"/>
      <c r="G38" s="16"/>
    </row>
    <row r="39" spans="2:7" ht="15.75">
      <c r="B39" s="1"/>
      <c r="E39" s="16"/>
      <c r="F39" s="16"/>
      <c r="G39" s="16"/>
    </row>
    <row r="40" spans="2:7" ht="15.75">
      <c r="B40" s="4" t="s">
        <v>58</v>
      </c>
      <c r="E40" s="16">
        <v>46247717</v>
      </c>
      <c r="F40" s="16"/>
      <c r="G40" s="17" t="s">
        <v>32</v>
      </c>
    </row>
    <row r="41" spans="2:7" ht="15.75">
      <c r="B41" s="4" t="s">
        <v>40</v>
      </c>
      <c r="E41" s="31">
        <v>0</v>
      </c>
      <c r="F41" s="16"/>
      <c r="G41" s="17" t="s">
        <v>32</v>
      </c>
    </row>
    <row r="42" spans="2:7" ht="15.75">
      <c r="B42" s="4" t="s">
        <v>98</v>
      </c>
      <c r="E42" s="33">
        <v>-32051107</v>
      </c>
      <c r="F42" s="16"/>
      <c r="G42" s="17" t="s">
        <v>32</v>
      </c>
    </row>
    <row r="43" spans="2:7" ht="15.75">
      <c r="B43" s="4" t="s">
        <v>61</v>
      </c>
      <c r="E43" s="20">
        <v>47228266</v>
      </c>
      <c r="F43" s="20"/>
      <c r="G43" s="17" t="s">
        <v>32</v>
      </c>
    </row>
    <row r="44" spans="5:7" ht="15.75">
      <c r="E44" s="20"/>
      <c r="F44" s="16"/>
      <c r="G44" s="37"/>
    </row>
    <row r="45" spans="2:7" ht="16.5" thickBot="1">
      <c r="B45" s="1" t="s">
        <v>45</v>
      </c>
      <c r="E45" s="22">
        <f>SUM(E40:E44)</f>
        <v>61424876</v>
      </c>
      <c r="F45" s="16"/>
      <c r="G45" s="23" t="s">
        <v>32</v>
      </c>
    </row>
    <row r="46" spans="2:7" ht="15.75">
      <c r="B46" s="1"/>
      <c r="E46" s="16"/>
      <c r="F46" s="16"/>
      <c r="G46" s="31"/>
    </row>
    <row r="48" spans="2:7" ht="16.5" thickBot="1">
      <c r="B48" s="1" t="s">
        <v>85</v>
      </c>
      <c r="C48" s="1"/>
      <c r="D48" s="1"/>
      <c r="E48" s="34">
        <f>E45/92495434</f>
        <v>0.6640854942093682</v>
      </c>
      <c r="F48" s="1"/>
      <c r="G48" s="75" t="s">
        <v>32</v>
      </c>
    </row>
    <row r="51" spans="2:11" ht="35.25" customHeight="1">
      <c r="B51" s="77" t="s">
        <v>73</v>
      </c>
      <c r="C51" s="77"/>
      <c r="D51" s="77"/>
      <c r="E51" s="77"/>
      <c r="F51" s="77"/>
      <c r="G51" s="77"/>
      <c r="H51" s="7"/>
      <c r="I51" s="7"/>
      <c r="J51" s="7"/>
      <c r="K51" s="7"/>
    </row>
  </sheetData>
  <sheetProtection/>
  <mergeCells count="1">
    <mergeCell ref="B51:G51"/>
  </mergeCells>
  <printOptions/>
  <pageMargins left="0.5" right="0.5" top="0.5" bottom="0.5" header="0.29" footer="0.5"/>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M51"/>
  <sheetViews>
    <sheetView zoomScale="75" zoomScaleNormal="75" zoomScalePageLayoutView="0" workbookViewId="0" topLeftCell="A1">
      <selection activeCell="F16" sqref="F16"/>
    </sheetView>
  </sheetViews>
  <sheetFormatPr defaultColWidth="9.00390625" defaultRowHeight="15.75"/>
  <cols>
    <col min="1" max="1" width="3.625" style="4" customWidth="1"/>
    <col min="2" max="3" width="12.625" style="4" customWidth="1"/>
    <col min="4" max="4" width="14.625" style="4" customWidth="1"/>
    <col min="5" max="5" width="2.625" style="4" customWidth="1"/>
    <col min="6" max="6" width="13.75390625" style="4" customWidth="1"/>
    <col min="7" max="7" width="3.00390625" style="4" customWidth="1"/>
    <col min="8" max="8" width="12.125" style="4" bestFit="1" customWidth="1"/>
    <col min="9" max="9" width="2.625" style="4" customWidth="1"/>
    <col min="10" max="10" width="14.25390625" style="4" customWidth="1"/>
    <col min="11" max="11" width="2.625" style="4" customWidth="1"/>
    <col min="12" max="12" width="14.125" style="4" customWidth="1"/>
    <col min="13" max="13" width="2.625" style="4" customWidth="1"/>
    <col min="14" max="16384" width="9.00390625" style="4" customWidth="1"/>
  </cols>
  <sheetData>
    <row r="1" spans="1:12" s="3" customFormat="1" ht="18.75">
      <c r="A1" s="2" t="s">
        <v>29</v>
      </c>
      <c r="L1" s="2"/>
    </row>
    <row r="3" ht="15.75">
      <c r="A3" s="1" t="s">
        <v>16</v>
      </c>
    </row>
    <row r="4" ht="15.75">
      <c r="A4" s="1" t="s">
        <v>87</v>
      </c>
    </row>
    <row r="5" ht="15.75">
      <c r="A5" s="4" t="s">
        <v>27</v>
      </c>
    </row>
    <row r="7" ht="15.75">
      <c r="H7" s="9" t="s">
        <v>99</v>
      </c>
    </row>
    <row r="8" spans="4:12" ht="15.75">
      <c r="D8" s="9" t="s">
        <v>12</v>
      </c>
      <c r="E8" s="9"/>
      <c r="F8" s="9" t="s">
        <v>12</v>
      </c>
      <c r="G8" s="9"/>
      <c r="H8" s="9" t="s">
        <v>100</v>
      </c>
      <c r="I8" s="9"/>
      <c r="J8" s="9" t="s">
        <v>65</v>
      </c>
      <c r="K8" s="9"/>
      <c r="L8" s="9"/>
    </row>
    <row r="9" spans="4:12" ht="15.75">
      <c r="D9" s="9" t="s">
        <v>13</v>
      </c>
      <c r="E9" s="9"/>
      <c r="F9" s="9" t="s">
        <v>14</v>
      </c>
      <c r="G9" s="9"/>
      <c r="H9" s="9" t="s">
        <v>97</v>
      </c>
      <c r="I9" s="9"/>
      <c r="J9" s="9" t="s">
        <v>66</v>
      </c>
      <c r="K9" s="9"/>
      <c r="L9" s="9" t="s">
        <v>15</v>
      </c>
    </row>
    <row r="10" spans="4:12" ht="15.75">
      <c r="D10" s="9" t="s">
        <v>36</v>
      </c>
      <c r="E10" s="9"/>
      <c r="F10" s="9" t="s">
        <v>36</v>
      </c>
      <c r="G10" s="9"/>
      <c r="H10" s="9" t="s">
        <v>36</v>
      </c>
      <c r="I10" s="9"/>
      <c r="J10" s="9" t="s">
        <v>36</v>
      </c>
      <c r="K10" s="9"/>
      <c r="L10" s="9" t="s">
        <v>36</v>
      </c>
    </row>
    <row r="12" spans="2:12" ht="15.75">
      <c r="B12" s="4" t="s">
        <v>41</v>
      </c>
      <c r="D12" s="10">
        <v>2</v>
      </c>
      <c r="E12" s="10"/>
      <c r="F12" s="10">
        <v>0</v>
      </c>
      <c r="G12" s="10"/>
      <c r="H12" s="10">
        <v>0</v>
      </c>
      <c r="I12" s="10"/>
      <c r="J12" s="10">
        <v>0</v>
      </c>
      <c r="K12" s="10"/>
      <c r="L12" s="10">
        <f>SUM(D12:K12)</f>
        <v>2</v>
      </c>
    </row>
    <row r="13" spans="4:12" ht="15.75">
      <c r="D13" s="10"/>
      <c r="E13" s="10"/>
      <c r="F13" s="10"/>
      <c r="G13" s="10"/>
      <c r="H13" s="10"/>
      <c r="I13" s="10"/>
      <c r="J13" s="10"/>
      <c r="K13" s="10"/>
      <c r="L13" s="10"/>
    </row>
    <row r="14" spans="2:12" s="5" customFormat="1" ht="15.75">
      <c r="B14" s="5" t="s">
        <v>64</v>
      </c>
      <c r="D14" s="11">
        <v>46247715</v>
      </c>
      <c r="E14" s="11"/>
      <c r="F14" s="11">
        <v>0</v>
      </c>
      <c r="G14" s="11"/>
      <c r="H14" s="11">
        <v>-32051107</v>
      </c>
      <c r="I14" s="11"/>
      <c r="J14" s="11">
        <v>41590709</v>
      </c>
      <c r="K14" s="11"/>
      <c r="L14" s="11">
        <f>SUM(D14:K14)</f>
        <v>55787317</v>
      </c>
    </row>
    <row r="15" spans="4:12" ht="15.75">
      <c r="D15" s="10"/>
      <c r="E15" s="10"/>
      <c r="F15" s="10"/>
      <c r="G15" s="10"/>
      <c r="H15" s="10"/>
      <c r="I15" s="10"/>
      <c r="J15" s="10"/>
      <c r="K15" s="10"/>
      <c r="L15" s="10"/>
    </row>
    <row r="16" spans="2:12" ht="15.75">
      <c r="B16" s="4" t="s">
        <v>6</v>
      </c>
      <c r="D16" s="10">
        <v>0</v>
      </c>
      <c r="E16" s="10"/>
      <c r="F16" s="10">
        <v>0</v>
      </c>
      <c r="G16" s="10"/>
      <c r="H16" s="10">
        <v>0</v>
      </c>
      <c r="I16" s="10"/>
      <c r="J16" s="10">
        <f>'Income Statement'!I34</f>
        <v>5637557</v>
      </c>
      <c r="K16" s="10"/>
      <c r="L16" s="10">
        <f>SUM(D16:K16)</f>
        <v>5637557</v>
      </c>
    </row>
    <row r="17" spans="4:12" ht="15.75">
      <c r="D17" s="10"/>
      <c r="E17" s="10"/>
      <c r="F17" s="10"/>
      <c r="G17" s="10"/>
      <c r="H17" s="10"/>
      <c r="I17" s="10"/>
      <c r="J17" s="10"/>
      <c r="K17" s="10"/>
      <c r="L17" s="10"/>
    </row>
    <row r="18" spans="2:12" ht="16.5" thickBot="1">
      <c r="B18" s="4" t="s">
        <v>42</v>
      </c>
      <c r="D18" s="12">
        <f>SUM(D12:D17)</f>
        <v>46247717</v>
      </c>
      <c r="E18" s="12">
        <f>SUM(E12:E17)</f>
        <v>0</v>
      </c>
      <c r="F18" s="12">
        <f>SUM(F12:F17)</f>
        <v>0</v>
      </c>
      <c r="G18" s="12"/>
      <c r="H18" s="12">
        <f>SUM(H12:H17)</f>
        <v>-32051107</v>
      </c>
      <c r="I18" s="12"/>
      <c r="J18" s="12">
        <f>SUM(J12:J17)</f>
        <v>47228266</v>
      </c>
      <c r="K18" s="12"/>
      <c r="L18" s="12">
        <f>SUM(L12:L17)</f>
        <v>61424876</v>
      </c>
    </row>
    <row r="19" spans="4:12" ht="15.75">
      <c r="D19" s="59"/>
      <c r="E19" s="59"/>
      <c r="F19" s="59"/>
      <c r="G19" s="59"/>
      <c r="H19" s="59"/>
      <c r="I19" s="59"/>
      <c r="J19" s="59"/>
      <c r="K19" s="59"/>
      <c r="L19" s="59"/>
    </row>
    <row r="20" spans="4:12" ht="15.75">
      <c r="D20" s="59"/>
      <c r="E20" s="59"/>
      <c r="F20" s="59"/>
      <c r="G20" s="59"/>
      <c r="H20" s="59"/>
      <c r="I20" s="59"/>
      <c r="J20" s="59"/>
      <c r="K20" s="59"/>
      <c r="L20" s="59"/>
    </row>
    <row r="21" spans="4:12" ht="15.75">
      <c r="D21" s="59"/>
      <c r="E21" s="59"/>
      <c r="F21" s="59"/>
      <c r="G21" s="59"/>
      <c r="H21" s="59"/>
      <c r="I21" s="59"/>
      <c r="J21" s="59"/>
      <c r="K21" s="59"/>
      <c r="L21" s="59"/>
    </row>
    <row r="22" spans="4:12" ht="15.75">
      <c r="D22" s="59"/>
      <c r="E22" s="59"/>
      <c r="F22" s="59"/>
      <c r="G22" s="59"/>
      <c r="H22" s="59"/>
      <c r="I22" s="59"/>
      <c r="J22" s="59"/>
      <c r="K22" s="59"/>
      <c r="L22" s="59"/>
    </row>
    <row r="23" spans="4:12" ht="15.75">
      <c r="D23" s="59"/>
      <c r="E23" s="59"/>
      <c r="F23" s="59"/>
      <c r="G23" s="59"/>
      <c r="H23" s="59"/>
      <c r="I23" s="59"/>
      <c r="J23" s="59"/>
      <c r="K23" s="59"/>
      <c r="L23" s="59"/>
    </row>
    <row r="24" spans="4:12" ht="15.75">
      <c r="D24" s="59"/>
      <c r="E24" s="59"/>
      <c r="F24" s="59"/>
      <c r="G24" s="59"/>
      <c r="H24" s="59"/>
      <c r="I24" s="59"/>
      <c r="J24" s="59"/>
      <c r="K24" s="59"/>
      <c r="L24" s="59"/>
    </row>
    <row r="25" spans="4:12" ht="15.75">
      <c r="D25" s="59"/>
      <c r="E25" s="59"/>
      <c r="F25" s="59"/>
      <c r="G25" s="59"/>
      <c r="H25" s="59"/>
      <c r="I25" s="59"/>
      <c r="J25" s="59"/>
      <c r="K25" s="59"/>
      <c r="L25" s="59"/>
    </row>
    <row r="26" spans="4:12" ht="15.75">
      <c r="D26" s="59"/>
      <c r="E26" s="59"/>
      <c r="F26" s="59"/>
      <c r="G26" s="59"/>
      <c r="H26" s="59"/>
      <c r="I26" s="59"/>
      <c r="J26" s="59"/>
      <c r="K26" s="59"/>
      <c r="L26" s="59"/>
    </row>
    <row r="27" spans="4:12" ht="15.75">
      <c r="D27" s="59"/>
      <c r="E27" s="59"/>
      <c r="F27" s="59"/>
      <c r="G27" s="59"/>
      <c r="H27" s="59"/>
      <c r="I27" s="59"/>
      <c r="J27" s="59"/>
      <c r="K27" s="59"/>
      <c r="L27" s="59"/>
    </row>
    <row r="28" spans="4:12" ht="15.75">
      <c r="D28" s="59"/>
      <c r="E28" s="59"/>
      <c r="F28" s="59"/>
      <c r="G28" s="59"/>
      <c r="H28" s="59"/>
      <c r="I28" s="59"/>
      <c r="J28" s="59"/>
      <c r="K28" s="59"/>
      <c r="L28" s="59"/>
    </row>
    <row r="29" spans="4:12" ht="15.75">
      <c r="D29" s="59"/>
      <c r="E29" s="59"/>
      <c r="F29" s="59"/>
      <c r="G29" s="59"/>
      <c r="H29" s="59"/>
      <c r="I29" s="59"/>
      <c r="J29" s="59"/>
      <c r="K29" s="59"/>
      <c r="L29" s="59"/>
    </row>
    <row r="30" spans="4:12" ht="15.75">
      <c r="D30" s="59"/>
      <c r="E30" s="59"/>
      <c r="F30" s="59"/>
      <c r="G30" s="59"/>
      <c r="H30" s="59"/>
      <c r="I30" s="59"/>
      <c r="J30" s="59"/>
      <c r="K30" s="59"/>
      <c r="L30" s="59"/>
    </row>
    <row r="31" spans="4:12" ht="15.75">
      <c r="D31" s="59"/>
      <c r="E31" s="59"/>
      <c r="F31" s="59"/>
      <c r="G31" s="59"/>
      <c r="H31" s="59"/>
      <c r="I31" s="59"/>
      <c r="J31" s="59"/>
      <c r="K31" s="59"/>
      <c r="L31" s="59"/>
    </row>
    <row r="32" spans="4:12" ht="15.75">
      <c r="D32" s="59"/>
      <c r="E32" s="59"/>
      <c r="F32" s="59"/>
      <c r="G32" s="59"/>
      <c r="H32" s="59"/>
      <c r="I32" s="59"/>
      <c r="J32" s="59"/>
      <c r="K32" s="59"/>
      <c r="L32" s="59"/>
    </row>
    <row r="33" spans="4:12" ht="15.75">
      <c r="D33" s="59"/>
      <c r="E33" s="59"/>
      <c r="F33" s="59"/>
      <c r="G33" s="59"/>
      <c r="H33" s="59"/>
      <c r="I33" s="59"/>
      <c r="J33" s="59"/>
      <c r="K33" s="59"/>
      <c r="L33" s="59"/>
    </row>
    <row r="34" spans="4:12" ht="15.75">
      <c r="D34" s="59"/>
      <c r="E34" s="59"/>
      <c r="F34" s="59"/>
      <c r="G34" s="59"/>
      <c r="H34" s="59"/>
      <c r="I34" s="59"/>
      <c r="J34" s="59"/>
      <c r="K34" s="59"/>
      <c r="L34" s="59"/>
    </row>
    <row r="35" spans="4:12" ht="15.75">
      <c r="D35" s="59"/>
      <c r="E35" s="59"/>
      <c r="F35" s="59"/>
      <c r="G35" s="59"/>
      <c r="H35" s="59"/>
      <c r="I35" s="59"/>
      <c r="J35" s="59"/>
      <c r="K35" s="59"/>
      <c r="L35" s="59"/>
    </row>
    <row r="36" spans="4:12" ht="15.75">
      <c r="D36" s="59"/>
      <c r="E36" s="59"/>
      <c r="F36" s="59"/>
      <c r="G36" s="59"/>
      <c r="H36" s="59"/>
      <c r="I36" s="59"/>
      <c r="J36" s="59"/>
      <c r="K36" s="59"/>
      <c r="L36" s="59"/>
    </row>
    <row r="37" spans="4:12" ht="15.75">
      <c r="D37" s="59"/>
      <c r="E37" s="59"/>
      <c r="F37" s="59"/>
      <c r="G37" s="59"/>
      <c r="H37" s="59"/>
      <c r="I37" s="59"/>
      <c r="J37" s="59"/>
      <c r="K37" s="59"/>
      <c r="L37" s="59"/>
    </row>
    <row r="38" spans="4:12" ht="15.75">
      <c r="D38" s="59"/>
      <c r="E38" s="59"/>
      <c r="F38" s="59"/>
      <c r="G38" s="59"/>
      <c r="H38" s="59"/>
      <c r="I38" s="59"/>
      <c r="J38" s="59"/>
      <c r="K38" s="59"/>
      <c r="L38" s="59"/>
    </row>
    <row r="39" spans="4:12" ht="15.75">
      <c r="D39" s="59"/>
      <c r="E39" s="59"/>
      <c r="F39" s="59"/>
      <c r="G39" s="59"/>
      <c r="H39" s="59"/>
      <c r="I39" s="59"/>
      <c r="J39" s="59"/>
      <c r="K39" s="59"/>
      <c r="L39" s="59"/>
    </row>
    <row r="40" spans="4:12" ht="15.75">
      <c r="D40" s="59"/>
      <c r="E40" s="59"/>
      <c r="F40" s="59"/>
      <c r="G40" s="59"/>
      <c r="H40" s="59"/>
      <c r="I40" s="59"/>
      <c r="J40" s="59"/>
      <c r="K40" s="59"/>
      <c r="L40" s="59"/>
    </row>
    <row r="41" spans="4:12" ht="15.75">
      <c r="D41" s="59"/>
      <c r="E41" s="59"/>
      <c r="F41" s="59"/>
      <c r="G41" s="59"/>
      <c r="H41" s="59"/>
      <c r="I41" s="59"/>
      <c r="J41" s="59"/>
      <c r="K41" s="59"/>
      <c r="L41" s="59"/>
    </row>
    <row r="42" spans="4:12" ht="15.75">
      <c r="D42" s="59"/>
      <c r="E42" s="59"/>
      <c r="F42" s="59"/>
      <c r="G42" s="59"/>
      <c r="H42" s="59"/>
      <c r="I42" s="59"/>
      <c r="J42" s="59"/>
      <c r="K42" s="59"/>
      <c r="L42" s="59"/>
    </row>
    <row r="43" spans="4:12" ht="15.75">
      <c r="D43" s="59"/>
      <c r="E43" s="59"/>
      <c r="F43" s="59"/>
      <c r="G43" s="59"/>
      <c r="H43" s="59"/>
      <c r="I43" s="59"/>
      <c r="J43" s="59"/>
      <c r="K43" s="59"/>
      <c r="L43" s="59"/>
    </row>
    <row r="44" spans="4:12" ht="15.75">
      <c r="D44" s="59"/>
      <c r="E44" s="59"/>
      <c r="F44" s="59"/>
      <c r="G44" s="59"/>
      <c r="H44" s="59"/>
      <c r="I44" s="59"/>
      <c r="J44" s="59"/>
      <c r="K44" s="59"/>
      <c r="L44" s="59"/>
    </row>
    <row r="45" spans="4:12" ht="15.75">
      <c r="D45" s="59"/>
      <c r="E45" s="59"/>
      <c r="F45" s="59"/>
      <c r="G45" s="59"/>
      <c r="H45" s="59"/>
      <c r="I45" s="59"/>
      <c r="J45" s="59"/>
      <c r="K45" s="59"/>
      <c r="L45" s="59"/>
    </row>
    <row r="46" spans="4:12" ht="15.75">
      <c r="D46" s="59"/>
      <c r="E46" s="59"/>
      <c r="F46" s="59"/>
      <c r="G46" s="59"/>
      <c r="H46" s="59"/>
      <c r="I46" s="59"/>
      <c r="J46" s="59"/>
      <c r="K46" s="59"/>
      <c r="L46" s="59"/>
    </row>
    <row r="47" spans="4:12" ht="15.75">
      <c r="D47" s="59"/>
      <c r="E47" s="59"/>
      <c r="F47" s="59"/>
      <c r="G47" s="59"/>
      <c r="H47" s="59"/>
      <c r="I47" s="59"/>
      <c r="J47" s="59"/>
      <c r="K47" s="59"/>
      <c r="L47" s="59"/>
    </row>
    <row r="48" spans="4:12" ht="15.75">
      <c r="D48" s="59"/>
      <c r="E48" s="59"/>
      <c r="F48" s="59"/>
      <c r="G48" s="59"/>
      <c r="H48" s="59"/>
      <c r="I48" s="59"/>
      <c r="J48" s="59"/>
      <c r="K48" s="59"/>
      <c r="L48" s="59"/>
    </row>
    <row r="49" spans="4:12" ht="15.75">
      <c r="D49" s="59"/>
      <c r="E49" s="59"/>
      <c r="F49" s="59"/>
      <c r="G49" s="59"/>
      <c r="H49" s="59"/>
      <c r="I49" s="59"/>
      <c r="J49" s="59"/>
      <c r="K49" s="59"/>
      <c r="L49" s="59"/>
    </row>
    <row r="51" spans="2:13" ht="34.5" customHeight="1">
      <c r="B51" s="77" t="s">
        <v>74</v>
      </c>
      <c r="C51" s="77"/>
      <c r="D51" s="77"/>
      <c r="E51" s="77"/>
      <c r="F51" s="77"/>
      <c r="G51" s="77"/>
      <c r="H51" s="77"/>
      <c r="I51" s="77"/>
      <c r="J51" s="77"/>
      <c r="K51" s="77"/>
      <c r="L51" s="77"/>
      <c r="M51" s="7"/>
    </row>
  </sheetData>
  <sheetProtection/>
  <mergeCells count="1">
    <mergeCell ref="B51:L51"/>
  </mergeCells>
  <printOptions/>
  <pageMargins left="0.5" right="0.25" top="0.5" bottom="0.5" header="0.5" footer="0.5"/>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sheetPr>
    <pageSetUpPr fitToPage="1"/>
  </sheetPr>
  <dimension ref="A1:K64"/>
  <sheetViews>
    <sheetView zoomScale="75" zoomScaleNormal="75" zoomScalePageLayoutView="0" workbookViewId="0" topLeftCell="A1">
      <selection activeCell="K45" sqref="K45"/>
    </sheetView>
  </sheetViews>
  <sheetFormatPr defaultColWidth="9.00390625" defaultRowHeight="15.75"/>
  <cols>
    <col min="1" max="1" width="3.625" style="39" customWidth="1"/>
    <col min="2" max="2" width="5.625" style="39" customWidth="1"/>
    <col min="3" max="7" width="10.625" style="39" customWidth="1"/>
    <col min="8" max="8" width="2.625" style="39" customWidth="1"/>
    <col min="9" max="9" width="15.625" style="40" customWidth="1"/>
    <col min="10" max="10" width="2.625" style="39" customWidth="1"/>
    <col min="11" max="11" width="15.625" style="39" customWidth="1"/>
    <col min="12" max="16384" width="9.00390625" style="39" customWidth="1"/>
  </cols>
  <sheetData>
    <row r="1" spans="1:9" s="41" customFormat="1" ht="18.75">
      <c r="A1" s="6" t="s">
        <v>29</v>
      </c>
      <c r="I1" s="2"/>
    </row>
    <row r="2" ht="15.75">
      <c r="A2" s="38"/>
    </row>
    <row r="3" ht="15.75">
      <c r="A3" s="38" t="s">
        <v>28</v>
      </c>
    </row>
    <row r="4" ht="15.75">
      <c r="A4" s="38" t="s">
        <v>88</v>
      </c>
    </row>
    <row r="5" ht="15.75">
      <c r="A5" s="39" t="s">
        <v>27</v>
      </c>
    </row>
    <row r="7" ht="15.75">
      <c r="K7" s="8" t="s">
        <v>81</v>
      </c>
    </row>
    <row r="8" spans="9:11" ht="15.75">
      <c r="I8" s="8" t="s">
        <v>90</v>
      </c>
      <c r="K8" s="8" t="s">
        <v>78</v>
      </c>
    </row>
    <row r="9" spans="9:11" ht="15.75">
      <c r="I9" s="8" t="s">
        <v>82</v>
      </c>
      <c r="K9" s="8" t="s">
        <v>89</v>
      </c>
    </row>
    <row r="10" spans="2:11" s="48" customFormat="1" ht="15.75">
      <c r="B10" s="47"/>
      <c r="C10" s="47"/>
      <c r="D10" s="47"/>
      <c r="E10" s="47"/>
      <c r="F10" s="47"/>
      <c r="G10" s="47"/>
      <c r="H10" s="47"/>
      <c r="I10" s="42" t="s">
        <v>35</v>
      </c>
      <c r="J10" s="43"/>
      <c r="K10" s="42" t="s">
        <v>35</v>
      </c>
    </row>
    <row r="11" spans="2:11" s="49" customFormat="1" ht="15.75">
      <c r="B11" s="44"/>
      <c r="C11" s="44"/>
      <c r="D11" s="44"/>
      <c r="E11" s="44"/>
      <c r="F11" s="44"/>
      <c r="G11" s="44"/>
      <c r="H11" s="44"/>
      <c r="I11" s="45" t="s">
        <v>36</v>
      </c>
      <c r="J11" s="46"/>
      <c r="K11" s="45" t="s">
        <v>36</v>
      </c>
    </row>
    <row r="12" spans="2:11" s="49" customFormat="1" ht="15.75">
      <c r="B12" s="47" t="s">
        <v>91</v>
      </c>
      <c r="C12" s="47"/>
      <c r="D12" s="47"/>
      <c r="E12" s="47"/>
      <c r="F12" s="47"/>
      <c r="G12" s="47"/>
      <c r="H12" s="47"/>
      <c r="I12" s="50"/>
      <c r="J12" s="46"/>
      <c r="K12" s="50"/>
    </row>
    <row r="13" spans="2:11" s="49" customFormat="1" ht="7.5" customHeight="1">
      <c r="B13" s="47"/>
      <c r="C13" s="47"/>
      <c r="D13" s="47"/>
      <c r="E13" s="47"/>
      <c r="F13" s="47"/>
      <c r="G13" s="47"/>
      <c r="H13" s="47"/>
      <c r="I13" s="50"/>
      <c r="J13" s="46"/>
      <c r="K13" s="50"/>
    </row>
    <row r="14" spans="2:11" s="49" customFormat="1" ht="15.75">
      <c r="B14" s="47" t="s">
        <v>4</v>
      </c>
      <c r="C14" s="47"/>
      <c r="D14" s="47"/>
      <c r="E14" s="47"/>
      <c r="F14" s="47"/>
      <c r="G14" s="47"/>
      <c r="H14" s="47"/>
      <c r="I14" s="63">
        <f>'Income Statement'!I30</f>
        <v>7137557</v>
      </c>
      <c r="J14" s="51"/>
      <c r="K14" s="17" t="s">
        <v>32</v>
      </c>
    </row>
    <row r="15" spans="2:11" s="49" customFormat="1" ht="7.5" customHeight="1">
      <c r="B15" s="47"/>
      <c r="C15" s="47"/>
      <c r="D15" s="47"/>
      <c r="E15" s="47"/>
      <c r="F15" s="47"/>
      <c r="G15" s="47"/>
      <c r="H15" s="47"/>
      <c r="I15" s="63"/>
      <c r="J15" s="51"/>
      <c r="K15" s="63"/>
    </row>
    <row r="16" spans="2:11" s="49" customFormat="1" ht="15.75">
      <c r="B16" s="47" t="s">
        <v>17</v>
      </c>
      <c r="C16" s="47"/>
      <c r="D16" s="47"/>
      <c r="E16" s="47"/>
      <c r="F16" s="47"/>
      <c r="G16" s="47"/>
      <c r="H16" s="47"/>
      <c r="I16" s="63"/>
      <c r="J16" s="51"/>
      <c r="K16" s="63"/>
    </row>
    <row r="17" spans="2:11" s="49" customFormat="1" ht="7.5" customHeight="1">
      <c r="B17" s="47"/>
      <c r="C17" s="47"/>
      <c r="D17" s="47"/>
      <c r="E17" s="47"/>
      <c r="F17" s="47"/>
      <c r="G17" s="47"/>
      <c r="H17" s="47"/>
      <c r="I17" s="63"/>
      <c r="J17" s="51"/>
      <c r="K17" s="63"/>
    </row>
    <row r="18" spans="2:11" s="49" customFormat="1" ht="15.75">
      <c r="B18" s="47"/>
      <c r="C18" s="47" t="s">
        <v>18</v>
      </c>
      <c r="D18" s="47"/>
      <c r="E18" s="47"/>
      <c r="F18" s="47"/>
      <c r="G18" s="47"/>
      <c r="H18" s="47"/>
      <c r="I18" s="63">
        <f>71484+6272</f>
        <v>77756</v>
      </c>
      <c r="J18" s="51"/>
      <c r="K18" s="17" t="s">
        <v>32</v>
      </c>
    </row>
    <row r="19" spans="2:11" s="49" customFormat="1" ht="15.75">
      <c r="B19" s="47"/>
      <c r="C19" s="47" t="s">
        <v>20</v>
      </c>
      <c r="D19" s="47"/>
      <c r="E19" s="47"/>
      <c r="F19" s="47"/>
      <c r="G19" s="47"/>
      <c r="H19" s="47"/>
      <c r="I19" s="63">
        <v>2106</v>
      </c>
      <c r="J19" s="51"/>
      <c r="K19" s="17" t="s">
        <v>32</v>
      </c>
    </row>
    <row r="20" spans="2:11" s="49" customFormat="1" ht="15.75">
      <c r="B20" s="47"/>
      <c r="C20" s="47" t="s">
        <v>19</v>
      </c>
      <c r="D20" s="47"/>
      <c r="E20" s="47"/>
      <c r="F20" s="47"/>
      <c r="G20" s="47"/>
      <c r="H20" s="47"/>
      <c r="I20" s="63">
        <v>-10711</v>
      </c>
      <c r="J20" s="51"/>
      <c r="K20" s="17" t="s">
        <v>32</v>
      </c>
    </row>
    <row r="21" spans="2:11" s="49" customFormat="1" ht="15.75">
      <c r="B21" s="47"/>
      <c r="C21" s="47" t="s">
        <v>33</v>
      </c>
      <c r="D21" s="47"/>
      <c r="E21" s="47"/>
      <c r="F21" s="47"/>
      <c r="G21" s="47"/>
      <c r="H21" s="47"/>
      <c r="I21" s="63">
        <f>-'Income Statement'!I28</f>
        <v>-1448906</v>
      </c>
      <c r="J21" s="51"/>
      <c r="K21" s="17" t="s">
        <v>32</v>
      </c>
    </row>
    <row r="22" spans="2:11" s="49" customFormat="1" ht="7.5" customHeight="1">
      <c r="B22" s="47"/>
      <c r="C22" s="47"/>
      <c r="D22" s="47"/>
      <c r="E22" s="47"/>
      <c r="F22" s="47"/>
      <c r="G22" s="47"/>
      <c r="H22" s="47"/>
      <c r="I22" s="72"/>
      <c r="J22" s="51"/>
      <c r="K22" s="72"/>
    </row>
    <row r="23" spans="2:11" s="49" customFormat="1" ht="7.5" customHeight="1">
      <c r="B23" s="47"/>
      <c r="C23" s="47"/>
      <c r="D23" s="47"/>
      <c r="E23" s="47"/>
      <c r="F23" s="47"/>
      <c r="G23" s="47"/>
      <c r="H23" s="47"/>
      <c r="I23" s="73"/>
      <c r="J23" s="47"/>
      <c r="K23" s="73"/>
    </row>
    <row r="24" spans="2:11" s="49" customFormat="1" ht="15.75">
      <c r="B24" s="47" t="s">
        <v>21</v>
      </c>
      <c r="C24" s="47"/>
      <c r="D24" s="47"/>
      <c r="E24" s="47"/>
      <c r="F24" s="47"/>
      <c r="G24" s="47"/>
      <c r="H24" s="47"/>
      <c r="I24" s="64">
        <f>+I14+SUM(I18:I21)</f>
        <v>5757802</v>
      </c>
      <c r="J24" s="52"/>
      <c r="K24" s="17" t="s">
        <v>32</v>
      </c>
    </row>
    <row r="25" spans="2:11" s="49" customFormat="1" ht="7.5" customHeight="1">
      <c r="B25" s="47"/>
      <c r="C25" s="47"/>
      <c r="D25" s="47"/>
      <c r="E25" s="47"/>
      <c r="F25" s="47"/>
      <c r="G25" s="47"/>
      <c r="H25" s="47"/>
      <c r="I25" s="64"/>
      <c r="J25" s="53"/>
      <c r="K25" s="64"/>
    </row>
    <row r="26" spans="2:11" s="49" customFormat="1" ht="15.75">
      <c r="B26" s="47" t="s">
        <v>46</v>
      </c>
      <c r="C26" s="47"/>
      <c r="D26" s="47"/>
      <c r="E26" s="47"/>
      <c r="F26" s="47"/>
      <c r="G26" s="47"/>
      <c r="H26" s="47"/>
      <c r="I26" s="64"/>
      <c r="J26" s="53"/>
      <c r="K26" s="64"/>
    </row>
    <row r="27" spans="2:11" s="49" customFormat="1" ht="7.5" customHeight="1">
      <c r="B27" s="47"/>
      <c r="C27" s="47"/>
      <c r="D27" s="47"/>
      <c r="E27" s="47"/>
      <c r="F27" s="47"/>
      <c r="G27" s="47"/>
      <c r="H27" s="47"/>
      <c r="I27" s="64"/>
      <c r="J27" s="53"/>
      <c r="K27" s="64"/>
    </row>
    <row r="28" spans="2:11" s="49" customFormat="1" ht="15.75">
      <c r="B28" s="47"/>
      <c r="C28" s="47" t="s">
        <v>47</v>
      </c>
      <c r="D28" s="47"/>
      <c r="E28" s="47"/>
      <c r="F28" s="47"/>
      <c r="G28" s="47"/>
      <c r="H28" s="47"/>
      <c r="I28" s="63">
        <v>8598666</v>
      </c>
      <c r="J28" s="51"/>
      <c r="K28" s="17" t="s">
        <v>32</v>
      </c>
    </row>
    <row r="29" spans="2:11" s="49" customFormat="1" ht="15.75">
      <c r="B29" s="47"/>
      <c r="C29" s="47" t="s">
        <v>38</v>
      </c>
      <c r="D29" s="47"/>
      <c r="E29" s="47"/>
      <c r="F29" s="47"/>
      <c r="G29" s="47"/>
      <c r="H29" s="47"/>
      <c r="I29" s="63">
        <v>-4566349</v>
      </c>
      <c r="J29" s="51"/>
      <c r="K29" s="17" t="s">
        <v>32</v>
      </c>
    </row>
    <row r="30" spans="2:11" s="49" customFormat="1" ht="15.75">
      <c r="B30" s="47"/>
      <c r="C30" s="47" t="s">
        <v>48</v>
      </c>
      <c r="D30" s="47"/>
      <c r="E30" s="47"/>
      <c r="F30" s="47"/>
      <c r="G30" s="47"/>
      <c r="H30" s="47"/>
      <c r="I30" s="63">
        <f>-13492748</f>
        <v>-13492748</v>
      </c>
      <c r="J30" s="51"/>
      <c r="K30" s="17" t="s">
        <v>32</v>
      </c>
    </row>
    <row r="31" spans="2:11" s="49" customFormat="1" ht="7.5" customHeight="1">
      <c r="B31" s="47"/>
      <c r="C31" s="47"/>
      <c r="D31" s="47"/>
      <c r="E31" s="47"/>
      <c r="F31" s="47"/>
      <c r="G31" s="47"/>
      <c r="H31" s="47"/>
      <c r="I31" s="63"/>
      <c r="J31" s="51"/>
      <c r="K31" s="63"/>
    </row>
    <row r="32" spans="2:11" s="49" customFormat="1" ht="15.75">
      <c r="B32" s="47" t="s">
        <v>49</v>
      </c>
      <c r="C32" s="47"/>
      <c r="D32" s="47"/>
      <c r="E32" s="47"/>
      <c r="F32" s="47"/>
      <c r="G32" s="47"/>
      <c r="H32" s="47"/>
      <c r="I32" s="64"/>
      <c r="J32" s="53"/>
      <c r="K32" s="64"/>
    </row>
    <row r="33" spans="2:11" s="49" customFormat="1" ht="7.5" customHeight="1">
      <c r="B33" s="47"/>
      <c r="C33" s="47"/>
      <c r="D33" s="47"/>
      <c r="E33" s="47"/>
      <c r="F33" s="47"/>
      <c r="G33" s="47"/>
      <c r="H33" s="47"/>
      <c r="I33" s="64"/>
      <c r="J33" s="53"/>
      <c r="K33" s="64"/>
    </row>
    <row r="34" spans="2:11" s="49" customFormat="1" ht="15.75">
      <c r="B34" s="47"/>
      <c r="C34" s="47" t="s">
        <v>50</v>
      </c>
      <c r="D34" s="47"/>
      <c r="E34" s="47"/>
      <c r="F34" s="47"/>
      <c r="G34" s="47"/>
      <c r="H34" s="47"/>
      <c r="I34" s="63">
        <v>5886465</v>
      </c>
      <c r="J34" s="51"/>
      <c r="K34" s="17" t="s">
        <v>32</v>
      </c>
    </row>
    <row r="35" spans="2:11" s="49" customFormat="1" ht="15.75">
      <c r="B35" s="47"/>
      <c r="C35" s="47" t="s">
        <v>39</v>
      </c>
      <c r="D35" s="47"/>
      <c r="E35" s="47"/>
      <c r="F35" s="47"/>
      <c r="G35" s="47"/>
      <c r="H35" s="47"/>
      <c r="I35" s="63">
        <v>-72938</v>
      </c>
      <c r="J35" s="51"/>
      <c r="K35" s="17" t="s">
        <v>32</v>
      </c>
    </row>
    <row r="36" spans="2:11" s="49" customFormat="1" ht="15.75">
      <c r="B36" s="47"/>
      <c r="C36" s="47" t="s">
        <v>51</v>
      </c>
      <c r="D36" s="47"/>
      <c r="E36" s="47"/>
      <c r="F36" s="47"/>
      <c r="G36" s="47"/>
      <c r="H36" s="47"/>
      <c r="I36" s="63">
        <f>638776-1</f>
        <v>638775</v>
      </c>
      <c r="J36" s="51"/>
      <c r="K36" s="17" t="s">
        <v>32</v>
      </c>
    </row>
    <row r="37" spans="2:11" s="49" customFormat="1" ht="7.5" customHeight="1">
      <c r="B37" s="47"/>
      <c r="C37" s="47"/>
      <c r="D37" s="47"/>
      <c r="E37" s="47"/>
      <c r="F37" s="47"/>
      <c r="G37" s="47"/>
      <c r="H37" s="47"/>
      <c r="I37" s="72"/>
      <c r="J37" s="51"/>
      <c r="K37" s="72"/>
    </row>
    <row r="38" spans="2:11" s="49" customFormat="1" ht="7.5" customHeight="1">
      <c r="B38" s="47"/>
      <c r="C38" s="47"/>
      <c r="D38" s="47"/>
      <c r="E38" s="47"/>
      <c r="F38" s="47"/>
      <c r="G38" s="47"/>
      <c r="H38" s="47"/>
      <c r="I38" s="65"/>
      <c r="J38" s="51"/>
      <c r="K38" s="65"/>
    </row>
    <row r="39" spans="2:11" s="49" customFormat="1" ht="15.75">
      <c r="B39" s="47" t="s">
        <v>92</v>
      </c>
      <c r="C39" s="47"/>
      <c r="D39" s="47"/>
      <c r="E39" s="47"/>
      <c r="F39" s="47"/>
      <c r="G39" s="47"/>
      <c r="H39" s="47"/>
      <c r="I39" s="63">
        <f>+SUM(I28:I36)+I24</f>
        <v>2749673</v>
      </c>
      <c r="J39" s="51"/>
      <c r="K39" s="17" t="s">
        <v>32</v>
      </c>
    </row>
    <row r="40" spans="2:11" s="49" customFormat="1" ht="7.5" customHeight="1">
      <c r="B40" s="47"/>
      <c r="C40" s="47"/>
      <c r="D40" s="47"/>
      <c r="E40" s="47"/>
      <c r="F40" s="47"/>
      <c r="G40" s="47"/>
      <c r="H40" s="47"/>
      <c r="I40" s="63"/>
      <c r="J40" s="51"/>
      <c r="K40" s="63"/>
    </row>
    <row r="41" spans="2:11" s="49" customFormat="1" ht="15.75">
      <c r="B41" s="47" t="s">
        <v>23</v>
      </c>
      <c r="C41" s="47"/>
      <c r="D41" s="47"/>
      <c r="E41" s="47"/>
      <c r="F41" s="47"/>
      <c r="G41" s="47"/>
      <c r="H41" s="47"/>
      <c r="I41" s="63">
        <f>-I20</f>
        <v>10711</v>
      </c>
      <c r="J41" s="51"/>
      <c r="K41" s="17" t="s">
        <v>32</v>
      </c>
    </row>
    <row r="42" spans="2:11" s="49" customFormat="1" ht="15.75">
      <c r="B42" s="47" t="s">
        <v>22</v>
      </c>
      <c r="C42" s="47"/>
      <c r="D42" s="47"/>
      <c r="E42" s="47"/>
      <c r="F42" s="47"/>
      <c r="G42" s="47"/>
      <c r="H42" s="47"/>
      <c r="I42" s="63">
        <v>-2419672</v>
      </c>
      <c r="J42" s="51"/>
      <c r="K42" s="17" t="s">
        <v>32</v>
      </c>
    </row>
    <row r="43" spans="2:11" s="49" customFormat="1" ht="7.5" customHeight="1">
      <c r="B43" s="47"/>
      <c r="C43" s="47"/>
      <c r="D43" s="47"/>
      <c r="E43" s="47"/>
      <c r="F43" s="47"/>
      <c r="G43" s="47"/>
      <c r="H43" s="47"/>
      <c r="I43" s="72"/>
      <c r="J43" s="51"/>
      <c r="K43" s="72"/>
    </row>
    <row r="44" spans="2:11" s="49" customFormat="1" ht="7.5" customHeight="1">
      <c r="B44" s="47"/>
      <c r="C44" s="47"/>
      <c r="D44" s="47"/>
      <c r="E44" s="47"/>
      <c r="F44" s="47"/>
      <c r="G44" s="47"/>
      <c r="H44" s="47"/>
      <c r="I44" s="65"/>
      <c r="J44" s="51"/>
      <c r="K44" s="65"/>
    </row>
    <row r="45" spans="2:11" s="49" customFormat="1" ht="15.75">
      <c r="B45" s="47" t="s">
        <v>93</v>
      </c>
      <c r="C45" s="47"/>
      <c r="D45" s="47"/>
      <c r="E45" s="47"/>
      <c r="F45" s="47"/>
      <c r="G45" s="47"/>
      <c r="H45" s="47"/>
      <c r="I45" s="72">
        <f>+I39+SUM(I41:I42)</f>
        <v>340712</v>
      </c>
      <c r="J45" s="51"/>
      <c r="K45" s="19" t="s">
        <v>32</v>
      </c>
    </row>
    <row r="46" spans="2:11" s="49" customFormat="1" ht="7.5" customHeight="1">
      <c r="B46" s="47"/>
      <c r="C46" s="47"/>
      <c r="D46" s="47"/>
      <c r="E46" s="47"/>
      <c r="F46" s="47"/>
      <c r="G46" s="47"/>
      <c r="H46" s="47"/>
      <c r="I46" s="63"/>
      <c r="J46" s="51"/>
      <c r="K46" s="63"/>
    </row>
    <row r="47" spans="2:11" s="49" customFormat="1" ht="15.75">
      <c r="B47" s="47" t="s">
        <v>67</v>
      </c>
      <c r="C47" s="47"/>
      <c r="D47" s="47"/>
      <c r="E47" s="47"/>
      <c r="F47" s="47"/>
      <c r="G47" s="47"/>
      <c r="H47" s="47"/>
      <c r="I47" s="63"/>
      <c r="J47" s="51"/>
      <c r="K47" s="63"/>
    </row>
    <row r="48" spans="2:11" s="49" customFormat="1" ht="7.5" customHeight="1">
      <c r="B48" s="47"/>
      <c r="C48" s="47"/>
      <c r="D48" s="47"/>
      <c r="E48" s="47"/>
      <c r="F48" s="47"/>
      <c r="G48" s="47"/>
      <c r="H48" s="47"/>
      <c r="I48" s="66"/>
      <c r="J48" s="51"/>
      <c r="K48" s="66"/>
    </row>
    <row r="49" spans="2:11" s="49" customFormat="1" ht="15.75">
      <c r="B49" s="47" t="s">
        <v>24</v>
      </c>
      <c r="C49" s="47"/>
      <c r="D49" s="47"/>
      <c r="E49" s="47"/>
      <c r="F49" s="47"/>
      <c r="G49" s="47"/>
      <c r="H49" s="47"/>
      <c r="I49" s="66">
        <f>-I19</f>
        <v>-2106</v>
      </c>
      <c r="J49" s="51"/>
      <c r="K49" s="17" t="s">
        <v>32</v>
      </c>
    </row>
    <row r="50" spans="2:11" s="49" customFormat="1" ht="15.75">
      <c r="B50" s="47" t="s">
        <v>52</v>
      </c>
      <c r="C50" s="47"/>
      <c r="D50" s="47"/>
      <c r="E50" s="47"/>
      <c r="F50" s="47"/>
      <c r="G50" s="47"/>
      <c r="H50" s="47"/>
      <c r="I50" s="66">
        <v>-24246</v>
      </c>
      <c r="J50" s="51"/>
      <c r="K50" s="17" t="s">
        <v>32</v>
      </c>
    </row>
    <row r="51" spans="2:11" s="49" customFormat="1" ht="7.5" customHeight="1">
      <c r="B51" s="47"/>
      <c r="C51" s="47"/>
      <c r="D51" s="47"/>
      <c r="E51" s="47"/>
      <c r="F51" s="47"/>
      <c r="G51" s="47"/>
      <c r="H51" s="47"/>
      <c r="I51" s="67"/>
      <c r="J51" s="51"/>
      <c r="K51" s="67"/>
    </row>
    <row r="52" spans="2:11" s="49" customFormat="1" ht="7.5" customHeight="1">
      <c r="B52" s="47"/>
      <c r="C52" s="47"/>
      <c r="D52" s="47"/>
      <c r="E52" s="47"/>
      <c r="F52" s="47"/>
      <c r="G52" s="47"/>
      <c r="H52" s="47"/>
      <c r="I52" s="68"/>
      <c r="J52" s="51"/>
      <c r="K52" s="68"/>
    </row>
    <row r="53" spans="2:11" s="49" customFormat="1" ht="15.75">
      <c r="B53" s="47" t="s">
        <v>25</v>
      </c>
      <c r="C53" s="47"/>
      <c r="D53" s="47"/>
      <c r="E53" s="47"/>
      <c r="F53" s="47"/>
      <c r="G53" s="47"/>
      <c r="H53" s="47"/>
      <c r="I53" s="67">
        <f>+SUM(I48:I50)</f>
        <v>-26352</v>
      </c>
      <c r="J53" s="51"/>
      <c r="K53" s="17" t="s">
        <v>32</v>
      </c>
    </row>
    <row r="54" spans="2:11" s="49" customFormat="1" ht="7.5" customHeight="1">
      <c r="B54" s="47"/>
      <c r="C54" s="47"/>
      <c r="D54" s="47"/>
      <c r="E54" s="47"/>
      <c r="F54" s="47"/>
      <c r="G54" s="47"/>
      <c r="H54" s="47"/>
      <c r="I54" s="70"/>
      <c r="J54" s="51"/>
      <c r="K54" s="70"/>
    </row>
    <row r="55" spans="2:11" s="49" customFormat="1" ht="15.75">
      <c r="B55" s="47" t="s">
        <v>94</v>
      </c>
      <c r="C55" s="47"/>
      <c r="D55" s="47"/>
      <c r="E55" s="47"/>
      <c r="F55" s="47"/>
      <c r="G55" s="47"/>
      <c r="H55" s="47"/>
      <c r="I55" s="69">
        <f>+I45+I53</f>
        <v>314360</v>
      </c>
      <c r="J55" s="54"/>
      <c r="K55" s="17" t="s">
        <v>32</v>
      </c>
    </row>
    <row r="56" spans="2:11" s="49" customFormat="1" ht="7.5" customHeight="1">
      <c r="B56" s="47"/>
      <c r="C56" s="47"/>
      <c r="D56" s="47"/>
      <c r="E56" s="47"/>
      <c r="F56" s="47"/>
      <c r="G56" s="47"/>
      <c r="H56" s="47"/>
      <c r="I56" s="69"/>
      <c r="J56" s="51"/>
      <c r="K56" s="69"/>
    </row>
    <row r="57" spans="2:11" s="49" customFormat="1" ht="15.75">
      <c r="B57" s="47" t="s">
        <v>26</v>
      </c>
      <c r="C57" s="47"/>
      <c r="D57" s="47"/>
      <c r="E57" s="47"/>
      <c r="F57" s="47"/>
      <c r="G57" s="47"/>
      <c r="H57" s="47"/>
      <c r="I57" s="69"/>
      <c r="J57" s="51"/>
      <c r="K57" s="69"/>
    </row>
    <row r="58" spans="2:11" s="49" customFormat="1" ht="15.75">
      <c r="B58" s="47" t="s">
        <v>53</v>
      </c>
      <c r="C58" s="47"/>
      <c r="D58" s="47"/>
      <c r="E58" s="47"/>
      <c r="F58" s="47"/>
      <c r="G58" s="47"/>
      <c r="H58" s="47"/>
      <c r="I58" s="69">
        <f>2341818</f>
        <v>2341818</v>
      </c>
      <c r="J58" s="51"/>
      <c r="K58" s="17" t="s">
        <v>32</v>
      </c>
    </row>
    <row r="59" spans="2:11" s="49" customFormat="1" ht="7.5" customHeight="1">
      <c r="B59" s="47"/>
      <c r="C59" s="47"/>
      <c r="D59" s="47"/>
      <c r="E59" s="47"/>
      <c r="F59" s="47"/>
      <c r="G59" s="47"/>
      <c r="H59" s="47"/>
      <c r="I59" s="67"/>
      <c r="J59" s="54"/>
      <c r="K59" s="67"/>
    </row>
    <row r="60" spans="2:11" s="49" customFormat="1" ht="15.75">
      <c r="B60" s="47" t="s">
        <v>26</v>
      </c>
      <c r="C60" s="47"/>
      <c r="D60" s="47"/>
      <c r="E60" s="47"/>
      <c r="F60" s="47"/>
      <c r="G60" s="47"/>
      <c r="H60" s="47"/>
      <c r="I60" s="70"/>
      <c r="J60" s="51"/>
      <c r="K60" s="70"/>
    </row>
    <row r="61" spans="2:11" s="49" customFormat="1" ht="16.5" thickBot="1">
      <c r="B61" s="47" t="s">
        <v>54</v>
      </c>
      <c r="C61" s="47"/>
      <c r="D61" s="47"/>
      <c r="E61" s="47"/>
      <c r="F61" s="47"/>
      <c r="G61" s="47"/>
      <c r="H61" s="47"/>
      <c r="I61" s="71">
        <f>+I58+I55</f>
        <v>2656178</v>
      </c>
      <c r="J61" s="51"/>
      <c r="K61" s="26" t="s">
        <v>32</v>
      </c>
    </row>
    <row r="62" spans="2:11" s="49" customFormat="1" ht="15.75">
      <c r="B62" s="47"/>
      <c r="C62" s="47"/>
      <c r="D62" s="47"/>
      <c r="E62" s="47"/>
      <c r="F62" s="47"/>
      <c r="G62" s="47"/>
      <c r="H62" s="47"/>
      <c r="I62" s="55"/>
      <c r="J62" s="56"/>
      <c r="K62" s="47"/>
    </row>
    <row r="64" spans="2:11" ht="33" customHeight="1">
      <c r="B64" s="79" t="s">
        <v>75</v>
      </c>
      <c r="C64" s="79"/>
      <c r="D64" s="79"/>
      <c r="E64" s="79"/>
      <c r="F64" s="79"/>
      <c r="G64" s="79"/>
      <c r="H64" s="79"/>
      <c r="I64" s="79"/>
      <c r="J64" s="57"/>
      <c r="K64" s="57"/>
    </row>
  </sheetData>
  <sheetProtection/>
  <mergeCells count="1">
    <mergeCell ref="B64:I64"/>
  </mergeCells>
  <printOptions/>
  <pageMargins left="0.5" right="0.5" top="0.5" bottom="0.3" header="0.5" footer="0.21"/>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a2098</dc:creator>
  <cp:keywords/>
  <dc:description/>
  <cp:lastModifiedBy>T &amp; S</cp:lastModifiedBy>
  <cp:lastPrinted>2007-04-25T10:17:01Z</cp:lastPrinted>
  <dcterms:created xsi:type="dcterms:W3CDTF">2004-05-11T09:22:50Z</dcterms:created>
  <dcterms:modified xsi:type="dcterms:W3CDTF">2007-04-25T10:24:23Z</dcterms:modified>
  <cp:category/>
  <cp:version/>
  <cp:contentType/>
  <cp:contentStatus/>
</cp:coreProperties>
</file>