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525" activeTab="2"/>
  </bookViews>
  <sheets>
    <sheet name="Income Statements" sheetId="1" r:id="rId1"/>
    <sheet name="Balance Sheets" sheetId="2" r:id="rId2"/>
    <sheet name="Cash Flow Statements" sheetId="3" r:id="rId3"/>
    <sheet name="Statements of Changes in Equity" sheetId="4" r:id="rId4"/>
  </sheets>
  <definedNames>
    <definedName name="_xlnm.Print_Area" localSheetId="1">'Balance Sheets'!$A$1:$G$59</definedName>
    <definedName name="_xlnm.Print_Area" localSheetId="2">'Cash Flow Statements'!$A$1:$H$49</definedName>
    <definedName name="_xlnm.Print_Area" localSheetId="0">'Income Statements'!$A$1:$G$42</definedName>
    <definedName name="_xlnm.Print_Area" localSheetId="3">'Statements of Changes in Equity'!$A$1:$G$35</definedName>
  </definedNames>
  <calcPr fullCalcOnLoad="1"/>
</workbook>
</file>

<file path=xl/sharedStrings.xml><?xml version="1.0" encoding="utf-8"?>
<sst xmlns="http://schemas.openxmlformats.org/spreadsheetml/2006/main" count="153" uniqueCount="132">
  <si>
    <t>Revenue</t>
  </si>
  <si>
    <t>N/A</t>
  </si>
  <si>
    <t>RM'000</t>
  </si>
  <si>
    <t>Individual Quarter</t>
  </si>
  <si>
    <t>EPS - Basic (sen)</t>
  </si>
  <si>
    <t xml:space="preserve">         - Diluted (sen)</t>
  </si>
  <si>
    <t>(The figures presented here have  not been audited)</t>
  </si>
  <si>
    <t>Administrative expenses</t>
  </si>
  <si>
    <t>Profit before tax</t>
  </si>
  <si>
    <t>Income tax expense</t>
  </si>
  <si>
    <t>Profit for the period</t>
  </si>
  <si>
    <t>Selling and distribution expenses</t>
  </si>
  <si>
    <t>Page 1</t>
  </si>
  <si>
    <t>Finance costs</t>
  </si>
  <si>
    <t>(The Condensed Consolidated Income Statements should be read in conjunction with the Annual Financial Report</t>
  </si>
  <si>
    <t>Quarter</t>
  </si>
  <si>
    <t>To date*</t>
  </si>
  <si>
    <t>for the year ended 31 January 2006)</t>
  </si>
  <si>
    <t>Cumulative Quarters</t>
  </si>
  <si>
    <t xml:space="preserve"> </t>
  </si>
  <si>
    <t>Page 2</t>
  </si>
  <si>
    <t>(The figures presented here have not been audited)</t>
  </si>
  <si>
    <t>As at</t>
  </si>
  <si>
    <t xml:space="preserve">As at </t>
  </si>
  <si>
    <t>ASSETS</t>
  </si>
  <si>
    <t>Non-current assets</t>
  </si>
  <si>
    <t>Property, plant and equipment</t>
  </si>
  <si>
    <t>Available-for-sale financial assets</t>
  </si>
  <si>
    <t>Current assets</t>
  </si>
  <si>
    <t>Inventories</t>
  </si>
  <si>
    <t>Trade receivables</t>
  </si>
  <si>
    <t>Other receivables, deposits and prepayments</t>
  </si>
  <si>
    <t>Amount owing by holding company</t>
  </si>
  <si>
    <t>Amount owing by related  company</t>
  </si>
  <si>
    <t>Tax recoverable</t>
  </si>
  <si>
    <t>Cash &amp; bank balances</t>
  </si>
  <si>
    <t>TOTAL ASSETS</t>
  </si>
  <si>
    <t>EQUITY AND LIABILITIES</t>
  </si>
  <si>
    <t>Share capital</t>
  </si>
  <si>
    <t>Share premium</t>
  </si>
  <si>
    <t>Revaluation reserves</t>
  </si>
  <si>
    <t>Retained earnings</t>
  </si>
  <si>
    <t>Total Equity</t>
  </si>
  <si>
    <t>Non-current liabilities</t>
  </si>
  <si>
    <t>Long term borrowings</t>
  </si>
  <si>
    <t>Deferred tax</t>
  </si>
  <si>
    <t>Total non-current liabilities</t>
  </si>
  <si>
    <t>Current liabilities</t>
  </si>
  <si>
    <t>Trade payables</t>
  </si>
  <si>
    <t>Other payables</t>
  </si>
  <si>
    <t>Current tax</t>
  </si>
  <si>
    <t>Short term borrowings</t>
  </si>
  <si>
    <t>Amount owing to holding  company</t>
  </si>
  <si>
    <t>Amount owing to related  company</t>
  </si>
  <si>
    <t>Total current liabilities</t>
  </si>
  <si>
    <t>Total liabilities</t>
  </si>
  <si>
    <t>TOTAL EQUITY AND LIABILITIES</t>
  </si>
  <si>
    <t xml:space="preserve">(The Condensed Consolidated Balance Sheets should be read in conjunction with the Annual Financial Report </t>
  </si>
  <si>
    <t xml:space="preserve">for the year ended 31 January 2006). </t>
  </si>
  <si>
    <t>Page 3</t>
  </si>
  <si>
    <t>Adjustment for non-cash flow items :</t>
  </si>
  <si>
    <t xml:space="preserve">     - Tax provision</t>
  </si>
  <si>
    <t xml:space="preserve">     - Non-cash items</t>
  </si>
  <si>
    <t xml:space="preserve">     - Non-operating items</t>
  </si>
  <si>
    <t>Operating profit before changes in working capital</t>
  </si>
  <si>
    <t>Changes in working capital :</t>
  </si>
  <si>
    <t xml:space="preserve">     - Net change in current assets</t>
  </si>
  <si>
    <t xml:space="preserve">     - Net change in current liabilities</t>
  </si>
  <si>
    <t>Cash generated from operations</t>
  </si>
  <si>
    <t xml:space="preserve">     - Net interest paid</t>
  </si>
  <si>
    <t xml:space="preserve">     - Tax paid</t>
  </si>
  <si>
    <t>Net cash flows from operating activities</t>
  </si>
  <si>
    <t>Investing activities</t>
  </si>
  <si>
    <t>Financing activities</t>
  </si>
  <si>
    <t xml:space="preserve">     - Dividend paid</t>
  </si>
  <si>
    <t xml:space="preserve">     - Bank borrowings</t>
  </si>
  <si>
    <t xml:space="preserve">    - Issuance of shares </t>
  </si>
  <si>
    <t>Net change in cash &amp; cash equivalents</t>
  </si>
  <si>
    <t>Cash &amp; cash equivalents at beginning of the period</t>
  </si>
  <si>
    <t>Cash &amp; cash equivalents at end of the period</t>
  </si>
  <si>
    <t xml:space="preserve">(The Condensed Consolidated Cash Flow Statements should be read in conjunction with the Annual Financial Report </t>
  </si>
  <si>
    <t>MYCRON STEEL BERHAD</t>
  </si>
  <si>
    <t>Page 4</t>
  </si>
  <si>
    <t>Share</t>
  </si>
  <si>
    <t>Capital</t>
  </si>
  <si>
    <t>Revaluation</t>
  </si>
  <si>
    <t>Retained</t>
  </si>
  <si>
    <t>Premium</t>
  </si>
  <si>
    <t>Reserve</t>
  </si>
  <si>
    <t>Reserves</t>
  </si>
  <si>
    <t>Earnings</t>
  </si>
  <si>
    <t>Total</t>
  </si>
  <si>
    <t>Change in accounting policy</t>
  </si>
  <si>
    <t>Total recognised income and expense for the period</t>
  </si>
  <si>
    <t>Dividends distributed to equity holders</t>
  </si>
  <si>
    <t>(The Condensed Consolidated Statement of Changes in Equity should be read in conjunction with the Annual Financial Report</t>
  </si>
  <si>
    <t>for the year ended 31January 2006)</t>
  </si>
  <si>
    <t xml:space="preserve">     - Purchase of property, plant and equipment</t>
  </si>
  <si>
    <t xml:space="preserve">     - Proceeds from disposal of property, plant and equipment</t>
  </si>
  <si>
    <t xml:space="preserve">     - Increase in related company balances</t>
  </si>
  <si>
    <t>Current period</t>
  </si>
  <si>
    <t>(3 months)</t>
  </si>
  <si>
    <t>Raw materials &amp; manufacturing costs</t>
  </si>
  <si>
    <t>Depreciation</t>
  </si>
  <si>
    <t>Quarterly report on consolidated results for the 17 months ended 30 June 2007</t>
  </si>
  <si>
    <t>Condensed Consolidated Income Statements for the 17 months ended 30 June 2007</t>
  </si>
  <si>
    <t>(17 months)</t>
  </si>
  <si>
    <t>Current 17 months</t>
  </si>
  <si>
    <t>Condensed Consolidated Balance Sheets as at 30 June 2007</t>
  </si>
  <si>
    <t>Condensed Consolidated Cash Flow Statements for the 17 months ended 30 June 2007</t>
  </si>
  <si>
    <t>17 months ended</t>
  </si>
  <si>
    <t>Condensed Consolidated Statements of Changes in Equity for the 17 months ended 30 June 2007</t>
  </si>
  <si>
    <t>Changes in equity for the period ended 30 June 2007</t>
  </si>
  <si>
    <t>Investment in associates</t>
  </si>
  <si>
    <t>Effect of change of tax rate</t>
  </si>
  <si>
    <t xml:space="preserve">     - Equity investments</t>
  </si>
  <si>
    <t>Other operating (expense)/income</t>
  </si>
  <si>
    <t>EBITDA</t>
  </si>
  <si>
    <t>Revaluation surplus reversed against property, plant and equipment, net of tax</t>
  </si>
  <si>
    <t>Pre-acquisition reserves arising from step-up acquistion in associate</t>
  </si>
  <si>
    <t>Attributable to equity holders of the Group</t>
  </si>
  <si>
    <t>NTA</t>
  </si>
  <si>
    <t>Income and expense recognised directly in equity</t>
  </si>
  <si>
    <t>At 1 February 2006</t>
  </si>
  <si>
    <t>At 30 June 2007</t>
  </si>
  <si>
    <t>Reserves on consolidation brought forward adjusted to  retained earnings due to adoption of FRS 3</t>
  </si>
  <si>
    <t>Realisation of revaluation surplus on property, plant and  equipment, net of tax</t>
  </si>
  <si>
    <t>Profit after  tax</t>
  </si>
  <si>
    <t>*There are no comparative figures for the corresponding quarter for the preceding year because the Group has  changed its financial year end from 31 January 2007 to 30 June 2007, hence the financial period ended 30 June 2007 comprises results for 17 months.</t>
  </si>
  <si>
    <t>*There are no comparative figures for the corresponding quarter for the preceding year because the Group has  changed its financial year end from 31 January 2007 to 30 June 2007, hence the financial period ended 30 June 2007 comprises cashflow for 17 months.</t>
  </si>
  <si>
    <t>*There are no comparative figures for the corresponding quarter for the preceding year because the Group has changed its financial year end from 31 January 2007 to 30 June 2007, hence the financial period ended 30 June 2007 comprises results for 17 months.</t>
  </si>
  <si>
    <t xml:space="preserve">     - Proceeds from holding company</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</si>
</sst>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RM&quot;#,##0_);\(&quot;RM&quot;#,##0\)"/>
    <numFmt numFmtId="185" formatCode="&quot;RM&quot;#,##0_);[Red]\(&quot;RM&quot;#,##0\)"/>
    <numFmt numFmtId="186" formatCode="&quot;RM&quot;#,##0.00_);\(&quot;RM&quot;#,##0.00\)"/>
    <numFmt numFmtId="187" formatCode="&quot;RM&quot;#,##0.00_);[Red]\(&quot;RM&quot;#,##0.00\)"/>
    <numFmt numFmtId="188" formatCode="_(&quot;RM&quot;* #,##0_);_(&quot;RM&quot;* \(#,##0\);_(&quot;RM&quot;* &quot;-&quot;_);_(@_)"/>
    <numFmt numFmtId="189" formatCode="_(&quot;RM&quot;* #,##0.00_);_(&quot;RM&quot;* \(#,##0.00\);_(&quot;RM&quot;* &quot;-&quot;??_);_(@_)"/>
    <numFmt numFmtId="190" formatCode="_(* #,##0.0_);_(* \(#,##0.0\);_(* &quot;-&quot;??_);_(@_)"/>
    <numFmt numFmtId="191" formatCode="_(* #,##0_);_(* \(#,##0\);_(* &quot;-&quot;??_);_(@_)"/>
    <numFmt numFmtId="192" formatCode="[$-809]dd\ mmmm\ yyyy"/>
    <numFmt numFmtId="193" formatCode="[$-809]dd\ mmmm\ yyyy;@"/>
    <numFmt numFmtId="194" formatCode="0_);\(0\)"/>
    <numFmt numFmtId="195" formatCode="#,##0.0_);\(#,##0.0\)"/>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8">
    <font>
      <sz val="10"/>
      <name val="Arial"/>
      <family val="0"/>
    </font>
    <font>
      <b/>
      <sz val="10"/>
      <name val="Times New Roman"/>
      <family val="1"/>
    </font>
    <font>
      <sz val="10"/>
      <name val="Times New Roman"/>
      <family val="1"/>
    </font>
    <font>
      <b/>
      <u val="single"/>
      <sz val="10"/>
      <name val="Times New Roman"/>
      <family val="1"/>
    </font>
    <font>
      <u val="single"/>
      <sz val="10"/>
      <color indexed="12"/>
      <name val="Arial"/>
      <family val="0"/>
    </font>
    <font>
      <u val="single"/>
      <sz val="10"/>
      <color indexed="36"/>
      <name val="Arial"/>
      <family val="0"/>
    </font>
    <font>
      <u val="single"/>
      <sz val="10"/>
      <name val="Times New Roman"/>
      <family val="1"/>
    </font>
    <font>
      <u val="single"/>
      <sz val="9"/>
      <name val="Times New Roman"/>
      <family val="1"/>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double"/>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center"/>
    </xf>
    <xf numFmtId="0" fontId="2" fillId="0" borderId="0" xfId="0" applyFont="1" applyAlignment="1" quotePrefix="1">
      <alignment/>
    </xf>
    <xf numFmtId="0" fontId="2" fillId="0" borderId="0" xfId="0" applyFont="1" applyAlignment="1">
      <alignment horizontal="center"/>
    </xf>
    <xf numFmtId="37" fontId="0" fillId="0" borderId="0" xfId="0" applyNumberFormat="1" applyAlignment="1">
      <alignment/>
    </xf>
    <xf numFmtId="37" fontId="2" fillId="0" borderId="0" xfId="0" applyNumberFormat="1" applyFont="1" applyBorder="1" applyAlignment="1">
      <alignment horizontal="center"/>
    </xf>
    <xf numFmtId="193" fontId="1" fillId="0" borderId="0" xfId="0" applyNumberFormat="1" applyFont="1" applyAlignment="1">
      <alignment horizontal="center"/>
    </xf>
    <xf numFmtId="37" fontId="2" fillId="0" borderId="0" xfId="0" applyNumberFormat="1" applyFont="1" applyAlignment="1">
      <alignment horizontal="center"/>
    </xf>
    <xf numFmtId="191" fontId="2" fillId="0" borderId="0" xfId="15" applyNumberFormat="1" applyFont="1" applyBorder="1" applyAlignment="1">
      <alignment/>
    </xf>
    <xf numFmtId="0" fontId="1" fillId="0" borderId="0" xfId="0" applyFont="1" applyAlignment="1" quotePrefix="1">
      <alignment vertical="top"/>
    </xf>
    <xf numFmtId="4" fontId="2" fillId="0" borderId="0" xfId="0" applyNumberFormat="1" applyFont="1" applyAlignment="1">
      <alignment/>
    </xf>
    <xf numFmtId="0" fontId="0" fillId="0" borderId="0" xfId="0" applyAlignment="1">
      <alignment horizontal="center"/>
    </xf>
    <xf numFmtId="0" fontId="3" fillId="0" borderId="0" xfId="0" applyFont="1" applyAlignment="1">
      <alignment horizontal="left"/>
    </xf>
    <xf numFmtId="0" fontId="1" fillId="0" borderId="1" xfId="0" applyFont="1" applyBorder="1" applyAlignment="1">
      <alignment/>
    </xf>
    <xf numFmtId="0" fontId="2" fillId="0" borderId="1" xfId="0" applyFont="1" applyBorder="1" applyAlignment="1">
      <alignment/>
    </xf>
    <xf numFmtId="0" fontId="1" fillId="0" borderId="1" xfId="0" applyFont="1" applyBorder="1" applyAlignment="1">
      <alignment horizontal="right"/>
    </xf>
    <xf numFmtId="0" fontId="1" fillId="0" borderId="0" xfId="0" applyFont="1" applyAlignment="1">
      <alignment/>
    </xf>
    <xf numFmtId="0" fontId="2" fillId="0" borderId="0" xfId="0" applyFont="1" applyAlignment="1">
      <alignment horizontal="left" indent="2"/>
    </xf>
    <xf numFmtId="0" fontId="2" fillId="0" borderId="0" xfId="0" applyFont="1" applyAlignment="1">
      <alignment wrapText="1"/>
    </xf>
    <xf numFmtId="0" fontId="6" fillId="0" borderId="0" xfId="0" applyFont="1" applyAlignment="1">
      <alignment/>
    </xf>
    <xf numFmtId="0" fontId="1" fillId="0" borderId="0" xfId="0" applyFont="1" applyBorder="1" applyAlignment="1">
      <alignment horizontal="center"/>
    </xf>
    <xf numFmtId="193" fontId="2" fillId="0" borderId="0" xfId="0" applyNumberFormat="1" applyFont="1" applyAlignment="1">
      <alignment/>
    </xf>
    <xf numFmtId="3" fontId="2" fillId="0" borderId="0" xfId="15" applyNumberFormat="1" applyFont="1" applyAlignment="1">
      <alignment horizontal="right"/>
    </xf>
    <xf numFmtId="3" fontId="2" fillId="0" borderId="0" xfId="0" applyNumberFormat="1" applyFont="1" applyAlignment="1">
      <alignment horizontal="right"/>
    </xf>
    <xf numFmtId="0" fontId="2" fillId="0" borderId="0" xfId="0" applyFont="1" applyBorder="1" applyAlignment="1">
      <alignment/>
    </xf>
    <xf numFmtId="3" fontId="2" fillId="0" borderId="0" xfId="15" applyNumberFormat="1" applyFont="1" applyBorder="1" applyAlignment="1">
      <alignment horizontal="right"/>
    </xf>
    <xf numFmtId="3" fontId="2" fillId="0" borderId="2" xfId="15" applyNumberFormat="1" applyFont="1" applyBorder="1" applyAlignment="1">
      <alignment horizontal="right"/>
    </xf>
    <xf numFmtId="3" fontId="2" fillId="0" borderId="0" xfId="0" applyNumberFormat="1" applyFont="1" applyBorder="1" applyAlignment="1">
      <alignment horizontal="right"/>
    </xf>
    <xf numFmtId="3" fontId="2" fillId="0" borderId="3" xfId="15" applyNumberFormat="1" applyFont="1" applyBorder="1" applyAlignment="1">
      <alignment horizontal="right"/>
    </xf>
    <xf numFmtId="3" fontId="2" fillId="0" borderId="0" xfId="0" applyNumberFormat="1" applyFont="1" applyBorder="1" applyAlignment="1">
      <alignment/>
    </xf>
    <xf numFmtId="0" fontId="1" fillId="0" borderId="0" xfId="0" applyFont="1" applyAlignment="1" quotePrefix="1">
      <alignment/>
    </xf>
    <xf numFmtId="191" fontId="2" fillId="0" borderId="0" xfId="15" applyNumberFormat="1" applyFont="1" applyAlignment="1">
      <alignment/>
    </xf>
    <xf numFmtId="193" fontId="1" fillId="0" borderId="0" xfId="0" applyNumberFormat="1" applyFont="1" applyBorder="1" applyAlignment="1">
      <alignment horizontal="center"/>
    </xf>
    <xf numFmtId="191" fontId="2" fillId="0" borderId="0" xfId="15" applyNumberFormat="1" applyFont="1" applyBorder="1" applyAlignment="1">
      <alignment horizontal="center"/>
    </xf>
    <xf numFmtId="191" fontId="2" fillId="0" borderId="0" xfId="15" applyNumberFormat="1" applyFont="1" applyAlignment="1">
      <alignment horizontal="center"/>
    </xf>
    <xf numFmtId="191" fontId="2" fillId="0" borderId="4" xfId="15" applyNumberFormat="1" applyFont="1" applyBorder="1" applyAlignment="1">
      <alignment horizontal="center"/>
    </xf>
    <xf numFmtId="3" fontId="0" fillId="0" borderId="0" xfId="0" applyNumberFormat="1" applyAlignment="1">
      <alignment/>
    </xf>
    <xf numFmtId="191" fontId="2" fillId="0" borderId="1" xfId="15" applyNumberFormat="1" applyFont="1" applyBorder="1" applyAlignment="1">
      <alignment/>
    </xf>
    <xf numFmtId="191" fontId="2" fillId="0" borderId="2" xfId="15" applyNumberFormat="1" applyFont="1" applyBorder="1" applyAlignment="1">
      <alignment/>
    </xf>
    <xf numFmtId="177" fontId="2" fillId="0" borderId="0" xfId="17" applyFont="1" applyAlignment="1" quotePrefix="1">
      <alignment/>
    </xf>
    <xf numFmtId="191" fontId="2" fillId="0" borderId="3" xfId="15" applyNumberFormat="1" applyFont="1" applyBorder="1" applyAlignment="1">
      <alignment/>
    </xf>
    <xf numFmtId="191" fontId="2" fillId="0" borderId="0" xfId="0" applyNumberFormat="1" applyFont="1" applyAlignment="1">
      <alignment/>
    </xf>
    <xf numFmtId="191" fontId="0" fillId="0" borderId="0" xfId="0" applyNumberFormat="1" applyAlignment="1">
      <alignment/>
    </xf>
    <xf numFmtId="0" fontId="7" fillId="0" borderId="0" xfId="0" applyFont="1" applyAlignment="1">
      <alignment/>
    </xf>
    <xf numFmtId="191" fontId="2" fillId="0" borderId="1" xfId="15" applyNumberFormat="1" applyFont="1" applyBorder="1" applyAlignment="1">
      <alignment horizontal="center"/>
    </xf>
    <xf numFmtId="191" fontId="2" fillId="0" borderId="0" xfId="0" applyNumberFormat="1" applyFont="1" applyAlignment="1">
      <alignment horizontal="center"/>
    </xf>
    <xf numFmtId="191" fontId="2" fillId="0" borderId="0" xfId="0" applyNumberFormat="1" applyFont="1" applyBorder="1" applyAlignment="1">
      <alignment horizontal="center"/>
    </xf>
    <xf numFmtId="191" fontId="2" fillId="0" borderId="0" xfId="0" applyNumberFormat="1" applyFont="1" applyAlignment="1" quotePrefix="1">
      <alignment/>
    </xf>
    <xf numFmtId="191" fontId="2" fillId="0" borderId="0" xfId="0" applyNumberFormat="1" applyFont="1" applyBorder="1" applyAlignment="1">
      <alignment horizontal="center" vertical="center"/>
    </xf>
    <xf numFmtId="191" fontId="2" fillId="0" borderId="1" xfId="0" applyNumberFormat="1" applyFont="1" applyBorder="1" applyAlignment="1">
      <alignment horizontal="center" vertical="center"/>
    </xf>
    <xf numFmtId="191" fontId="2" fillId="0" borderId="0" xfId="0" applyNumberFormat="1" applyFont="1" applyAlignment="1">
      <alignment horizontal="center" vertical="center"/>
    </xf>
    <xf numFmtId="191" fontId="2" fillId="0" borderId="0" xfId="0" applyNumberFormat="1" applyFont="1" applyAlignment="1">
      <alignment horizontal="right" vertical="center"/>
    </xf>
    <xf numFmtId="191" fontId="2" fillId="0" borderId="0" xfId="0" applyNumberFormat="1" applyFont="1" applyBorder="1" applyAlignment="1">
      <alignment horizontal="right" vertical="center"/>
    </xf>
    <xf numFmtId="191" fontId="2" fillId="0" borderId="1" xfId="0" applyNumberFormat="1" applyFont="1" applyBorder="1" applyAlignment="1">
      <alignment horizontal="right" vertical="center"/>
    </xf>
    <xf numFmtId="191" fontId="2" fillId="0" borderId="5" xfId="0" applyNumberFormat="1" applyFont="1" applyBorder="1" applyAlignment="1">
      <alignment horizontal="right" vertical="center"/>
    </xf>
    <xf numFmtId="200" fontId="2" fillId="0" borderId="5" xfId="0" applyNumberFormat="1" applyFont="1" applyBorder="1" applyAlignment="1">
      <alignment horizontal="right" vertical="center"/>
    </xf>
    <xf numFmtId="200" fontId="2" fillId="0" borderId="0" xfId="0" applyNumberFormat="1" applyFont="1" applyBorder="1" applyAlignment="1">
      <alignment horizontal="right" vertical="center"/>
    </xf>
    <xf numFmtId="191" fontId="2" fillId="0" borderId="6" xfId="0" applyNumberFormat="1" applyFont="1" applyBorder="1" applyAlignment="1">
      <alignment horizontal="right" vertical="center"/>
    </xf>
    <xf numFmtId="0" fontId="3" fillId="0" borderId="0" xfId="0" applyFont="1" applyAlignment="1">
      <alignment horizontal="center"/>
    </xf>
    <xf numFmtId="4" fontId="2" fillId="0" borderId="0" xfId="15" applyNumberFormat="1" applyFont="1" applyBorder="1" applyAlignment="1">
      <alignment horizontal="right"/>
    </xf>
    <xf numFmtId="0" fontId="0" fillId="0" borderId="0" xfId="0" applyAlignment="1">
      <alignment horizontal="center"/>
    </xf>
    <xf numFmtId="0" fontId="2" fillId="0" borderId="0" xfId="0" applyFont="1" applyAlignment="1">
      <alignment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7</xdr:col>
      <xdr:colOff>47625</xdr:colOff>
      <xdr:row>2</xdr:row>
      <xdr:rowOff>114300</xdr:rowOff>
    </xdr:to>
    <xdr:pic>
      <xdr:nvPicPr>
        <xdr:cNvPr id="1" name="Picture 4"/>
        <xdr:cNvPicPr preferRelativeResize="1">
          <a:picLocks noChangeAspect="1"/>
        </xdr:cNvPicPr>
      </xdr:nvPicPr>
      <xdr:blipFill>
        <a:blip r:embed="rId1"/>
        <a:stretch>
          <a:fillRect/>
        </a:stretch>
      </xdr:blipFill>
      <xdr:spPr>
        <a:xfrm>
          <a:off x="9525" y="0"/>
          <a:ext cx="59626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962025</xdr:colOff>
      <xdr:row>2</xdr:row>
      <xdr:rowOff>95250</xdr:rowOff>
    </xdr:to>
    <xdr:pic>
      <xdr:nvPicPr>
        <xdr:cNvPr id="1" name="Picture 1"/>
        <xdr:cNvPicPr preferRelativeResize="1">
          <a:picLocks noChangeAspect="1"/>
        </xdr:cNvPicPr>
      </xdr:nvPicPr>
      <xdr:blipFill>
        <a:blip r:embed="rId1"/>
        <a:stretch>
          <a:fillRect/>
        </a:stretch>
      </xdr:blipFill>
      <xdr:spPr>
        <a:xfrm>
          <a:off x="0" y="0"/>
          <a:ext cx="6210300"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933450</xdr:colOff>
      <xdr:row>2</xdr:row>
      <xdr:rowOff>180975</xdr:rowOff>
    </xdr:to>
    <xdr:pic>
      <xdr:nvPicPr>
        <xdr:cNvPr id="1" name="Picture 1"/>
        <xdr:cNvPicPr preferRelativeResize="1">
          <a:picLocks noChangeAspect="1"/>
        </xdr:cNvPicPr>
      </xdr:nvPicPr>
      <xdr:blipFill>
        <a:blip r:embed="rId1"/>
        <a:stretch>
          <a:fillRect/>
        </a:stretch>
      </xdr:blipFill>
      <xdr:spPr>
        <a:xfrm>
          <a:off x="0" y="0"/>
          <a:ext cx="6667500"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571500</xdr:colOff>
      <xdr:row>2</xdr:row>
      <xdr:rowOff>190500</xdr:rowOff>
    </xdr:to>
    <xdr:pic>
      <xdr:nvPicPr>
        <xdr:cNvPr id="1" name="Picture 1"/>
        <xdr:cNvPicPr preferRelativeResize="1">
          <a:picLocks noChangeAspect="1"/>
        </xdr:cNvPicPr>
      </xdr:nvPicPr>
      <xdr:blipFill>
        <a:blip r:embed="rId1"/>
        <a:stretch>
          <a:fillRect/>
        </a:stretch>
      </xdr:blipFill>
      <xdr:spPr>
        <a:xfrm>
          <a:off x="0" y="0"/>
          <a:ext cx="64960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showGridLines="0" workbookViewId="0" topLeftCell="A20">
      <selection activeCell="A42" sqref="A42:G42"/>
    </sheetView>
  </sheetViews>
  <sheetFormatPr defaultColWidth="9.140625" defaultRowHeight="18" customHeight="1"/>
  <cols>
    <col min="1" max="1" width="22.57421875" style="0" customWidth="1"/>
    <col min="2" max="2" width="7.8515625" style="0" customWidth="1"/>
    <col min="3" max="3" width="16.7109375" style="0" customWidth="1"/>
    <col min="4" max="4" width="3.7109375" style="0" customWidth="1"/>
    <col min="5" max="5" width="17.8515625" style="0" bestFit="1" customWidth="1"/>
    <col min="6" max="6" width="9.00390625" style="0" customWidth="1"/>
    <col min="7" max="7" width="11.140625" style="0" bestFit="1" customWidth="1"/>
  </cols>
  <sheetData>
    <row r="1" spans="1:6" ht="18" customHeight="1">
      <c r="A1" s="62"/>
      <c r="B1" s="62"/>
      <c r="C1" s="62"/>
      <c r="D1" s="62"/>
      <c r="E1" s="62"/>
      <c r="F1" s="13"/>
    </row>
    <row r="2" spans="1:6" ht="18" customHeight="1">
      <c r="A2" s="62"/>
      <c r="B2" s="62"/>
      <c r="C2" s="62"/>
      <c r="D2" s="62"/>
      <c r="E2" s="62"/>
      <c r="F2" s="13"/>
    </row>
    <row r="3" spans="1:6" ht="18" customHeight="1">
      <c r="A3" s="13"/>
      <c r="B3" s="13"/>
      <c r="C3" s="13"/>
      <c r="D3" s="13"/>
      <c r="E3" s="13"/>
      <c r="F3" s="13"/>
    </row>
    <row r="4" spans="1:7" ht="18" customHeight="1">
      <c r="A4" s="15" t="s">
        <v>104</v>
      </c>
      <c r="B4" s="16"/>
      <c r="C4" s="16"/>
      <c r="D4" s="16"/>
      <c r="E4" s="16"/>
      <c r="F4" s="16"/>
      <c r="G4" s="17" t="s">
        <v>12</v>
      </c>
    </row>
    <row r="5" spans="1:6" ht="18" customHeight="1">
      <c r="A5" s="2" t="s">
        <v>105</v>
      </c>
      <c r="B5" s="1"/>
      <c r="C5" s="1"/>
      <c r="D5" s="1"/>
      <c r="E5" s="1"/>
      <c r="F5" s="1"/>
    </row>
    <row r="6" spans="1:6" ht="18" customHeight="1">
      <c r="A6" s="4" t="s">
        <v>6</v>
      </c>
      <c r="B6" s="1"/>
      <c r="C6" s="1"/>
      <c r="D6" s="1"/>
      <c r="E6" s="1"/>
      <c r="F6" s="1"/>
    </row>
    <row r="7" spans="1:6" ht="18" customHeight="1">
      <c r="A7" s="4"/>
      <c r="B7" s="1"/>
      <c r="C7" s="1"/>
      <c r="D7" s="1"/>
      <c r="E7" s="1"/>
      <c r="F7" s="1"/>
    </row>
    <row r="8" spans="1:6" ht="18" customHeight="1">
      <c r="A8" s="4"/>
      <c r="B8" s="1"/>
      <c r="C8" s="60" t="s">
        <v>3</v>
      </c>
      <c r="D8" s="5"/>
      <c r="E8" s="60" t="s">
        <v>18</v>
      </c>
      <c r="F8" s="14"/>
    </row>
    <row r="9" spans="1:6" ht="18" customHeight="1">
      <c r="A9" s="4"/>
      <c r="B9" s="1"/>
      <c r="C9" s="3" t="s">
        <v>101</v>
      </c>
      <c r="D9" s="5"/>
      <c r="E9" s="3" t="s">
        <v>106</v>
      </c>
      <c r="F9" s="14"/>
    </row>
    <row r="10" spans="1:6" ht="18" customHeight="1">
      <c r="A10" s="1"/>
      <c r="B10" s="1"/>
      <c r="C10" s="3" t="s">
        <v>100</v>
      </c>
      <c r="D10" s="3"/>
      <c r="E10" s="3" t="s">
        <v>107</v>
      </c>
      <c r="F10" s="3"/>
    </row>
    <row r="11" spans="1:6" ht="18" customHeight="1">
      <c r="A11" s="1"/>
      <c r="B11" s="1"/>
      <c r="C11" s="3" t="s">
        <v>15</v>
      </c>
      <c r="D11" s="3"/>
      <c r="E11" s="3" t="s">
        <v>16</v>
      </c>
      <c r="F11" s="3"/>
    </row>
    <row r="12" spans="1:6" ht="18" customHeight="1">
      <c r="A12" s="1"/>
      <c r="B12" s="1"/>
      <c r="C12" s="8">
        <v>39263</v>
      </c>
      <c r="D12" s="13"/>
      <c r="E12" s="8">
        <v>39263</v>
      </c>
      <c r="F12" s="8"/>
    </row>
    <row r="13" spans="1:5" ht="18" customHeight="1">
      <c r="A13" s="1"/>
      <c r="B13" s="1"/>
      <c r="C13" s="3" t="s">
        <v>2</v>
      </c>
      <c r="D13" s="3"/>
      <c r="E13" s="3" t="s">
        <v>2</v>
      </c>
    </row>
    <row r="14" spans="1:5" ht="18" customHeight="1">
      <c r="A14" s="1"/>
      <c r="B14" s="1"/>
      <c r="C14" s="5"/>
      <c r="D14" s="5"/>
      <c r="E14" s="5"/>
    </row>
    <row r="15" spans="1:8" ht="18" customHeight="1">
      <c r="A15" s="43" t="s">
        <v>0</v>
      </c>
      <c r="B15" s="43"/>
      <c r="C15" s="52">
        <v>92540</v>
      </c>
      <c r="D15" s="53"/>
      <c r="E15" s="53">
        <v>482335</v>
      </c>
      <c r="F15" s="47"/>
      <c r="G15" s="44"/>
      <c r="H15" s="6"/>
    </row>
    <row r="16" spans="1:7" ht="18" customHeight="1">
      <c r="A16" s="44"/>
      <c r="B16" s="43"/>
      <c r="C16" s="50"/>
      <c r="D16" s="54"/>
      <c r="E16" s="54"/>
      <c r="F16" s="48"/>
      <c r="G16" s="44"/>
    </row>
    <row r="17" spans="1:9" ht="18" customHeight="1">
      <c r="A17" s="43" t="s">
        <v>102</v>
      </c>
      <c r="B17" s="43"/>
      <c r="C17" s="50">
        <v>-83851</v>
      </c>
      <c r="D17" s="54"/>
      <c r="E17" s="54">
        <v>-424118</v>
      </c>
      <c r="F17" s="48"/>
      <c r="G17" s="44"/>
      <c r="H17" s="6"/>
      <c r="I17" s="6"/>
    </row>
    <row r="18" spans="1:9" ht="18" customHeight="1">
      <c r="A18" s="43"/>
      <c r="B18" s="43"/>
      <c r="C18" s="50"/>
      <c r="D18" s="54"/>
      <c r="E18" s="54"/>
      <c r="F18" s="48"/>
      <c r="G18" s="44"/>
      <c r="H18" s="6"/>
      <c r="I18" s="6"/>
    </row>
    <row r="19" spans="1:9" ht="18" customHeight="1">
      <c r="A19" s="43" t="s">
        <v>11</v>
      </c>
      <c r="B19" s="43"/>
      <c r="C19" s="50">
        <v>-571</v>
      </c>
      <c r="D19" s="54"/>
      <c r="E19" s="54">
        <v>-2844</v>
      </c>
      <c r="F19" s="48"/>
      <c r="G19" s="44"/>
      <c r="H19" s="6"/>
      <c r="I19" s="6"/>
    </row>
    <row r="20" spans="1:9" ht="18" customHeight="1">
      <c r="A20" s="43"/>
      <c r="B20" s="43"/>
      <c r="C20" s="50"/>
      <c r="D20" s="54"/>
      <c r="E20" s="54"/>
      <c r="F20" s="48"/>
      <c r="G20" s="44"/>
      <c r="H20" s="6"/>
      <c r="I20" s="6"/>
    </row>
    <row r="21" spans="1:8" ht="18" customHeight="1">
      <c r="A21" s="43" t="s">
        <v>7</v>
      </c>
      <c r="B21" s="43"/>
      <c r="C21" s="50">
        <v>-1804</v>
      </c>
      <c r="D21" s="54"/>
      <c r="E21" s="54">
        <v>-8162</v>
      </c>
      <c r="F21" s="48"/>
      <c r="G21" s="44"/>
      <c r="H21" s="6"/>
    </row>
    <row r="22" spans="1:8" ht="18" customHeight="1">
      <c r="A22" s="43"/>
      <c r="B22" s="43"/>
      <c r="C22" s="50"/>
      <c r="D22" s="54"/>
      <c r="E22" s="54"/>
      <c r="F22" s="48"/>
      <c r="G22" s="44"/>
      <c r="H22" s="6"/>
    </row>
    <row r="23" spans="1:8" ht="18" customHeight="1">
      <c r="A23" s="43" t="s">
        <v>116</v>
      </c>
      <c r="B23" s="43"/>
      <c r="C23" s="50">
        <v>-1051</v>
      </c>
      <c r="D23" s="54"/>
      <c r="E23" s="54">
        <v>259</v>
      </c>
      <c r="F23" s="48"/>
      <c r="G23" s="44"/>
      <c r="H23" s="6"/>
    </row>
    <row r="24" spans="1:8" ht="18" customHeight="1">
      <c r="A24" s="43"/>
      <c r="B24" s="43"/>
      <c r="C24" s="51"/>
      <c r="D24" s="54"/>
      <c r="E24" s="55"/>
      <c r="F24" s="48"/>
      <c r="G24" s="44"/>
      <c r="H24" s="6"/>
    </row>
    <row r="25" spans="1:8" ht="18" customHeight="1">
      <c r="A25" s="43" t="s">
        <v>117</v>
      </c>
      <c r="B25" s="43"/>
      <c r="C25" s="54">
        <f>SUM(C15:C23)</f>
        <v>5263</v>
      </c>
      <c r="D25" s="54"/>
      <c r="E25" s="54">
        <f>SUM(E15:E23)</f>
        <v>47470</v>
      </c>
      <c r="F25" s="48"/>
      <c r="G25" s="44"/>
      <c r="H25" s="6"/>
    </row>
    <row r="26" spans="1:8" ht="18" customHeight="1">
      <c r="A26" s="43"/>
      <c r="B26" s="43"/>
      <c r="C26" s="54"/>
      <c r="D26" s="54"/>
      <c r="E26" s="54"/>
      <c r="F26" s="48"/>
      <c r="G26" s="44"/>
      <c r="H26" s="6"/>
    </row>
    <row r="27" spans="1:8" ht="18" customHeight="1">
      <c r="A27" s="43" t="s">
        <v>103</v>
      </c>
      <c r="B27" s="43"/>
      <c r="C27" s="50">
        <v>-2122</v>
      </c>
      <c r="D27" s="54"/>
      <c r="E27" s="54">
        <f>-13876-169</f>
        <v>-14045</v>
      </c>
      <c r="F27" s="48"/>
      <c r="G27" s="44"/>
      <c r="H27" s="6"/>
    </row>
    <row r="28" spans="1:8" ht="18" customHeight="1">
      <c r="A28" s="43"/>
      <c r="B28" s="43"/>
      <c r="C28" s="54"/>
      <c r="D28" s="54"/>
      <c r="E28" s="54"/>
      <c r="F28" s="48"/>
      <c r="G28" s="44"/>
      <c r="H28" s="6"/>
    </row>
    <row r="29" spans="1:8" ht="18" customHeight="1">
      <c r="A29" s="43" t="s">
        <v>13</v>
      </c>
      <c r="B29" s="43"/>
      <c r="C29" s="54">
        <v>-1033</v>
      </c>
      <c r="D29" s="54"/>
      <c r="E29" s="54">
        <v>-3987</v>
      </c>
      <c r="F29" s="48"/>
      <c r="G29" s="44"/>
      <c r="H29" s="6"/>
    </row>
    <row r="30" spans="1:7" ht="18" customHeight="1">
      <c r="A30" s="43"/>
      <c r="B30" s="43"/>
      <c r="C30" s="55"/>
      <c r="D30" s="54"/>
      <c r="E30" s="55"/>
      <c r="F30" s="48"/>
      <c r="G30" s="44"/>
    </row>
    <row r="31" spans="1:8" ht="18" customHeight="1">
      <c r="A31" s="43" t="s">
        <v>8</v>
      </c>
      <c r="B31" s="43"/>
      <c r="C31" s="54">
        <f>SUM(C25:C29)</f>
        <v>2108</v>
      </c>
      <c r="D31" s="54"/>
      <c r="E31" s="54">
        <f>SUM(E25:E29)</f>
        <v>29438</v>
      </c>
      <c r="F31" s="48"/>
      <c r="G31" s="44"/>
      <c r="H31" s="6"/>
    </row>
    <row r="32" spans="1:8" ht="18" customHeight="1">
      <c r="A32" s="43"/>
      <c r="B32" s="43"/>
      <c r="C32" s="54"/>
      <c r="D32" s="54"/>
      <c r="E32" s="54"/>
      <c r="F32" s="48"/>
      <c r="G32" s="44"/>
      <c r="H32" s="6"/>
    </row>
    <row r="33" spans="1:8" ht="18" customHeight="1">
      <c r="A33" s="43" t="s">
        <v>9</v>
      </c>
      <c r="B33" s="43"/>
      <c r="C33" s="55">
        <f>-597</f>
        <v>-597</v>
      </c>
      <c r="D33" s="54"/>
      <c r="E33" s="55">
        <f>-7665</f>
        <v>-7665</v>
      </c>
      <c r="F33" s="48"/>
      <c r="G33" s="44"/>
      <c r="H33" s="6"/>
    </row>
    <row r="34" spans="1:8" ht="18" customHeight="1">
      <c r="A34" s="43"/>
      <c r="B34" s="43"/>
      <c r="C34" s="54"/>
      <c r="D34" s="54"/>
      <c r="E34" s="54"/>
      <c r="F34" s="48"/>
      <c r="G34" s="44"/>
      <c r="H34" s="6"/>
    </row>
    <row r="35" spans="1:8" ht="18" customHeight="1" thickBot="1">
      <c r="A35" s="43" t="s">
        <v>10</v>
      </c>
      <c r="B35" s="43"/>
      <c r="C35" s="56">
        <f>SUM(C31:C34)</f>
        <v>1511</v>
      </c>
      <c r="D35" s="54"/>
      <c r="E35" s="56">
        <f>SUM(E31:E34)</f>
        <v>21773</v>
      </c>
      <c r="F35" s="48"/>
      <c r="G35" s="44"/>
      <c r="H35" s="6"/>
    </row>
    <row r="36" spans="1:7" ht="18" customHeight="1" thickTop="1">
      <c r="A36" s="43"/>
      <c r="B36" s="43"/>
      <c r="C36" s="54"/>
      <c r="D36" s="54"/>
      <c r="E36" s="54"/>
      <c r="F36" s="48"/>
      <c r="G36" s="44"/>
    </row>
    <row r="37" spans="1:7" ht="18" customHeight="1" thickBot="1">
      <c r="A37" s="43" t="s">
        <v>4</v>
      </c>
      <c r="B37" s="43"/>
      <c r="C37" s="57">
        <f>+C35/179000*100</f>
        <v>0.8441340782122905</v>
      </c>
      <c r="D37" s="58"/>
      <c r="E37" s="57">
        <f>+E35/179000*100</f>
        <v>12.163687150837989</v>
      </c>
      <c r="F37" s="48"/>
      <c r="G37" s="44"/>
    </row>
    <row r="38" spans="1:7" ht="18" customHeight="1" thickBot="1" thickTop="1">
      <c r="A38" s="49" t="s">
        <v>5</v>
      </c>
      <c r="B38" s="43"/>
      <c r="C38" s="59" t="s">
        <v>1</v>
      </c>
      <c r="D38" s="54"/>
      <c r="E38" s="59" t="s">
        <v>1</v>
      </c>
      <c r="F38" s="48"/>
      <c r="G38" s="44"/>
    </row>
    <row r="39" spans="1:7" ht="18" customHeight="1" thickTop="1">
      <c r="A39" s="1"/>
      <c r="B39" s="1"/>
      <c r="C39" s="7"/>
      <c r="D39" s="7"/>
      <c r="E39" s="7"/>
      <c r="F39" s="7"/>
      <c r="G39" s="9"/>
    </row>
    <row r="40" spans="1:7" ht="18" customHeight="1">
      <c r="A40" s="18" t="s">
        <v>14</v>
      </c>
      <c r="B40" s="1"/>
      <c r="C40" s="1"/>
      <c r="D40" s="1"/>
      <c r="E40" s="1"/>
      <c r="F40" s="1"/>
      <c r="G40" s="10"/>
    </row>
    <row r="41" spans="1:7" ht="18" customHeight="1">
      <c r="A41" s="11" t="s">
        <v>17</v>
      </c>
      <c r="B41" s="1"/>
      <c r="C41" s="1"/>
      <c r="D41" s="1"/>
      <c r="E41" s="1"/>
      <c r="F41" s="1"/>
      <c r="G41" s="10"/>
    </row>
    <row r="42" spans="1:7" ht="38.25" customHeight="1">
      <c r="A42" s="63" t="s">
        <v>128</v>
      </c>
      <c r="B42" s="64"/>
      <c r="C42" s="64"/>
      <c r="D42" s="64"/>
      <c r="E42" s="64"/>
      <c r="F42" s="64"/>
      <c r="G42" s="64"/>
    </row>
    <row r="43" spans="1:6" ht="18" customHeight="1">
      <c r="A43" s="19"/>
      <c r="B43" s="1"/>
      <c r="C43" s="1"/>
      <c r="D43" s="1"/>
      <c r="E43" s="1"/>
      <c r="F43" s="1"/>
    </row>
    <row r="44" spans="1:6" ht="18" customHeight="1">
      <c r="A44" s="19"/>
      <c r="B44" s="1"/>
      <c r="C44" s="1"/>
      <c r="D44" s="1"/>
      <c r="E44" s="1"/>
      <c r="F44" s="1"/>
    </row>
    <row r="45" spans="1:6" ht="18" customHeight="1">
      <c r="A45" s="12"/>
      <c r="B45" s="1"/>
      <c r="C45" s="1"/>
      <c r="D45" s="1"/>
      <c r="E45" s="1"/>
      <c r="F45" s="1"/>
    </row>
    <row r="46" spans="1:6" ht="18" customHeight="1">
      <c r="A46" s="12"/>
      <c r="B46" s="1"/>
      <c r="C46" s="1"/>
      <c r="D46" s="1"/>
      <c r="E46" s="1"/>
      <c r="F46" s="1"/>
    </row>
    <row r="47" spans="1:6" ht="18" customHeight="1">
      <c r="A47" s="12"/>
      <c r="B47" s="1"/>
      <c r="C47" s="1"/>
      <c r="D47" s="1"/>
      <c r="E47" s="1"/>
      <c r="F47" s="1"/>
    </row>
    <row r="48" spans="1:6" ht="18" customHeight="1">
      <c r="A48" s="12"/>
      <c r="B48" s="1"/>
      <c r="C48" s="1"/>
      <c r="D48" s="1"/>
      <c r="E48" s="1"/>
      <c r="F48" s="1"/>
    </row>
    <row r="49" ht="18" customHeight="1">
      <c r="A49" s="1"/>
    </row>
    <row r="50" ht="18" customHeight="1">
      <c r="A50" s="1"/>
    </row>
  </sheetData>
  <mergeCells count="2">
    <mergeCell ref="A1:E2"/>
    <mergeCell ref="A42:G42"/>
  </mergeCells>
  <printOptions/>
  <pageMargins left="1.25" right="0.37" top="1" bottom="1" header="0.5" footer="0.5"/>
  <pageSetup fitToHeight="1" fitToWidth="1" horizontalDpi="1200" verticalDpi="12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showGridLines="0" workbookViewId="0" topLeftCell="A1">
      <selection activeCell="E55" sqref="E55"/>
    </sheetView>
  </sheetViews>
  <sheetFormatPr defaultColWidth="9.140625" defaultRowHeight="12.75"/>
  <cols>
    <col min="1" max="1" width="4.8515625" style="1" customWidth="1"/>
    <col min="2" max="2" width="19.00390625" style="1" customWidth="1"/>
    <col min="3" max="3" width="13.57421875" style="1" customWidth="1"/>
    <col min="4" max="4" width="19.8515625" style="1" customWidth="1"/>
    <col min="5" max="5" width="16.421875" style="1" customWidth="1"/>
    <col min="6" max="6" width="5.00390625" style="1" customWidth="1"/>
    <col min="7" max="7" width="14.57421875" style="1" bestFit="1" customWidth="1"/>
    <col min="8" max="9" width="8.8515625" style="1" customWidth="1"/>
    <col min="10" max="10" width="9.57421875" style="1" bestFit="1" customWidth="1"/>
    <col min="11" max="16384" width="8.8515625" style="1" customWidth="1"/>
  </cols>
  <sheetData>
    <row r="1" spans="7:9" ht="19.5" customHeight="1">
      <c r="G1" s="21" t="s">
        <v>19</v>
      </c>
      <c r="I1" s="21"/>
    </row>
    <row r="2" ht="19.5" customHeight="1"/>
    <row r="3" spans="1:7" ht="19.5" customHeight="1">
      <c r="A3" s="15" t="s">
        <v>104</v>
      </c>
      <c r="B3" s="16"/>
      <c r="C3" s="16"/>
      <c r="D3" s="16"/>
      <c r="E3" s="16"/>
      <c r="F3" s="16"/>
      <c r="G3" s="17" t="s">
        <v>20</v>
      </c>
    </row>
    <row r="4" ht="19.5" customHeight="1">
      <c r="A4" s="2" t="s">
        <v>108</v>
      </c>
    </row>
    <row r="5" spans="1:5" ht="19.5" customHeight="1">
      <c r="A5" s="4" t="s">
        <v>21</v>
      </c>
      <c r="E5" s="3"/>
    </row>
    <row r="6" spans="5:7" ht="15" customHeight="1">
      <c r="E6" s="3" t="s">
        <v>22</v>
      </c>
      <c r="G6" s="3" t="s">
        <v>23</v>
      </c>
    </row>
    <row r="7" spans="3:7" ht="15" customHeight="1">
      <c r="C7" s="22"/>
      <c r="E7" s="8">
        <v>39263</v>
      </c>
      <c r="F7" s="23"/>
      <c r="G7" s="8">
        <v>38748</v>
      </c>
    </row>
    <row r="8" spans="3:7" ht="15" customHeight="1">
      <c r="C8" s="22"/>
      <c r="E8" s="3" t="s">
        <v>2</v>
      </c>
      <c r="G8" s="3" t="s">
        <v>2</v>
      </c>
    </row>
    <row r="9" spans="1:7" ht="16.5" customHeight="1">
      <c r="A9" s="18" t="s">
        <v>24</v>
      </c>
      <c r="C9" s="22"/>
      <c r="E9" s="3"/>
      <c r="G9" s="3"/>
    </row>
    <row r="10" spans="3:7" ht="16.5" customHeight="1">
      <c r="C10" s="22"/>
      <c r="E10" s="24"/>
      <c r="F10" s="25"/>
      <c r="G10" s="24"/>
    </row>
    <row r="11" spans="1:7" ht="16.5" customHeight="1">
      <c r="A11" s="18" t="s">
        <v>25</v>
      </c>
      <c r="C11" s="26"/>
      <c r="E11" s="24"/>
      <c r="F11" s="25"/>
      <c r="G11" s="24"/>
    </row>
    <row r="12" spans="2:7" ht="16.5" customHeight="1">
      <c r="B12" s="1" t="s">
        <v>26</v>
      </c>
      <c r="C12" s="26"/>
      <c r="E12" s="27">
        <v>241429</v>
      </c>
      <c r="F12" s="25"/>
      <c r="G12" s="27">
        <f>179350+5984</f>
        <v>185334</v>
      </c>
    </row>
    <row r="13" spans="2:7" ht="16.5" customHeight="1">
      <c r="B13" s="1" t="s">
        <v>113</v>
      </c>
      <c r="C13" s="26"/>
      <c r="E13" s="27">
        <v>17134</v>
      </c>
      <c r="F13" s="25"/>
      <c r="G13" s="27">
        <v>0</v>
      </c>
    </row>
    <row r="14" spans="2:7" ht="16.5" customHeight="1">
      <c r="B14" s="1" t="s">
        <v>27</v>
      </c>
      <c r="C14" s="26"/>
      <c r="E14" s="27">
        <v>935</v>
      </c>
      <c r="F14" s="25"/>
      <c r="G14" s="27">
        <v>4700</v>
      </c>
    </row>
    <row r="15" spans="3:7" ht="16.5" customHeight="1">
      <c r="C15" s="26"/>
      <c r="E15" s="28">
        <f>SUM(E12:E14)</f>
        <v>259498</v>
      </c>
      <c r="F15" s="24"/>
      <c r="G15" s="28">
        <f>SUM(G12:G14)</f>
        <v>190034</v>
      </c>
    </row>
    <row r="16" spans="3:7" ht="16.5" customHeight="1">
      <c r="C16" s="26"/>
      <c r="D16" s="26"/>
      <c r="E16" s="27"/>
      <c r="F16" s="29"/>
      <c r="G16" s="27"/>
    </row>
    <row r="17" spans="1:7" ht="16.5" customHeight="1">
      <c r="A17" s="18" t="s">
        <v>28</v>
      </c>
      <c r="C17" s="26"/>
      <c r="D17" s="26"/>
      <c r="E17" s="27"/>
      <c r="F17" s="29"/>
      <c r="G17" s="27"/>
    </row>
    <row r="18" spans="2:7" ht="16.5" customHeight="1">
      <c r="B18" s="1" t="s">
        <v>29</v>
      </c>
      <c r="C18" s="26"/>
      <c r="D18" s="26"/>
      <c r="E18" s="27">
        <v>82631</v>
      </c>
      <c r="F18" s="29"/>
      <c r="G18" s="27">
        <v>67587</v>
      </c>
    </row>
    <row r="19" spans="2:7" ht="16.5" customHeight="1">
      <c r="B19" s="1" t="s">
        <v>30</v>
      </c>
      <c r="C19" s="26"/>
      <c r="D19" s="26"/>
      <c r="E19" s="27">
        <v>38406</v>
      </c>
      <c r="F19" s="29"/>
      <c r="G19" s="27">
        <v>35274</v>
      </c>
    </row>
    <row r="20" spans="2:7" ht="16.5" customHeight="1">
      <c r="B20" s="1" t="s">
        <v>31</v>
      </c>
      <c r="C20" s="26"/>
      <c r="D20" s="26"/>
      <c r="E20" s="27">
        <f>6877+2</f>
        <v>6879</v>
      </c>
      <c r="F20" s="29"/>
      <c r="G20" s="27">
        <v>10342</v>
      </c>
    </row>
    <row r="21" spans="2:7" ht="16.5" customHeight="1">
      <c r="B21" s="1" t="s">
        <v>32</v>
      </c>
      <c r="C21" s="26"/>
      <c r="D21" s="26"/>
      <c r="E21" s="27">
        <v>3781</v>
      </c>
      <c r="F21" s="29"/>
      <c r="G21" s="27">
        <v>4412</v>
      </c>
    </row>
    <row r="22" spans="2:7" ht="16.5" customHeight="1">
      <c r="B22" s="1" t="s">
        <v>33</v>
      </c>
      <c r="C22" s="26"/>
      <c r="D22" s="26"/>
      <c r="E22" s="27">
        <v>20595</v>
      </c>
      <c r="F22" s="29"/>
      <c r="G22" s="27">
        <v>179</v>
      </c>
    </row>
    <row r="23" spans="2:7" ht="16.5" customHeight="1">
      <c r="B23" s="1" t="s">
        <v>34</v>
      </c>
      <c r="C23" s="26"/>
      <c r="D23" s="26"/>
      <c r="E23" s="27">
        <v>2536</v>
      </c>
      <c r="F23" s="29"/>
      <c r="G23" s="27">
        <v>3162</v>
      </c>
    </row>
    <row r="24" spans="2:7" ht="16.5" customHeight="1">
      <c r="B24" s="1" t="s">
        <v>35</v>
      </c>
      <c r="C24" s="26"/>
      <c r="D24" s="26"/>
      <c r="E24" s="27">
        <v>12089</v>
      </c>
      <c r="F24" s="29"/>
      <c r="G24" s="27">
        <v>18858</v>
      </c>
    </row>
    <row r="25" spans="3:7" ht="16.5" customHeight="1">
      <c r="C25" s="26"/>
      <c r="D25" s="26"/>
      <c r="E25" s="28">
        <f>SUM(E18:E24)</f>
        <v>166917</v>
      </c>
      <c r="F25" s="29"/>
      <c r="G25" s="28">
        <f>SUM(G18:G24)</f>
        <v>139814</v>
      </c>
    </row>
    <row r="26" spans="3:7" ht="16.5" customHeight="1">
      <c r="C26" s="26"/>
      <c r="D26" s="26"/>
      <c r="E26" s="27"/>
      <c r="F26" s="29"/>
      <c r="G26" s="27"/>
    </row>
    <row r="27" spans="1:7" ht="16.5" customHeight="1" thickBot="1">
      <c r="A27" s="18" t="s">
        <v>36</v>
      </c>
      <c r="C27" s="26"/>
      <c r="D27" s="26"/>
      <c r="E27" s="30">
        <f>+E15+E25</f>
        <v>426415</v>
      </c>
      <c r="F27" s="29"/>
      <c r="G27" s="30">
        <f>+G15+G25</f>
        <v>329848</v>
      </c>
    </row>
    <row r="28" spans="5:7" ht="16.5" customHeight="1" thickTop="1">
      <c r="E28" s="26"/>
      <c r="F28" s="26"/>
      <c r="G28" s="26"/>
    </row>
    <row r="29" spans="1:7" ht="16.5" customHeight="1">
      <c r="A29" s="18" t="s">
        <v>37</v>
      </c>
      <c r="C29" s="26"/>
      <c r="D29" s="26"/>
      <c r="E29" s="27"/>
      <c r="F29" s="29"/>
      <c r="G29" s="27"/>
    </row>
    <row r="30" spans="1:7" ht="16.5" customHeight="1">
      <c r="A30" s="18"/>
      <c r="C30" s="26"/>
      <c r="D30" s="26"/>
      <c r="E30" s="27"/>
      <c r="F30" s="29"/>
      <c r="G30" s="27"/>
    </row>
    <row r="31" spans="2:7" ht="16.5" customHeight="1">
      <c r="B31" s="1" t="s">
        <v>38</v>
      </c>
      <c r="C31" s="26"/>
      <c r="D31" s="26"/>
      <c r="E31" s="29">
        <v>179000</v>
      </c>
      <c r="F31" s="29"/>
      <c r="G31" s="29">
        <v>179000</v>
      </c>
    </row>
    <row r="32" spans="2:7" ht="16.5" customHeight="1">
      <c r="B32" s="1" t="s">
        <v>39</v>
      </c>
      <c r="C32" s="26"/>
      <c r="D32" s="26"/>
      <c r="E32" s="29">
        <v>14919</v>
      </c>
      <c r="F32" s="29"/>
      <c r="G32" s="29">
        <v>14919</v>
      </c>
    </row>
    <row r="33" spans="2:7" ht="16.5" customHeight="1">
      <c r="B33" s="1" t="s">
        <v>40</v>
      </c>
      <c r="C33" s="31"/>
      <c r="D33" s="26"/>
      <c r="E33" s="29">
        <v>31134</v>
      </c>
      <c r="F33" s="29"/>
      <c r="G33" s="29">
        <v>30575</v>
      </c>
    </row>
    <row r="34" spans="2:7" ht="16.5" customHeight="1">
      <c r="B34" s="1" t="s">
        <v>41</v>
      </c>
      <c r="C34" s="26"/>
      <c r="D34" s="26"/>
      <c r="E34" s="29">
        <v>22168</v>
      </c>
      <c r="F34" s="29"/>
      <c r="G34" s="29">
        <v>3527</v>
      </c>
    </row>
    <row r="35" spans="1:7" ht="16.5" customHeight="1">
      <c r="A35" s="18" t="s">
        <v>42</v>
      </c>
      <c r="C35" s="26"/>
      <c r="D35" s="26"/>
      <c r="E35" s="28">
        <f>SUM(E31:E34)</f>
        <v>247221</v>
      </c>
      <c r="F35" s="29"/>
      <c r="G35" s="28">
        <f>SUM(G31:G34)</f>
        <v>228021</v>
      </c>
    </row>
    <row r="36" spans="1:7" ht="16.5" customHeight="1">
      <c r="A36" s="18"/>
      <c r="C36" s="26"/>
      <c r="D36" s="26"/>
      <c r="E36" s="27"/>
      <c r="F36" s="29"/>
      <c r="G36" s="27"/>
    </row>
    <row r="37" spans="1:7" ht="16.5" customHeight="1">
      <c r="A37" s="18" t="s">
        <v>43</v>
      </c>
      <c r="C37" s="26"/>
      <c r="D37" s="26"/>
      <c r="E37" s="27"/>
      <c r="F37" s="29"/>
      <c r="G37" s="27"/>
    </row>
    <row r="38" spans="1:7" ht="16.5" customHeight="1">
      <c r="A38" s="18"/>
      <c r="B38" s="1" t="s">
        <v>44</v>
      </c>
      <c r="C38" s="26"/>
      <c r="D38" s="26"/>
      <c r="E38" s="27">
        <v>58882</v>
      </c>
      <c r="F38" s="29"/>
      <c r="G38" s="27">
        <v>0</v>
      </c>
    </row>
    <row r="39" spans="1:7" ht="16.5" customHeight="1">
      <c r="A39" s="18"/>
      <c r="B39" s="1" t="s">
        <v>45</v>
      </c>
      <c r="C39" s="26"/>
      <c r="D39" s="26"/>
      <c r="E39" s="27">
        <v>21749</v>
      </c>
      <c r="F39" s="29"/>
      <c r="G39" s="27">
        <v>20010</v>
      </c>
    </row>
    <row r="40" spans="1:7" ht="16.5" customHeight="1">
      <c r="A40" s="18" t="s">
        <v>46</v>
      </c>
      <c r="C40" s="26"/>
      <c r="D40" s="26"/>
      <c r="E40" s="28">
        <f>SUM(E38:E39)</f>
        <v>80631</v>
      </c>
      <c r="F40" s="29"/>
      <c r="G40" s="28">
        <f>SUM(G38:G39)</f>
        <v>20010</v>
      </c>
    </row>
    <row r="41" spans="1:7" ht="16.5" customHeight="1">
      <c r="A41" s="18"/>
      <c r="C41" s="26"/>
      <c r="D41" s="26"/>
      <c r="E41" s="27"/>
      <c r="F41" s="29"/>
      <c r="G41" s="27"/>
    </row>
    <row r="42" spans="1:7" ht="16.5" customHeight="1">
      <c r="A42" s="18" t="s">
        <v>47</v>
      </c>
      <c r="B42" s="18"/>
      <c r="C42" s="26"/>
      <c r="D42" s="26"/>
      <c r="E42" s="27"/>
      <c r="F42" s="29"/>
      <c r="G42" s="27"/>
    </row>
    <row r="43" spans="2:7" ht="16.5" customHeight="1">
      <c r="B43" s="1" t="s">
        <v>48</v>
      </c>
      <c r="C43" s="26"/>
      <c r="D43" s="26"/>
      <c r="E43" s="27">
        <v>6103</v>
      </c>
      <c r="F43" s="29"/>
      <c r="G43" s="27">
        <v>0</v>
      </c>
    </row>
    <row r="44" spans="2:7" ht="16.5" customHeight="1">
      <c r="B44" s="1" t="s">
        <v>49</v>
      </c>
      <c r="C44" s="26"/>
      <c r="D44" s="26"/>
      <c r="E44" s="27">
        <f>4996+192+2</f>
        <v>5190</v>
      </c>
      <c r="F44" s="29"/>
      <c r="G44" s="27">
        <v>3778</v>
      </c>
    </row>
    <row r="45" spans="2:7" ht="16.5" customHeight="1">
      <c r="B45" s="1" t="s">
        <v>50</v>
      </c>
      <c r="C45" s="26"/>
      <c r="D45" s="26"/>
      <c r="E45" s="27">
        <v>0</v>
      </c>
      <c r="F45" s="29"/>
      <c r="G45" s="27">
        <v>19</v>
      </c>
    </row>
    <row r="46" spans="2:7" ht="16.5" customHeight="1">
      <c r="B46" s="1" t="s">
        <v>51</v>
      </c>
      <c r="C46" s="26"/>
      <c r="D46" s="26"/>
      <c r="E46" s="27">
        <v>86912</v>
      </c>
      <c r="F46" s="29"/>
      <c r="G46" s="27">
        <v>77200</v>
      </c>
    </row>
    <row r="47" spans="2:7" ht="16.5" customHeight="1">
      <c r="B47" s="1" t="s">
        <v>52</v>
      </c>
      <c r="C47" s="26"/>
      <c r="D47" s="26"/>
      <c r="E47" s="27">
        <v>39</v>
      </c>
      <c r="F47" s="29"/>
      <c r="G47" s="27">
        <v>4</v>
      </c>
    </row>
    <row r="48" spans="2:7" ht="16.5" customHeight="1">
      <c r="B48" s="1" t="s">
        <v>53</v>
      </c>
      <c r="C48" s="26"/>
      <c r="D48" s="26"/>
      <c r="E48" s="27">
        <v>319</v>
      </c>
      <c r="F48" s="29"/>
      <c r="G48" s="27">
        <v>816</v>
      </c>
    </row>
    <row r="49" spans="1:7" ht="16.5" customHeight="1">
      <c r="A49" s="18" t="s">
        <v>54</v>
      </c>
      <c r="C49" s="26"/>
      <c r="D49" s="26"/>
      <c r="E49" s="28">
        <f>SUM(E43:E48)</f>
        <v>98563</v>
      </c>
      <c r="F49" s="29"/>
      <c r="G49" s="28">
        <f>SUM(G43:G48)</f>
        <v>81817</v>
      </c>
    </row>
    <row r="50" spans="1:7" ht="16.5" customHeight="1">
      <c r="A50" s="18"/>
      <c r="C50" s="26"/>
      <c r="D50" s="26"/>
      <c r="E50" s="27"/>
      <c r="F50" s="29"/>
      <c r="G50" s="27"/>
    </row>
    <row r="51" spans="1:7" ht="16.5" customHeight="1">
      <c r="A51" s="18" t="s">
        <v>55</v>
      </c>
      <c r="C51" s="26"/>
      <c r="D51" s="26"/>
      <c r="E51" s="28">
        <f>+E40+E49</f>
        <v>179194</v>
      </c>
      <c r="F51" s="29"/>
      <c r="G51" s="28">
        <f>+G40+G49</f>
        <v>101827</v>
      </c>
    </row>
    <row r="52" spans="3:7" ht="16.5" customHeight="1">
      <c r="C52" s="26"/>
      <c r="D52" s="26"/>
      <c r="E52" s="27"/>
      <c r="F52" s="29"/>
      <c r="G52" s="27"/>
    </row>
    <row r="53" spans="1:7" ht="16.5" customHeight="1" thickBot="1">
      <c r="A53" s="18" t="s">
        <v>56</v>
      </c>
      <c r="C53" s="26"/>
      <c r="D53" s="26"/>
      <c r="E53" s="30">
        <f>+E35+E51</f>
        <v>426415</v>
      </c>
      <c r="F53" s="29"/>
      <c r="G53" s="30">
        <f>+G35+G51</f>
        <v>329848</v>
      </c>
    </row>
    <row r="54" spans="1:7" ht="16.5" customHeight="1" thickTop="1">
      <c r="A54" s="18"/>
      <c r="C54" s="26"/>
      <c r="D54" s="26"/>
      <c r="E54" s="27"/>
      <c r="F54" s="29"/>
      <c r="G54" s="27"/>
    </row>
    <row r="55" spans="1:7" ht="16.5" customHeight="1">
      <c r="A55" s="18" t="s">
        <v>121</v>
      </c>
      <c r="C55" s="26"/>
      <c r="D55" s="26"/>
      <c r="E55" s="61">
        <f>+E35/E31</f>
        <v>1.381122905027933</v>
      </c>
      <c r="F55" s="29"/>
      <c r="G55" s="61">
        <f>+G35/G31</f>
        <v>1.2738603351955307</v>
      </c>
    </row>
    <row r="56" spans="1:7" ht="16.5" customHeight="1">
      <c r="A56" s="18"/>
      <c r="C56" s="26"/>
      <c r="D56" s="26"/>
      <c r="E56" s="27"/>
      <c r="F56" s="29"/>
      <c r="G56" s="27"/>
    </row>
    <row r="57" spans="1:7" ht="19.5" customHeight="1">
      <c r="A57" s="32" t="s">
        <v>57</v>
      </c>
      <c r="C57" s="26"/>
      <c r="G57" s="33"/>
    </row>
    <row r="58" ht="19.5" customHeight="1">
      <c r="A58" s="18" t="s">
        <v>58</v>
      </c>
    </row>
    <row r="59" ht="19.5" customHeight="1"/>
  </sheetData>
  <printOptions/>
  <pageMargins left="1.38" right="0.75" top="0.78" bottom="0.75" header="0.5" footer="0.5"/>
  <pageSetup fitToHeight="1" fitToWidth="1" horizontalDpi="1200" verticalDpi="1200" orientation="portrait" paperSize="9"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49"/>
  <sheetViews>
    <sheetView showGridLines="0" tabSelected="1" workbookViewId="0" topLeftCell="A27">
      <selection activeCell="A36" sqref="A36"/>
    </sheetView>
  </sheetViews>
  <sheetFormatPr defaultColWidth="9.140625" defaultRowHeight="18" customHeight="1"/>
  <cols>
    <col min="1" max="1" width="30.00390625" style="0" customWidth="1"/>
    <col min="4" max="4" width="7.140625" style="0" customWidth="1"/>
    <col min="5" max="5" width="8.57421875" style="0" customWidth="1"/>
    <col min="6" max="6" width="15.8515625" style="0" customWidth="1"/>
    <col min="7" max="7" width="6.140625" style="0" customWidth="1"/>
    <col min="8" max="8" width="14.421875" style="0" customWidth="1"/>
    <col min="9" max="9" width="2.7109375" style="0" customWidth="1"/>
  </cols>
  <sheetData>
    <row r="1" spans="6:11" ht="18" customHeight="1">
      <c r="F1" s="21"/>
      <c r="G1" s="21"/>
      <c r="K1" s="21"/>
    </row>
    <row r="4" spans="1:8" ht="18" customHeight="1">
      <c r="A4" s="15" t="s">
        <v>104</v>
      </c>
      <c r="B4" s="16"/>
      <c r="C4" s="16"/>
      <c r="D4" s="16"/>
      <c r="E4" s="16"/>
      <c r="F4" s="16"/>
      <c r="G4" s="16"/>
      <c r="H4" s="17" t="s">
        <v>59</v>
      </c>
    </row>
    <row r="5" spans="1:8" ht="18" customHeight="1">
      <c r="A5" s="2" t="s">
        <v>109</v>
      </c>
      <c r="B5" s="1"/>
      <c r="C5" s="1"/>
      <c r="D5" s="1"/>
      <c r="E5" s="1"/>
      <c r="F5" s="1"/>
      <c r="G5" s="1"/>
      <c r="H5" s="1"/>
    </row>
    <row r="6" spans="1:8" ht="18" customHeight="1">
      <c r="A6" s="1" t="s">
        <v>21</v>
      </c>
      <c r="B6" s="1"/>
      <c r="C6" s="1"/>
      <c r="D6" s="1"/>
      <c r="E6" s="1"/>
      <c r="F6" s="1"/>
      <c r="G6" s="1"/>
      <c r="H6" s="1"/>
    </row>
    <row r="7" spans="1:8" ht="18" customHeight="1">
      <c r="A7" s="1"/>
      <c r="B7" s="1"/>
      <c r="C7" s="1"/>
      <c r="D7" s="1"/>
      <c r="E7" s="1"/>
      <c r="F7" s="3" t="s">
        <v>110</v>
      </c>
      <c r="G7" s="3"/>
      <c r="H7" s="22"/>
    </row>
    <row r="8" spans="1:8" ht="18" customHeight="1">
      <c r="A8" s="1"/>
      <c r="B8" s="1"/>
      <c r="C8" s="1"/>
      <c r="D8" s="1"/>
      <c r="E8" s="1"/>
      <c r="F8" s="34">
        <v>39263</v>
      </c>
      <c r="G8" s="8"/>
      <c r="H8" s="34"/>
    </row>
    <row r="9" spans="1:8" ht="18" customHeight="1">
      <c r="A9" s="1"/>
      <c r="B9" s="1"/>
      <c r="C9" s="1"/>
      <c r="D9" s="1"/>
      <c r="E9" s="1"/>
      <c r="F9" s="3" t="s">
        <v>2</v>
      </c>
      <c r="G9" s="3"/>
      <c r="H9" s="22"/>
    </row>
    <row r="10" spans="1:8" ht="18" customHeight="1">
      <c r="A10" s="1"/>
      <c r="B10" s="1"/>
      <c r="C10" s="1"/>
      <c r="D10" s="1"/>
      <c r="E10" s="1"/>
      <c r="F10" s="3"/>
      <c r="G10" s="3"/>
      <c r="H10" s="22"/>
    </row>
    <row r="11" spans="1:8" ht="18" customHeight="1">
      <c r="A11" s="1" t="s">
        <v>127</v>
      </c>
      <c r="B11" s="1"/>
      <c r="C11" s="1"/>
      <c r="D11" s="1"/>
      <c r="E11" s="1"/>
      <c r="F11" s="33">
        <v>21773</v>
      </c>
      <c r="G11" s="33"/>
      <c r="H11" s="35"/>
    </row>
    <row r="12" ht="9.75" customHeight="1"/>
    <row r="13" spans="1:8" ht="10.5" customHeight="1">
      <c r="A13" s="1" t="s">
        <v>60</v>
      </c>
      <c r="B13" s="1"/>
      <c r="C13" s="1"/>
      <c r="D13" s="1"/>
      <c r="E13" s="1"/>
      <c r="F13" s="33"/>
      <c r="G13" s="33"/>
      <c r="H13" s="35"/>
    </row>
    <row r="14" spans="1:8" ht="18" customHeight="1">
      <c r="A14" s="4" t="s">
        <v>61</v>
      </c>
      <c r="B14" s="1"/>
      <c r="C14" s="1"/>
      <c r="D14" s="1"/>
      <c r="E14" s="1"/>
      <c r="F14" s="10">
        <v>7665</v>
      </c>
      <c r="G14" s="33"/>
      <c r="H14" s="35"/>
    </row>
    <row r="15" spans="1:8" ht="18" customHeight="1">
      <c r="A15" s="4" t="s">
        <v>62</v>
      </c>
      <c r="B15" s="1"/>
      <c r="C15" s="1"/>
      <c r="D15" s="1"/>
      <c r="E15" s="1"/>
      <c r="F15" s="33">
        <f>13876+169</f>
        <v>14045</v>
      </c>
      <c r="G15" s="33"/>
      <c r="H15" s="36"/>
    </row>
    <row r="16" spans="1:8" ht="18" customHeight="1">
      <c r="A16" s="4" t="s">
        <v>63</v>
      </c>
      <c r="B16" s="1"/>
      <c r="C16" s="1"/>
      <c r="D16" s="1"/>
      <c r="E16" s="1"/>
      <c r="F16" s="33">
        <v>4475</v>
      </c>
      <c r="G16" s="33"/>
      <c r="H16" s="36"/>
    </row>
    <row r="17" spans="1:8" ht="18" customHeight="1">
      <c r="A17" s="1" t="s">
        <v>64</v>
      </c>
      <c r="B17" s="1"/>
      <c r="C17" s="1"/>
      <c r="D17" s="1"/>
      <c r="E17" s="1"/>
      <c r="F17" s="37">
        <f>SUM(F11:F16)</f>
        <v>47958</v>
      </c>
      <c r="G17" s="35"/>
      <c r="H17" s="35"/>
    </row>
    <row r="18" spans="1:8" ht="9" customHeight="1">
      <c r="A18" s="1"/>
      <c r="B18" s="1"/>
      <c r="C18" s="1"/>
      <c r="D18" s="1"/>
      <c r="E18" s="1"/>
      <c r="F18" s="33"/>
      <c r="G18" s="33"/>
      <c r="H18" s="36"/>
    </row>
    <row r="19" spans="1:8" ht="18" customHeight="1">
      <c r="A19" s="1" t="s">
        <v>65</v>
      </c>
      <c r="B19" s="1"/>
      <c r="C19" s="1"/>
      <c r="D19" s="1"/>
      <c r="E19" s="1"/>
      <c r="F19" s="33"/>
      <c r="G19" s="33"/>
      <c r="H19" s="38"/>
    </row>
    <row r="20" spans="1:8" ht="18" customHeight="1">
      <c r="A20" s="4" t="s">
        <v>66</v>
      </c>
      <c r="B20" s="1"/>
      <c r="C20" s="1"/>
      <c r="D20" s="1"/>
      <c r="E20" s="1"/>
      <c r="F20" s="33">
        <f>-14760</f>
        <v>-14760</v>
      </c>
      <c r="G20" s="33"/>
      <c r="H20" s="36"/>
    </row>
    <row r="21" spans="1:8" ht="18" customHeight="1">
      <c r="A21" s="4" t="s">
        <v>67</v>
      </c>
      <c r="B21" s="1"/>
      <c r="C21" s="1"/>
      <c r="D21" s="1"/>
      <c r="E21" s="1"/>
      <c r="F21" s="39">
        <f>7423</f>
        <v>7423</v>
      </c>
      <c r="G21" s="33"/>
      <c r="H21" s="36"/>
    </row>
    <row r="22" spans="1:8" ht="18" customHeight="1">
      <c r="A22" s="1" t="s">
        <v>68</v>
      </c>
      <c r="B22" s="1"/>
      <c r="C22" s="1"/>
      <c r="D22" s="1"/>
      <c r="E22" s="1"/>
      <c r="F22" s="33">
        <f>SUM(F17:F21)</f>
        <v>40621</v>
      </c>
      <c r="G22" s="33"/>
      <c r="H22" s="36"/>
    </row>
    <row r="23" spans="1:8" ht="9.75" customHeight="1">
      <c r="A23" s="1"/>
      <c r="B23" s="1"/>
      <c r="C23" s="1"/>
      <c r="D23" s="1"/>
      <c r="E23" s="1"/>
      <c r="F23" s="33"/>
      <c r="G23" s="33"/>
      <c r="H23" s="36"/>
    </row>
    <row r="24" spans="1:8" ht="18" customHeight="1">
      <c r="A24" s="4" t="s">
        <v>69</v>
      </c>
      <c r="B24" s="1"/>
      <c r="C24" s="1"/>
      <c r="D24" s="1"/>
      <c r="E24" s="1"/>
      <c r="F24" s="33">
        <f>-2959</f>
        <v>-2959</v>
      </c>
      <c r="G24" s="33"/>
      <c r="H24" s="36"/>
    </row>
    <row r="25" spans="1:8" ht="18" customHeight="1">
      <c r="A25" s="4" t="s">
        <v>70</v>
      </c>
      <c r="B25" s="1"/>
      <c r="C25" s="1"/>
      <c r="D25" s="1"/>
      <c r="E25" s="1"/>
      <c r="F25" s="33">
        <v>-3123</v>
      </c>
      <c r="G25" s="33"/>
      <c r="H25" s="35"/>
    </row>
    <row r="26" spans="1:8" ht="18" customHeight="1">
      <c r="A26" s="1" t="s">
        <v>71</v>
      </c>
      <c r="B26" s="1"/>
      <c r="C26" s="1"/>
      <c r="D26" s="1"/>
      <c r="E26" s="1"/>
      <c r="F26" s="40">
        <f>SUM(F22:F25)</f>
        <v>34539</v>
      </c>
      <c r="G26" s="33"/>
      <c r="H26" s="35"/>
    </row>
    <row r="27" spans="1:8" ht="9.75" customHeight="1">
      <c r="A27" s="1"/>
      <c r="B27" s="1"/>
      <c r="C27" s="1"/>
      <c r="D27" s="1"/>
      <c r="E27" s="1"/>
      <c r="F27" s="33"/>
      <c r="G27" s="33"/>
      <c r="H27" s="35"/>
    </row>
    <row r="28" spans="1:8" ht="12.75" customHeight="1">
      <c r="A28" s="1" t="s">
        <v>72</v>
      </c>
      <c r="B28" s="1"/>
      <c r="C28" s="1"/>
      <c r="D28" s="1"/>
      <c r="E28" s="1"/>
      <c r="F28" s="33"/>
      <c r="G28" s="33"/>
      <c r="H28" s="35"/>
    </row>
    <row r="29" spans="1:8" ht="18" customHeight="1">
      <c r="A29" s="4" t="s">
        <v>115</v>
      </c>
      <c r="B29" s="1"/>
      <c r="C29" s="1"/>
      <c r="D29" s="1"/>
      <c r="E29" s="1"/>
      <c r="F29" s="33">
        <v>-13235</v>
      </c>
      <c r="G29" s="33"/>
      <c r="H29" s="35"/>
    </row>
    <row r="30" spans="1:8" ht="18" customHeight="1">
      <c r="A30" s="4" t="s">
        <v>97</v>
      </c>
      <c r="B30" s="1"/>
      <c r="C30" s="1"/>
      <c r="D30" s="1"/>
      <c r="E30" s="1"/>
      <c r="F30" s="33">
        <f>-3505-69612</f>
        <v>-73117</v>
      </c>
      <c r="G30" s="33"/>
      <c r="H30" s="35"/>
    </row>
    <row r="31" spans="1:8" ht="18" customHeight="1">
      <c r="A31" s="1" t="s">
        <v>98</v>
      </c>
      <c r="B31" s="1"/>
      <c r="C31" s="1"/>
      <c r="D31" s="1"/>
      <c r="E31" s="1"/>
      <c r="F31" s="33">
        <v>533</v>
      </c>
      <c r="G31" s="33"/>
      <c r="H31" s="35"/>
    </row>
    <row r="32" spans="1:8" ht="18" customHeight="1">
      <c r="A32" s="1"/>
      <c r="B32" s="1"/>
      <c r="C32" s="1"/>
      <c r="D32" s="1"/>
      <c r="E32" s="1"/>
      <c r="F32" s="40">
        <f>SUM(F29:F31)</f>
        <v>-85819</v>
      </c>
      <c r="G32" s="33"/>
      <c r="H32" s="10"/>
    </row>
    <row r="33" spans="1:8" ht="18" customHeight="1">
      <c r="A33" s="1" t="s">
        <v>73</v>
      </c>
      <c r="B33" s="1"/>
      <c r="C33" s="1"/>
      <c r="D33" s="1"/>
      <c r="E33" s="1"/>
      <c r="F33" s="33"/>
      <c r="G33" s="33"/>
      <c r="H33" s="35"/>
    </row>
    <row r="34" spans="1:8" ht="18" customHeight="1">
      <c r="A34" s="4" t="s">
        <v>74</v>
      </c>
      <c r="B34" s="1"/>
      <c r="C34" s="1"/>
      <c r="D34" s="1"/>
      <c r="E34" s="1"/>
      <c r="F34" s="36">
        <v>-3580</v>
      </c>
      <c r="G34" s="33"/>
      <c r="H34" s="35"/>
    </row>
    <row r="35" spans="1:8" ht="18" customHeight="1">
      <c r="A35" s="4" t="s">
        <v>75</v>
      </c>
      <c r="B35" s="1"/>
      <c r="C35" s="1"/>
      <c r="D35" s="1"/>
      <c r="E35" s="1"/>
      <c r="F35" s="33">
        <v>68339</v>
      </c>
      <c r="G35" s="33"/>
      <c r="H35" s="35"/>
    </row>
    <row r="36" spans="1:8" ht="18" customHeight="1">
      <c r="A36" s="4" t="s">
        <v>131</v>
      </c>
      <c r="B36" s="1"/>
      <c r="C36" s="1"/>
      <c r="D36" s="1"/>
      <c r="E36" s="1"/>
      <c r="F36" s="33">
        <v>665</v>
      </c>
      <c r="G36" s="33"/>
      <c r="H36" s="35"/>
    </row>
    <row r="37" spans="1:8" ht="18" customHeight="1">
      <c r="A37" s="4" t="s">
        <v>99</v>
      </c>
      <c r="B37" s="1"/>
      <c r="C37" s="1"/>
      <c r="D37" s="1"/>
      <c r="E37" s="1"/>
      <c r="F37" s="33">
        <f>-20913</f>
        <v>-20913</v>
      </c>
      <c r="G37" s="33"/>
      <c r="H37" s="35"/>
    </row>
    <row r="38" spans="1:8" ht="18" customHeight="1">
      <c r="A38" s="41" t="s">
        <v>76</v>
      </c>
      <c r="B38" s="1"/>
      <c r="C38" s="1"/>
      <c r="D38" s="1"/>
      <c r="E38" s="1"/>
      <c r="F38" s="33">
        <v>0</v>
      </c>
      <c r="G38" s="33"/>
      <c r="H38" s="35"/>
    </row>
    <row r="39" spans="1:8" ht="18" customHeight="1">
      <c r="A39" s="1"/>
      <c r="B39" s="1"/>
      <c r="C39" s="1"/>
      <c r="D39" s="1"/>
      <c r="E39" s="1"/>
      <c r="F39" s="40">
        <f>SUM(F34:F38)</f>
        <v>44511</v>
      </c>
      <c r="G39" s="33"/>
      <c r="H39" s="10"/>
    </row>
    <row r="40" spans="1:8" ht="9.75" customHeight="1">
      <c r="A40" s="1"/>
      <c r="B40" s="1"/>
      <c r="C40" s="1"/>
      <c r="D40" s="1"/>
      <c r="E40" s="1"/>
      <c r="F40" s="10"/>
      <c r="G40" s="33"/>
      <c r="H40" s="10"/>
    </row>
    <row r="41" spans="1:8" ht="18" customHeight="1">
      <c r="A41" s="1" t="s">
        <v>77</v>
      </c>
      <c r="B41" s="1"/>
      <c r="C41" s="1"/>
      <c r="D41" s="1"/>
      <c r="E41" s="1"/>
      <c r="F41" s="33">
        <f>+F26+F32+F39</f>
        <v>-6769</v>
      </c>
      <c r="G41" s="33"/>
      <c r="H41" s="10"/>
    </row>
    <row r="42" spans="1:8" ht="18" customHeight="1">
      <c r="A42" s="1" t="s">
        <v>78</v>
      </c>
      <c r="B42" s="1"/>
      <c r="C42" s="1"/>
      <c r="D42" s="1"/>
      <c r="E42" s="1"/>
      <c r="F42" s="33">
        <v>18858</v>
      </c>
      <c r="G42" s="33"/>
      <c r="H42" s="35"/>
    </row>
    <row r="43" spans="2:8" ht="18" customHeight="1">
      <c r="B43" s="1"/>
      <c r="C43" s="1"/>
      <c r="D43" s="1"/>
      <c r="E43" s="1"/>
      <c r="F43" s="33"/>
      <c r="G43" s="33"/>
      <c r="H43" s="35"/>
    </row>
    <row r="44" spans="1:8" ht="18" customHeight="1" thickBot="1">
      <c r="A44" s="1" t="s">
        <v>79</v>
      </c>
      <c r="B44" s="1"/>
      <c r="C44" s="1"/>
      <c r="D44" s="1"/>
      <c r="E44" s="1"/>
      <c r="F44" s="42">
        <f>+F41+F42</f>
        <v>12089</v>
      </c>
      <c r="G44" s="33"/>
      <c r="H44" s="35"/>
    </row>
    <row r="45" spans="2:8" ht="18" customHeight="1" thickTop="1">
      <c r="B45" s="1"/>
      <c r="C45" s="1"/>
      <c r="D45" s="1"/>
      <c r="E45" s="1"/>
      <c r="F45" s="33"/>
      <c r="G45" s="33"/>
      <c r="H45" s="10"/>
    </row>
    <row r="46" spans="1:8" ht="18" customHeight="1">
      <c r="A46" s="32" t="s">
        <v>80</v>
      </c>
      <c r="B46" s="1"/>
      <c r="C46" s="1"/>
      <c r="D46" s="1"/>
      <c r="E46" s="1"/>
      <c r="F46" s="1"/>
      <c r="G46" s="1"/>
      <c r="H46" s="1"/>
    </row>
    <row r="47" spans="1:8" ht="18" customHeight="1">
      <c r="A47" s="18" t="s">
        <v>17</v>
      </c>
      <c r="B47" s="1"/>
      <c r="C47" s="1"/>
      <c r="D47" s="1"/>
      <c r="E47" s="1"/>
      <c r="F47" s="43"/>
      <c r="G47" s="1"/>
      <c r="H47" s="1"/>
    </row>
    <row r="48" ht="18" customHeight="1">
      <c r="F48" s="44"/>
    </row>
    <row r="49" spans="1:7" ht="37.5" customHeight="1">
      <c r="A49" s="63" t="s">
        <v>129</v>
      </c>
      <c r="B49" s="64"/>
      <c r="C49" s="64"/>
      <c r="D49" s="64"/>
      <c r="E49" s="64"/>
      <c r="F49" s="64"/>
      <c r="G49" s="64"/>
    </row>
  </sheetData>
  <mergeCells count="1">
    <mergeCell ref="A49:G49"/>
  </mergeCells>
  <printOptions/>
  <pageMargins left="1.25" right="0.48" top="0.7" bottom="0.91" header="0.5" footer="0.5"/>
  <pageSetup fitToHeight="1" fitToWidth="1"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dimension ref="A1:H43"/>
  <sheetViews>
    <sheetView showGridLines="0" workbookViewId="0" topLeftCell="A1">
      <selection activeCell="H35" sqref="H35"/>
    </sheetView>
  </sheetViews>
  <sheetFormatPr defaultColWidth="9.140625" defaultRowHeight="17.25" customHeight="1"/>
  <cols>
    <col min="1" max="1" width="45.421875" style="1" customWidth="1"/>
    <col min="2" max="2" width="8.7109375" style="1" bestFit="1" customWidth="1"/>
    <col min="3" max="3" width="8.00390625" style="1" bestFit="1" customWidth="1"/>
    <col min="4" max="4" width="7.421875" style="1" bestFit="1" customWidth="1"/>
    <col min="5" max="5" width="9.8515625" style="1" bestFit="1" customWidth="1"/>
    <col min="6" max="6" width="9.421875" style="1" customWidth="1"/>
    <col min="7" max="7" width="8.7109375" style="1" bestFit="1" customWidth="1"/>
    <col min="8" max="8" width="12.28125" style="1" customWidth="1"/>
    <col min="9" max="16384" width="8.8515625" style="1" customWidth="1"/>
  </cols>
  <sheetData>
    <row r="1" ht="17.25" customHeight="1">
      <c r="A1" s="1" t="s">
        <v>81</v>
      </c>
    </row>
    <row r="2" ht="17.25" customHeight="1">
      <c r="H2" s="45"/>
    </row>
    <row r="4" spans="1:8" ht="17.25" customHeight="1">
      <c r="A4" s="15" t="s">
        <v>104</v>
      </c>
      <c r="B4" s="16"/>
      <c r="C4" s="16"/>
      <c r="D4" s="16"/>
      <c r="E4" s="16"/>
      <c r="F4" s="16"/>
      <c r="G4" s="17" t="s">
        <v>82</v>
      </c>
      <c r="H4" s="26"/>
    </row>
    <row r="6" ht="17.25" customHeight="1">
      <c r="A6" s="2" t="s">
        <v>111</v>
      </c>
    </row>
    <row r="7" ht="17.25" customHeight="1">
      <c r="A7" s="4" t="s">
        <v>21</v>
      </c>
    </row>
    <row r="9" spans="2:5" ht="17.25" customHeight="1">
      <c r="B9" s="5"/>
      <c r="C9" s="1" t="s">
        <v>120</v>
      </c>
      <c r="D9" s="5"/>
      <c r="E9" s="5"/>
    </row>
    <row r="10" spans="2:6" ht="17.25" customHeight="1">
      <c r="B10" s="5" t="s">
        <v>83</v>
      </c>
      <c r="C10" s="5" t="s">
        <v>83</v>
      </c>
      <c r="D10" s="5" t="s">
        <v>84</v>
      </c>
      <c r="E10" s="5" t="s">
        <v>85</v>
      </c>
      <c r="F10" s="5" t="s">
        <v>86</v>
      </c>
    </row>
    <row r="11" spans="2:7" ht="17.25" customHeight="1">
      <c r="B11" s="5" t="s">
        <v>84</v>
      </c>
      <c r="C11" s="5" t="s">
        <v>87</v>
      </c>
      <c r="D11" s="5" t="s">
        <v>88</v>
      </c>
      <c r="E11" s="5" t="s">
        <v>89</v>
      </c>
      <c r="F11" s="5" t="s">
        <v>90</v>
      </c>
      <c r="G11" s="5" t="s">
        <v>91</v>
      </c>
    </row>
    <row r="12" spans="2:7" ht="17.25" customHeight="1">
      <c r="B12" s="5" t="s">
        <v>2</v>
      </c>
      <c r="C12" s="5" t="s">
        <v>2</v>
      </c>
      <c r="D12" s="5" t="s">
        <v>2</v>
      </c>
      <c r="E12" s="5" t="s">
        <v>2</v>
      </c>
      <c r="F12" s="5" t="s">
        <v>2</v>
      </c>
      <c r="G12" s="5" t="s">
        <v>2</v>
      </c>
    </row>
    <row r="14" spans="1:7" ht="17.25" customHeight="1">
      <c r="A14" s="1" t="s">
        <v>123</v>
      </c>
      <c r="B14" s="33">
        <v>179000</v>
      </c>
      <c r="C14" s="33">
        <v>14919</v>
      </c>
      <c r="D14" s="10">
        <v>5543</v>
      </c>
      <c r="E14" s="33">
        <v>30575</v>
      </c>
      <c r="F14" s="33">
        <v>-2016</v>
      </c>
      <c r="G14" s="33">
        <f>SUM(B14:F14)</f>
        <v>228021</v>
      </c>
    </row>
    <row r="15" spans="1:7" ht="17.25" customHeight="1">
      <c r="A15" s="21" t="s">
        <v>92</v>
      </c>
      <c r="B15" s="10"/>
      <c r="C15" s="10"/>
      <c r="D15" s="10"/>
      <c r="E15" s="10"/>
      <c r="F15" s="35"/>
      <c r="G15" s="10"/>
    </row>
    <row r="16" spans="1:7" ht="30" customHeight="1">
      <c r="A16" s="20" t="s">
        <v>125</v>
      </c>
      <c r="B16" s="39">
        <v>0</v>
      </c>
      <c r="C16" s="39">
        <v>0</v>
      </c>
      <c r="D16" s="39">
        <v>-5543</v>
      </c>
      <c r="E16" s="39">
        <v>0</v>
      </c>
      <c r="F16" s="46">
        <v>5543</v>
      </c>
      <c r="G16" s="39">
        <f>SUM(B16:F16)</f>
        <v>0</v>
      </c>
    </row>
    <row r="17" spans="1:7" ht="17.25" customHeight="1">
      <c r="A17" s="1" t="s">
        <v>19</v>
      </c>
      <c r="B17" s="33">
        <f aca="true" t="shared" si="0" ref="B17:G17">SUM(B14:B16)</f>
        <v>179000</v>
      </c>
      <c r="C17" s="33">
        <f t="shared" si="0"/>
        <v>14919</v>
      </c>
      <c r="D17" s="33">
        <f t="shared" si="0"/>
        <v>0</v>
      </c>
      <c r="E17" s="33">
        <f t="shared" si="0"/>
        <v>30575</v>
      </c>
      <c r="F17" s="33">
        <f t="shared" si="0"/>
        <v>3527</v>
      </c>
      <c r="G17" s="33">
        <f t="shared" si="0"/>
        <v>228021</v>
      </c>
    </row>
    <row r="18" spans="1:7" ht="17.25" customHeight="1">
      <c r="A18" s="21" t="s">
        <v>112</v>
      </c>
      <c r="B18" s="33"/>
      <c r="C18" s="33"/>
      <c r="D18" s="33"/>
      <c r="E18" s="33"/>
      <c r="F18" s="33"/>
      <c r="G18" s="33"/>
    </row>
    <row r="19" spans="1:7" ht="30" customHeight="1">
      <c r="A19" s="20" t="s">
        <v>126</v>
      </c>
      <c r="B19" s="33">
        <v>0</v>
      </c>
      <c r="C19" s="33">
        <v>0</v>
      </c>
      <c r="D19" s="33">
        <v>0</v>
      </c>
      <c r="E19" s="33">
        <v>-314</v>
      </c>
      <c r="F19" s="33">
        <v>314</v>
      </c>
      <c r="G19" s="10">
        <v>0</v>
      </c>
    </row>
    <row r="20" spans="1:7" ht="30" customHeight="1">
      <c r="A20" s="20" t="s">
        <v>118</v>
      </c>
      <c r="B20" s="33">
        <v>0</v>
      </c>
      <c r="C20" s="33">
        <v>0</v>
      </c>
      <c r="D20" s="33">
        <v>0</v>
      </c>
      <c r="E20" s="33">
        <v>-979</v>
      </c>
      <c r="F20" s="10">
        <v>0</v>
      </c>
      <c r="G20" s="33">
        <v>-979</v>
      </c>
    </row>
    <row r="21" spans="1:7" ht="19.5" customHeight="1">
      <c r="A21" s="20" t="s">
        <v>114</v>
      </c>
      <c r="B21" s="10">
        <v>0</v>
      </c>
      <c r="C21" s="10">
        <v>0</v>
      </c>
      <c r="D21" s="10">
        <v>0</v>
      </c>
      <c r="E21" s="10">
        <v>1852</v>
      </c>
      <c r="F21" s="10">
        <v>0</v>
      </c>
      <c r="G21" s="10">
        <f>SUM(B21:F21)</f>
        <v>1852</v>
      </c>
    </row>
    <row r="22" spans="1:7" ht="30" customHeight="1">
      <c r="A22" s="20" t="s">
        <v>119</v>
      </c>
      <c r="B22" s="39">
        <v>0</v>
      </c>
      <c r="C22" s="39">
        <v>0</v>
      </c>
      <c r="D22" s="39">
        <v>0</v>
      </c>
      <c r="E22" s="39">
        <v>0</v>
      </c>
      <c r="F22" s="39">
        <v>134</v>
      </c>
      <c r="G22" s="39">
        <v>134</v>
      </c>
    </row>
    <row r="23" spans="1:7" ht="20.25" customHeight="1">
      <c r="A23" s="1" t="s">
        <v>122</v>
      </c>
      <c r="B23" s="33">
        <v>0</v>
      </c>
      <c r="C23" s="36">
        <v>0</v>
      </c>
      <c r="D23" s="33">
        <v>0</v>
      </c>
      <c r="E23" s="33">
        <f>SUM(E19:E22)</f>
        <v>559</v>
      </c>
      <c r="F23" s="33">
        <f>SUM(F19:F22)</f>
        <v>448</v>
      </c>
      <c r="G23" s="33">
        <f>SUM(G19:G22)</f>
        <v>1007</v>
      </c>
    </row>
    <row r="24" spans="1:7" ht="17.25" customHeight="1">
      <c r="A24" s="26" t="s">
        <v>10</v>
      </c>
      <c r="B24" s="39">
        <v>0</v>
      </c>
      <c r="C24" s="46">
        <v>0</v>
      </c>
      <c r="D24" s="39">
        <v>0</v>
      </c>
      <c r="E24" s="39">
        <v>0</v>
      </c>
      <c r="F24" s="39">
        <v>21773</v>
      </c>
      <c r="G24" s="39">
        <f>SUM(B24:F24)</f>
        <v>21773</v>
      </c>
    </row>
    <row r="25" spans="1:7" ht="17.25" customHeight="1">
      <c r="A25" s="1" t="s">
        <v>93</v>
      </c>
      <c r="B25" s="33">
        <v>0</v>
      </c>
      <c r="C25" s="36">
        <v>0</v>
      </c>
      <c r="D25" s="33">
        <v>0</v>
      </c>
      <c r="E25" s="33">
        <f>SUM(E23:E24)</f>
        <v>559</v>
      </c>
      <c r="F25" s="33">
        <f>SUM(F23:F24)</f>
        <v>22221</v>
      </c>
      <c r="G25" s="33">
        <f>SUM(G23:G24)</f>
        <v>22780</v>
      </c>
    </row>
    <row r="26" spans="1:7" ht="17.25" customHeight="1">
      <c r="A26" s="1" t="s">
        <v>94</v>
      </c>
      <c r="B26" s="33">
        <v>0</v>
      </c>
      <c r="C26" s="10">
        <v>0</v>
      </c>
      <c r="D26" s="33">
        <v>0</v>
      </c>
      <c r="E26" s="33">
        <v>0</v>
      </c>
      <c r="F26" s="10">
        <v>-3580</v>
      </c>
      <c r="G26" s="33">
        <f>SUM(B26:F26)</f>
        <v>-3580</v>
      </c>
    </row>
    <row r="27" spans="1:7" ht="9" customHeight="1">
      <c r="A27" s="4"/>
      <c r="B27" s="39"/>
      <c r="C27" s="39"/>
      <c r="D27" s="39"/>
      <c r="E27" s="39"/>
      <c r="F27" s="39"/>
      <c r="G27" s="33"/>
    </row>
    <row r="28" spans="1:7" ht="17.25" customHeight="1" thickBot="1">
      <c r="A28" s="1" t="s">
        <v>124</v>
      </c>
      <c r="B28" s="42">
        <f>+B17+B25+B26</f>
        <v>179000</v>
      </c>
      <c r="C28" s="42">
        <f>+C17+C25+C26</f>
        <v>14919</v>
      </c>
      <c r="D28" s="42">
        <f>SUM(D17:D27)</f>
        <v>0</v>
      </c>
      <c r="E28" s="42">
        <f>+E17+E25+E26</f>
        <v>31134</v>
      </c>
      <c r="F28" s="42">
        <f>+F17+F25+F26</f>
        <v>22168</v>
      </c>
      <c r="G28" s="42">
        <f>+G17+G25+G26</f>
        <v>247221</v>
      </c>
    </row>
    <row r="29" spans="2:7" ht="17.25" customHeight="1" thickTop="1">
      <c r="B29" s="33"/>
      <c r="C29" s="33"/>
      <c r="D29" s="33"/>
      <c r="E29" s="33"/>
      <c r="F29" s="33"/>
      <c r="G29" s="33"/>
    </row>
    <row r="30" spans="2:7" ht="17.25" customHeight="1">
      <c r="B30" s="33"/>
      <c r="C30" s="33"/>
      <c r="D30" s="33"/>
      <c r="E30" s="33"/>
      <c r="F30" s="33"/>
      <c r="G30" s="33"/>
    </row>
    <row r="31" spans="1:7" ht="17.25" customHeight="1">
      <c r="A31" s="32" t="s">
        <v>95</v>
      </c>
      <c r="G31" s="5"/>
    </row>
    <row r="32" spans="1:6" ht="17.25" customHeight="1">
      <c r="A32" s="18" t="s">
        <v>96</v>
      </c>
      <c r="B32" s="33"/>
      <c r="C32" s="33"/>
      <c r="D32" s="33"/>
      <c r="E32" s="33"/>
      <c r="F32" s="33"/>
    </row>
    <row r="33" spans="2:7" ht="17.25" customHeight="1">
      <c r="B33" s="33"/>
      <c r="C33" s="33"/>
      <c r="D33" s="33"/>
      <c r="E33" s="33"/>
      <c r="F33" s="33"/>
      <c r="G33" s="33"/>
    </row>
    <row r="34" spans="1:7" ht="37.5" customHeight="1">
      <c r="A34" s="63" t="s">
        <v>130</v>
      </c>
      <c r="B34" s="64"/>
      <c r="C34" s="64"/>
      <c r="D34" s="64"/>
      <c r="E34" s="64"/>
      <c r="F34" s="64"/>
      <c r="G34" s="64"/>
    </row>
    <row r="35" spans="2:7" ht="17.25" customHeight="1">
      <c r="B35" s="33"/>
      <c r="C35" s="33"/>
      <c r="D35" s="33"/>
      <c r="E35" s="33"/>
      <c r="F35" s="33"/>
      <c r="G35" s="33"/>
    </row>
    <row r="36" spans="1:7" ht="17.25" customHeight="1">
      <c r="A36" s="4"/>
      <c r="B36" s="33"/>
      <c r="C36" s="33"/>
      <c r="D36" s="33"/>
      <c r="E36" s="33"/>
      <c r="F36" s="33"/>
      <c r="G36" s="33"/>
    </row>
    <row r="37" spans="2:7" ht="17.25" customHeight="1">
      <c r="B37" s="33"/>
      <c r="C37" s="33"/>
      <c r="D37" s="33"/>
      <c r="E37" s="33"/>
      <c r="F37" s="33"/>
      <c r="G37" s="33"/>
    </row>
    <row r="38" spans="2:7" ht="17.25" customHeight="1">
      <c r="B38" s="33"/>
      <c r="C38" s="33"/>
      <c r="D38" s="33"/>
      <c r="E38" s="33"/>
      <c r="F38" s="33"/>
      <c r="G38" s="33"/>
    </row>
    <row r="39" spans="2:7" ht="17.25" customHeight="1">
      <c r="B39" s="33"/>
      <c r="C39" s="33"/>
      <c r="D39" s="33"/>
      <c r="E39" s="33"/>
      <c r="F39" s="33"/>
      <c r="G39" s="33"/>
    </row>
    <row r="40" spans="2:7" ht="17.25" customHeight="1">
      <c r="B40" s="33"/>
      <c r="C40" s="33"/>
      <c r="D40" s="33"/>
      <c r="E40" s="33"/>
      <c r="F40" s="33"/>
      <c r="G40" s="33"/>
    </row>
    <row r="41" spans="2:7" ht="17.25" customHeight="1">
      <c r="B41" s="10"/>
      <c r="C41" s="10"/>
      <c r="D41" s="10"/>
      <c r="E41" s="10"/>
      <c r="F41" s="10"/>
      <c r="G41" s="10"/>
    </row>
    <row r="42" spans="2:8" ht="17.25" customHeight="1">
      <c r="B42" s="10"/>
      <c r="C42" s="10"/>
      <c r="D42" s="10"/>
      <c r="E42" s="10"/>
      <c r="F42" s="10"/>
      <c r="G42" s="10"/>
      <c r="H42" s="26"/>
    </row>
    <row r="43" spans="2:7" ht="17.25" customHeight="1">
      <c r="B43" s="33"/>
      <c r="C43" s="33"/>
      <c r="D43" s="33"/>
      <c r="E43" s="33"/>
      <c r="F43" s="33"/>
      <c r="G43" s="33"/>
    </row>
  </sheetData>
  <mergeCells count="1">
    <mergeCell ref="A34:G34"/>
  </mergeCells>
  <printOptions/>
  <pageMargins left="0.86" right="0.15748031496062992" top="0.6692913385826772" bottom="0.6299212598425197" header="0.5118110236220472" footer="0.511811023622047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MARUICHI (M) STEEL TUBE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YAPCL</dc:creator>
  <cp:keywords/>
  <dc:description/>
  <cp:lastModifiedBy>Peter Chan</cp:lastModifiedBy>
  <cp:lastPrinted>2007-08-22T08:37:34Z</cp:lastPrinted>
  <dcterms:created xsi:type="dcterms:W3CDTF">2002-09-18T05:33:07Z</dcterms:created>
  <dcterms:modified xsi:type="dcterms:W3CDTF">2007-08-27T01:44:10Z</dcterms:modified>
  <cp:category/>
  <cp:version/>
  <cp:contentType/>
  <cp:contentStatus/>
</cp:coreProperties>
</file>