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9720" windowHeight="5640" activeTab="0"/>
  </bookViews>
  <sheets>
    <sheet name="NOTE" sheetId="1" r:id="rId1"/>
    <sheet name="PL" sheetId="2" r:id="rId2"/>
    <sheet name="BS" sheetId="3" r:id="rId3"/>
    <sheet name="CIE" sheetId="4" r:id="rId4"/>
    <sheet name="CF" sheetId="5" r:id="rId5"/>
  </sheets>
  <definedNames>
    <definedName name="_xlnm.Print_Titles" localSheetId="0">'NOTE'!$A:$I,'NOTE'!$1:$6</definedName>
  </definedNames>
  <calcPr fullCalcOnLoad="1"/>
</workbook>
</file>

<file path=xl/sharedStrings.xml><?xml version="1.0" encoding="utf-8"?>
<sst xmlns="http://schemas.openxmlformats.org/spreadsheetml/2006/main" count="264" uniqueCount="207">
  <si>
    <t>ORNAPAPER BERHAD</t>
  </si>
  <si>
    <t>(Company No.: 573695 W)</t>
  </si>
  <si>
    <t>(Incorporated in Malaysia)</t>
  </si>
  <si>
    <t xml:space="preserve"> </t>
  </si>
  <si>
    <t>RM'000</t>
  </si>
  <si>
    <t>NON-CURRENT ASSETS</t>
  </si>
  <si>
    <t>Other Investment</t>
  </si>
  <si>
    <t>CURRENT ASSETS</t>
  </si>
  <si>
    <t>CURRENT LIABILITIES</t>
  </si>
  <si>
    <t>Reserves</t>
  </si>
  <si>
    <t>Shareholders' Equity</t>
  </si>
  <si>
    <t>Deferred Taxation</t>
  </si>
  <si>
    <t>Non - Current Liabilities</t>
  </si>
  <si>
    <t>Net Tangible Assets Per Share (RM)</t>
  </si>
  <si>
    <t>Share Capital</t>
  </si>
  <si>
    <t>Non Distributable</t>
  </si>
  <si>
    <t>Distributable</t>
  </si>
  <si>
    <t>Total</t>
  </si>
  <si>
    <t>Share Premium</t>
  </si>
  <si>
    <t>Retained Profit</t>
  </si>
  <si>
    <t>Net Profit For The Period</t>
  </si>
  <si>
    <t>ORNAPAPER BERHAD (573695-W)</t>
  </si>
  <si>
    <t>Seasonal or Cyclical Factors of Operations</t>
  </si>
  <si>
    <t>Unusual Items Affecting Assets, Liabilities, Equity, Net Income or Cash Flows.</t>
  </si>
  <si>
    <t xml:space="preserve">There are no items affecting assets, liabilities, equity, net income or cash flows that are unusual because of their </t>
  </si>
  <si>
    <t>nature, size or incidence.</t>
  </si>
  <si>
    <t>Changes in Estimates</t>
  </si>
  <si>
    <t>Issuance, cancellation, repurchase, resale and repayment of debts and equity securities</t>
  </si>
  <si>
    <t>Dividends paid</t>
  </si>
  <si>
    <t>Segmental reporting</t>
  </si>
  <si>
    <t>Valuation of property, plant and equipment</t>
  </si>
  <si>
    <t>Material events subsequent to the end of the interim period</t>
  </si>
  <si>
    <t>Changes in the contingent liabilities or contingent assets</t>
  </si>
  <si>
    <t>Related Company Transactions</t>
  </si>
  <si>
    <t>Review of Performance</t>
  </si>
  <si>
    <t xml:space="preserve">Comparison with immediate preceding quarter. </t>
  </si>
  <si>
    <t>Current Year Prospects</t>
  </si>
  <si>
    <t xml:space="preserve">Taxation </t>
  </si>
  <si>
    <t>Current Quarter</t>
  </si>
  <si>
    <t>Income Tax</t>
  </si>
  <si>
    <t>- Current Quarter</t>
  </si>
  <si>
    <t>- Under/(Over) provision in prior year</t>
  </si>
  <si>
    <t>Effective Tax Rate</t>
  </si>
  <si>
    <t>Corporate Rate</t>
  </si>
  <si>
    <t>Variance</t>
  </si>
  <si>
    <t>Profit on sale of unquoted investments and properties</t>
  </si>
  <si>
    <t>Purchase or disposal of Quoted Securities</t>
  </si>
  <si>
    <t>Status of Corporate Proposals</t>
  </si>
  <si>
    <t>Company borrowings and Debt Securities</t>
  </si>
  <si>
    <t>Current</t>
  </si>
  <si>
    <t>Bank Overdrafts - secured</t>
  </si>
  <si>
    <t>Trade Bills - secured</t>
  </si>
  <si>
    <t>Hire Purchase Payables - secured</t>
  </si>
  <si>
    <t>Off Balance Sheet Financial Instruments</t>
  </si>
  <si>
    <t>There were no financial instruments with off balance sheet risk as at the date of this report.</t>
  </si>
  <si>
    <t>Changes in Material Litigation</t>
  </si>
  <si>
    <t>There was no material litigation as at the date of this report.</t>
  </si>
  <si>
    <t>The computation of earnings per share is as follows :-</t>
  </si>
  <si>
    <t>Issued ordinary sharers at beginning of period</t>
  </si>
  <si>
    <t>Weighted average number of ordinary shares</t>
  </si>
  <si>
    <t>By Order of the Board</t>
  </si>
  <si>
    <t>Ornapaper Berhad</t>
  </si>
  <si>
    <t>( RM'000 )</t>
  </si>
  <si>
    <t>Revenue</t>
  </si>
  <si>
    <t>Cost of Sales</t>
  </si>
  <si>
    <t>Gross Profit</t>
  </si>
  <si>
    <t>Other Operating Income</t>
  </si>
  <si>
    <t>Operating Expenses</t>
  </si>
  <si>
    <t>Interest Income</t>
  </si>
  <si>
    <t>Finance Cost</t>
  </si>
  <si>
    <t>Taxation</t>
  </si>
  <si>
    <t>Minority Interest</t>
  </si>
  <si>
    <t xml:space="preserve"> - Basic ( Sen )</t>
  </si>
  <si>
    <t xml:space="preserve">EXPLANATORY NOTES </t>
  </si>
  <si>
    <t>Other Payables</t>
  </si>
  <si>
    <t xml:space="preserve">Property,Plant and Equipment </t>
  </si>
  <si>
    <t>Inventories</t>
  </si>
  <si>
    <t>Trade Receivables</t>
  </si>
  <si>
    <t>Other Receivables</t>
  </si>
  <si>
    <t>Cash and Bank Balances</t>
  </si>
  <si>
    <t>Short Term Borrowings</t>
  </si>
  <si>
    <t>Trade Payables</t>
  </si>
  <si>
    <t>NET CURRENT ASSETS</t>
  </si>
  <si>
    <t>FINANCED BY:</t>
  </si>
  <si>
    <t>Long Term Borrowings</t>
  </si>
  <si>
    <t>Reserve on Consolidation</t>
  </si>
  <si>
    <t>Basis of Preparation</t>
  </si>
  <si>
    <t>Auditors' Report on Preceding Annual Financial Statements</t>
  </si>
  <si>
    <t>Changes in the composition of the Group</t>
  </si>
  <si>
    <t>CONDENSED CONSOLIDATED BALANCE SHEET AS AT</t>
  </si>
  <si>
    <t>As At</t>
  </si>
  <si>
    <t xml:space="preserve">UNAUDITED FINANCIAL RESULTS </t>
  </si>
  <si>
    <t>There were no disposal of investments/properties during the financial period.</t>
  </si>
  <si>
    <t>There were no purchases and disposals of quoted securities during the financial period.</t>
  </si>
  <si>
    <t>Issued ordinary shares at end of period</t>
  </si>
  <si>
    <t>There were no revaluation for property, plant and equipment of the Group.</t>
  </si>
  <si>
    <t>Perfect Food Manufacturing (M) Sdn. Bhd.</t>
  </si>
  <si>
    <t>The business operation for the period were not affected by seasonal or cyclical factors.</t>
  </si>
  <si>
    <t>There is no change in the estimates of amounts reported in the current quarter and the current financial period to date.</t>
  </si>
  <si>
    <t>The related party transactions of the group during the financial quarter reported is as follow:</t>
  </si>
  <si>
    <t>Variance from Forecast Profit and Profit Guarantee</t>
  </si>
  <si>
    <t>Not Applicable</t>
  </si>
  <si>
    <t>The borrowings of the Company for the current financial quarter are as follows:-</t>
  </si>
  <si>
    <t>Capital Commitments</t>
  </si>
  <si>
    <t>There are no other corporate proposals announced but not completed at the latest practicable date which shall not be earlier than 7 days from the date of this quarterly report except for the following:</t>
  </si>
  <si>
    <t>Authorised For Issue</t>
  </si>
  <si>
    <t>Cash and cash equivalents comprise:</t>
  </si>
  <si>
    <t>Cash and bank balances</t>
  </si>
  <si>
    <t>Bank Overdrafts</t>
  </si>
  <si>
    <t>CASH AND CASH EQUIVALENTS AT BEGINNING OF THE PERIOD</t>
  </si>
  <si>
    <t>CASH AND CASH EQUIVALENTS AT END OF THE PERIOD</t>
  </si>
  <si>
    <t>The directors are of the opinion that the transactions above has been entered into in the normal course of business based on negotiated and mutually agreed terms.</t>
  </si>
  <si>
    <t>Term Loan - Secured</t>
  </si>
  <si>
    <t>Sean Ne Teo</t>
  </si>
  <si>
    <t>Melaka</t>
  </si>
  <si>
    <t>Minority Interests</t>
  </si>
  <si>
    <t>By Geographical Location -</t>
  </si>
  <si>
    <t>Profit / (Loss) Before Tax</t>
  </si>
  <si>
    <t>Malaysia</t>
  </si>
  <si>
    <t>Vietnam</t>
  </si>
  <si>
    <t>Contracted but not provided for:</t>
  </si>
  <si>
    <t>Acquisition of property, plant and equipment</t>
  </si>
  <si>
    <t>A)</t>
  </si>
  <si>
    <t>ACQUISITION OF COMPANIES</t>
  </si>
  <si>
    <t>Type of Borrowing</t>
  </si>
  <si>
    <t>Short Term</t>
  </si>
  <si>
    <t>Long Term</t>
  </si>
  <si>
    <t>The borrowings are denominated in the following currencies:</t>
  </si>
  <si>
    <t>Equivalent</t>
  </si>
  <si>
    <t>(RM'000)</t>
  </si>
  <si>
    <t>Ringgit Malaysia</t>
  </si>
  <si>
    <t>United States Dollars</t>
  </si>
  <si>
    <t>Total Borrowings</t>
  </si>
  <si>
    <t>Dividend Payable</t>
  </si>
  <si>
    <t>Earnings Per Share</t>
  </si>
  <si>
    <t>Financial</t>
  </si>
  <si>
    <t>Quarter</t>
  </si>
  <si>
    <t>year to date</t>
  </si>
  <si>
    <t>N/A</t>
  </si>
  <si>
    <t>The following amount of capital expenditure not provided for in these interim financial statements are as follows:</t>
  </si>
  <si>
    <t>3 Months Ended</t>
  </si>
  <si>
    <t>Net Cash Generated From / (Used In) Operating Activities</t>
  </si>
  <si>
    <t>Net Cash Generated From / (Used In) Investing Activities</t>
  </si>
  <si>
    <t>Net Cash Generated From / (Used In) Financing Activities</t>
  </si>
  <si>
    <t>Sales of Carton Boxes</t>
  </si>
  <si>
    <t>Poh Huat Furniture Industries (M) Sdn. Bhd.</t>
  </si>
  <si>
    <t>Poh Huat Woodwork (M) Sdn. Bhd.</t>
  </si>
  <si>
    <t>Total:</t>
  </si>
  <si>
    <t>The Directors do not recommend any dividend  to be paid in respect of the current financial period.</t>
  </si>
  <si>
    <t>There were no material events subsequent to the end of the interim period reported that have not been reflected in the financial statements</t>
  </si>
  <si>
    <t>Republic of China</t>
  </si>
  <si>
    <t>The above company is one in which Sai Chin Hock a former director (resigned on 1 September 2004), has interest</t>
  </si>
  <si>
    <t>The above companies is one in which Tay Kim Huat, a Director and substantial shareholder of a foreign subsidiary has interest</t>
  </si>
  <si>
    <t>The Board expects the Group to continue to operate under an excess capacity business environment with intense price competition for the year 2005.</t>
  </si>
  <si>
    <t>Net (Loss) / Profit</t>
  </si>
  <si>
    <t>Basic (loss) / earnings per share ( sen )</t>
  </si>
  <si>
    <t>Diluted (loss) / earnings per share ( sen )</t>
  </si>
  <si>
    <t>(Loss) / Profit before Taxation and Minority Interest</t>
  </si>
  <si>
    <t>(Loss) / Profit after Taxation</t>
  </si>
  <si>
    <t>Net (Loss) / Profit for the period</t>
  </si>
  <si>
    <t>(Loss) / Earnings per Share (Note 27)</t>
  </si>
  <si>
    <t>Foreign Exchange</t>
  </si>
  <si>
    <t>Foreign Exchange Reserve</t>
  </si>
  <si>
    <t>NET INCREASE IN CASH AND CASH EQUIVALENTS</t>
  </si>
  <si>
    <t>EFFECT OF EXCHANGE RATE CHANGES</t>
  </si>
  <si>
    <t>The auditors' report on the financial statements for the year ended 31 December 2004 was not qualified.</t>
  </si>
  <si>
    <t>There were no issuances, cancellation, repurchases, resale and repayment of debts and equity securities for the current quarter and the current financial period to date.</t>
  </si>
  <si>
    <t>No dividends was paid or declared during the current quarter of the financial period.</t>
  </si>
  <si>
    <t>There were no changes in the composition of the Group for the current quarter and the current financial period to date.</t>
  </si>
  <si>
    <t>i</t>
  </si>
  <si>
    <t>Purchase of Furniture</t>
  </si>
  <si>
    <t>The above company is one in which Tay Kim Huat, a Director and substantial shareholder of a foreign subsidiary has interest</t>
  </si>
  <si>
    <t>ii</t>
  </si>
  <si>
    <t>Poh Huat Furniture Industries Vietnam Ltd.</t>
  </si>
  <si>
    <t>Effective Tax Rate as per Income Statement</t>
  </si>
  <si>
    <t>The Company does not have or issue any debt securities or long-term borrowings during the quarter period.</t>
  </si>
  <si>
    <t>(Loss) / Profit from Operations</t>
  </si>
  <si>
    <t>The condensed consolidated income statement should be read in conjunction with the audited financial statements for the year ended 31 December 2004 and the accompanying explanatory notes attached to the interim financial statements</t>
  </si>
  <si>
    <t>Deffered Tax Assets</t>
  </si>
  <si>
    <t>Deffered Tax Liabilities</t>
  </si>
  <si>
    <t>The condensed consolidated balance sheet should be read in conjunction with the audited financial statements for the year ended 31 December 2004 and the accompanying explanatory notes attached to the interim financial statements</t>
  </si>
  <si>
    <t>At  01 Jan 2005</t>
  </si>
  <si>
    <t>At 01 Jan 2004</t>
  </si>
  <si>
    <t>The condensed consolidated statement of changes in equity should be read in conjunction with the audited financial statements for the year ended 31 December 2004 and the accompanying explanatory notes attached to the interim financial statements</t>
  </si>
  <si>
    <t>The condensed consolidated cash flow statement should be read in conjunction with the audited financial statements for the year ended 31 December 2004 and the accompanying explanatory notes attached to the interim financial statements</t>
  </si>
  <si>
    <t>There was no material changes in contingent liabilities or contingent assets for the current financial period except for the corporate guarantee up to a limit of RM75 million given by the Company to financial institutions for credit facilities granted to subsidiaries.</t>
  </si>
  <si>
    <t>Revaluation</t>
  </si>
  <si>
    <t>FOR THE QUARTER ENDED 30 JUNE 2005</t>
  </si>
  <si>
    <t>6 Months Ended</t>
  </si>
  <si>
    <t>6 Months Period</t>
  </si>
  <si>
    <t>The interim financial statements were authorised for issue by the Board of Directors in accordance with a resolution of the Directors on 22nd August 2005</t>
  </si>
  <si>
    <t>The Group registered a turnover of RM41.7 million which is approximately 32% higher than RM31.6 million registered in the preceding year corresponding period primarily due to the revenue generated by subsidiary in Vietnam and the new subsidiaries in Malaysia acquired in September 2004.</t>
  </si>
  <si>
    <t>Despite the  increase in turnover, the Group registered a loss before tax and minority interest of RM3 million as compared to profit before tax and minority interest of RM413,000 of the preceding year corresponding period.</t>
  </si>
  <si>
    <t>The losses were mainly attributable to higher raw material cost and operating cost, and losses incurred by subsidiary in Vietnam due to high initial start up cost during the reporting quarter.</t>
  </si>
  <si>
    <t>For the current quarter under review, the Group incurred a loss before tax and minority interest of RM3 million as compared to loss before tax and minority interest of RM1.23 million registered in the previous quarter.</t>
  </si>
  <si>
    <t>The loss was mainly attributable to losses incurred by subsidiary in Vietnam due to high initial start up cost during the reporting quarter.</t>
  </si>
  <si>
    <t>The acquistion of subsidiaries i.e. Tripack Packaging (M) Sdn, Bhd., Ornapaper Industry (Johor) Sdn. Bhd. and Ornapaper Industry (Perak) Sdn. Bhd. ("OISB(P)") were completed on 13 September 2004.</t>
  </si>
  <si>
    <t>There were tax charge despite loss incurred by the Group due to losses incurred by certain subsidiaries cannot be used to set off against the taxable profits earned by other subsidiaries for tax purposes.</t>
  </si>
  <si>
    <t>One of the conditions set by the Securities Commission ("SC") for the acquisition of 100% equity interest in OISB(P) was that Ornapaper Berhad ("ORNA") or OISB(P) need to obtain an approved building plan for  any unapproved structures relating to property owned by OISB(P) within one (1) year of SC's approval i.e. from 28 June 2004.  The Company has obtained approval on the building plan from Majlis Bandaraya Ipoh on 7th June 2005.</t>
  </si>
  <si>
    <t>30 JUNE 2005</t>
  </si>
  <si>
    <t>At  30 Jun 2004</t>
  </si>
  <si>
    <t>At  30 Jun 2005</t>
  </si>
  <si>
    <t>CONDENSED CONSOLIDATED INCOME STATEMENT FOR THE PERIOD ENDED</t>
  </si>
  <si>
    <t>CONDENSED CONSOLIDATED STATEMENT OF CHANGES IN EQUITY FOR THE PERIOD ENDED</t>
  </si>
  <si>
    <t>CONDENSED CONSOLIDATED CASH FLOW STATEMENT FOR THE PERIOD ENDED</t>
  </si>
  <si>
    <t>Chua Siew Chuan</t>
  </si>
  <si>
    <t>Company Secretaries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</si>
</sst>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_(* #,##0.0_);_(* \(#,##0.0\);_(* &quot;-&quot;??_);_(@_)"/>
    <numFmt numFmtId="178" formatCode="0.0%"/>
    <numFmt numFmtId="179" formatCode="0_);\(0\)"/>
    <numFmt numFmtId="180" formatCode="_(* #,##0.0_);_(* \(#,##0.0\);_(* &quot;-&quot;?_);_(@_)"/>
    <numFmt numFmtId="181" formatCode="d\-mmm\-yyyy"/>
    <numFmt numFmtId="182" formatCode="_(* #,##0.0000_);_(* \(#,##0.0000\);_(* &quot;-&quot;??_);_(@_)"/>
    <numFmt numFmtId="183" formatCode="_(* #,##0.00000_);_(* \(#,##0.00000\);_(* &quot;-&quot;??_);_(@_)"/>
    <numFmt numFmtId="184" formatCode="_(* #,##0.000000_);_(* \(#,##0.000000\);_(* &quot;-&quot;??_);_(@_)"/>
    <numFmt numFmtId="185" formatCode="_(* #,##0.0000000_);_(* \(#,##0.0000000\);_(* &quot;-&quot;??_);_(@_)"/>
    <numFmt numFmtId="186" formatCode="_(* #,##0.00000000_);_(* \(#,##0.00000000\);_(* &quot;-&quot;??_);_(@_)"/>
    <numFmt numFmtId="187" formatCode="_(* #,##0.000000000_);_(* \(#,##0.000000000\);_(* &quot;-&quot;??_);_(@_)"/>
    <numFmt numFmtId="188" formatCode="_(* #,##0.0000000000_);_(* \(#,##0.0000000000\);_(* &quot;-&quot;??_);_(@_)"/>
    <numFmt numFmtId="189" formatCode="_(* #,##0.00000000000_);_(* \(#,##0.00000000000\);_(* &quot;-&quot;??_);_(@_)"/>
    <numFmt numFmtId="190" formatCode="_(* #,##0.000000000000_);_(* \(#,##0.000000000000\);_(* &quot;-&quot;??_);_(@_)"/>
    <numFmt numFmtId="191" formatCode="_(* #,##0.0000000000000_);_(* \(#,##0.0000000000000\);_(* &quot;-&quot;??_);_(@_)"/>
    <numFmt numFmtId="192" formatCode="_(* #,##0.00000000000000_);_(* \(#,##0.00000000000000\);_(* &quot;-&quot;??_);_(@_)"/>
    <numFmt numFmtId="193" formatCode="_(* #,##0.000000000000000_);_(* \(#,##0.000000000000000\);_(* &quot;-&quot;??_);_(@_)"/>
    <numFmt numFmtId="194" formatCode="_(* #,##0.0000000000000000_);_(* \(#,##0.0000000000000000\);_(* &quot;-&quot;??_);_(@_)"/>
    <numFmt numFmtId="195" formatCode="_(* #,##0.00000000000000000_);_(* \(#,##0.00000000000000000\);_(* &quot;-&quot;??_);_(@_)"/>
    <numFmt numFmtId="196" formatCode="_(* #,##0.000000000000000000_);_(* \(#,##0.000000000000000000\);_(* &quot;-&quot;??_);_(@_)"/>
    <numFmt numFmtId="197" formatCode="_(* #,##0.0000000000000000000_);_(* \(#,##0.0000000000000000000\);_(* &quot;-&quot;??_);_(@_)"/>
    <numFmt numFmtId="198" formatCode="_(* #,##0.00000000000000000000_);_(* \(#,##0.00000000000000000000\);_(* &quot;-&quot;??_);_(@_)"/>
    <numFmt numFmtId="199" formatCode="_(* #,##0.000000000000000000000_);_(* \(#,##0.000000000000000000000\);_(* &quot;-&quot;??_);_(@_)"/>
  </numFmts>
  <fonts count="17">
    <font>
      <sz val="10"/>
      <name val="Times New Roman"/>
      <family val="0"/>
    </font>
    <font>
      <b/>
      <sz val="14"/>
      <name val="Times New Roman"/>
      <family val="1"/>
    </font>
    <font>
      <sz val="12"/>
      <name val="Times New Roman"/>
      <family val="1"/>
    </font>
    <font>
      <b/>
      <u val="single"/>
      <sz val="12"/>
      <name val="Times New Roman"/>
      <family val="1"/>
    </font>
    <font>
      <b/>
      <sz val="10"/>
      <name val="Times New Roman"/>
      <family val="1"/>
    </font>
    <font>
      <i/>
      <sz val="10"/>
      <name val="Times New Roman"/>
      <family val="1"/>
    </font>
    <font>
      <b/>
      <u val="single"/>
      <sz val="10"/>
      <name val="Times New Roman"/>
      <family val="1"/>
    </font>
    <font>
      <b/>
      <sz val="11"/>
      <name val="Times New Roman"/>
      <family val="1"/>
    </font>
    <font>
      <sz val="10"/>
      <color indexed="10"/>
      <name val="Times New Roman"/>
      <family val="1"/>
    </font>
    <font>
      <b/>
      <sz val="10"/>
      <color indexed="10"/>
      <name val="Times New Roman"/>
      <family val="1"/>
    </font>
    <font>
      <sz val="11"/>
      <name val="Book Antiqua"/>
      <family val="0"/>
    </font>
    <font>
      <b/>
      <i/>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u val="single"/>
      <sz val="10"/>
      <name val="Times New Roman"/>
      <family val="1"/>
    </font>
    <font>
      <b/>
      <i/>
      <sz val="10"/>
      <name val="Times New Roman"/>
      <family val="1"/>
    </font>
  </fonts>
  <fills count="2">
    <fill>
      <patternFill/>
    </fill>
    <fill>
      <patternFill patternType="gray125"/>
    </fill>
  </fills>
  <borders count="13">
    <border>
      <left/>
      <right/>
      <top/>
      <bottom/>
      <diagonal/>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double"/>
    </border>
  </borders>
  <cellStyleXfs count="23">
    <xf numFmtId="169"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37" fontId="10" fillId="0" borderId="0" applyFill="0" applyBorder="0" applyProtection="0">
      <alignment vertical="center"/>
    </xf>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171"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quotePrefix="1">
      <alignment/>
    </xf>
    <xf numFmtId="171" fontId="4" fillId="0" borderId="0" xfId="0" applyNumberFormat="1" applyFont="1" applyAlignment="1">
      <alignment horizontal="center"/>
    </xf>
    <xf numFmtId="0" fontId="4" fillId="0" borderId="0" xfId="0" applyFont="1" applyAlignment="1">
      <alignment horizontal="center"/>
    </xf>
    <xf numFmtId="171" fontId="5" fillId="0" borderId="0" xfId="0" applyNumberFormat="1" applyFont="1" applyAlignment="1">
      <alignment horizontal="center"/>
    </xf>
    <xf numFmtId="0" fontId="6" fillId="0" borderId="0" xfId="0" applyFont="1" applyAlignment="1">
      <alignment/>
    </xf>
    <xf numFmtId="171" fontId="0" fillId="0" borderId="0" xfId="15" applyFont="1" applyAlignment="1">
      <alignment/>
    </xf>
    <xf numFmtId="172" fontId="0" fillId="0" borderId="0" xfId="15" applyNumberFormat="1" applyFont="1" applyAlignment="1">
      <alignment horizontal="right" vertical="center" wrapText="1" shrinkToFit="1"/>
    </xf>
    <xf numFmtId="172" fontId="0" fillId="0" borderId="1" xfId="15" applyNumberFormat="1" applyFont="1" applyBorder="1" applyAlignment="1">
      <alignment horizontal="right" vertical="center" wrapText="1" shrinkToFit="1"/>
    </xf>
    <xf numFmtId="172" fontId="0" fillId="0" borderId="0" xfId="15" applyNumberFormat="1" applyFont="1" applyAlignment="1">
      <alignment horizontal="center" vertical="center" wrapText="1" shrinkToFit="1"/>
    </xf>
    <xf numFmtId="0" fontId="0" fillId="0" borderId="0" xfId="0" applyFont="1" applyAlignment="1" quotePrefix="1">
      <alignment/>
    </xf>
    <xf numFmtId="172" fontId="0" fillId="0" borderId="2" xfId="15" applyNumberFormat="1" applyFont="1" applyBorder="1" applyAlignment="1">
      <alignment horizontal="right" vertical="center" wrapText="1" shrinkToFit="1"/>
    </xf>
    <xf numFmtId="172" fontId="0" fillId="0" borderId="3" xfId="15" applyNumberFormat="1" applyFont="1" applyBorder="1" applyAlignment="1">
      <alignment horizontal="right" vertical="center" wrapText="1" shrinkToFit="1"/>
    </xf>
    <xf numFmtId="0" fontId="5" fillId="0" borderId="0" xfId="0" applyFont="1" applyAlignment="1" quotePrefix="1">
      <alignment/>
    </xf>
    <xf numFmtId="172" fontId="0" fillId="0" borderId="4" xfId="15" applyNumberFormat="1" applyFont="1" applyBorder="1" applyAlignment="1">
      <alignment horizontal="right" vertical="center" wrapText="1" shrinkToFit="1"/>
    </xf>
    <xf numFmtId="172" fontId="0" fillId="0" borderId="5" xfId="15" applyNumberFormat="1" applyFont="1" applyBorder="1" applyAlignment="1">
      <alignment horizontal="center" vertical="center" wrapText="1" shrinkToFit="1"/>
    </xf>
    <xf numFmtId="172" fontId="0" fillId="0" borderId="0" xfId="15" applyNumberFormat="1" applyFont="1" applyBorder="1" applyAlignment="1">
      <alignment horizontal="center" vertical="center" wrapText="1" shrinkToFit="1"/>
    </xf>
    <xf numFmtId="0" fontId="4" fillId="0" borderId="0" xfId="0" applyFont="1" applyAlignment="1">
      <alignment/>
    </xf>
    <xf numFmtId="172" fontId="4" fillId="0" borderId="6" xfId="15" applyNumberFormat="1" applyFont="1" applyBorder="1" applyAlignment="1">
      <alignment horizontal="right" vertical="center" wrapText="1" shrinkToFit="1"/>
    </xf>
    <xf numFmtId="172" fontId="0" fillId="0" borderId="0" xfId="0" applyNumberFormat="1" applyFont="1" applyAlignment="1">
      <alignment/>
    </xf>
    <xf numFmtId="172" fontId="0" fillId="0" borderId="0" xfId="15" applyNumberFormat="1" applyFont="1" applyBorder="1" applyAlignment="1">
      <alignment horizontal="right" vertical="center" wrapText="1" shrinkToFit="1"/>
    </xf>
    <xf numFmtId="171" fontId="0" fillId="0" borderId="0" xfId="15" applyFont="1" applyAlignment="1">
      <alignment horizontal="right" vertical="center" wrapText="1" shrinkToFit="1"/>
    </xf>
    <xf numFmtId="171" fontId="0" fillId="0" borderId="0" xfId="15" applyFont="1" applyAlignment="1">
      <alignment horizontal="center" vertical="center" wrapText="1" shrinkToFit="1"/>
    </xf>
    <xf numFmtId="0" fontId="5" fillId="0" borderId="0" xfId="0" applyFont="1" applyAlignment="1">
      <alignment/>
    </xf>
    <xf numFmtId="172" fontId="4" fillId="0" borderId="0" xfId="15" applyNumberFormat="1" applyFont="1" applyAlignment="1">
      <alignment/>
    </xf>
    <xf numFmtId="172" fontId="0" fillId="0" borderId="0" xfId="15" applyNumberFormat="1" applyFont="1" applyAlignment="1">
      <alignment/>
    </xf>
    <xf numFmtId="172" fontId="4" fillId="0" borderId="6" xfId="15" applyNumberFormat="1" applyFont="1" applyBorder="1" applyAlignment="1">
      <alignment/>
    </xf>
    <xf numFmtId="172" fontId="4" fillId="0" borderId="0" xfId="15" applyNumberFormat="1" applyFont="1" applyAlignment="1">
      <alignment horizontal="center"/>
    </xf>
    <xf numFmtId="172" fontId="4" fillId="0" borderId="7" xfId="15" applyNumberFormat="1" applyFont="1" applyBorder="1" applyAlignment="1">
      <alignment/>
    </xf>
    <xf numFmtId="0" fontId="7" fillId="0" borderId="0" xfId="0" applyFont="1" applyAlignment="1">
      <alignment/>
    </xf>
    <xf numFmtId="0" fontId="0" fillId="0" borderId="0" xfId="0" applyFont="1" applyAlignment="1">
      <alignment horizontal="left"/>
    </xf>
    <xf numFmtId="0" fontId="8" fillId="0" borderId="0" xfId="0" applyFont="1" applyAlignment="1">
      <alignment/>
    </xf>
    <xf numFmtId="0" fontId="8" fillId="0" borderId="0" xfId="0" applyFont="1" applyAlignment="1">
      <alignment horizontal="left"/>
    </xf>
    <xf numFmtId="0" fontId="9" fillId="0" borderId="0" xfId="0" applyFont="1" applyAlignment="1">
      <alignment/>
    </xf>
    <xf numFmtId="0" fontId="4" fillId="0" borderId="0" xfId="0" applyFont="1" applyAlignment="1" quotePrefix="1">
      <alignment horizontal="right"/>
    </xf>
    <xf numFmtId="0" fontId="0" fillId="0" borderId="0" xfId="0" applyFont="1" applyAlignment="1">
      <alignment horizontal="center"/>
    </xf>
    <xf numFmtId="0" fontId="4" fillId="0" borderId="0" xfId="0" applyFont="1" applyFill="1" applyAlignment="1">
      <alignment/>
    </xf>
    <xf numFmtId="0" fontId="0" fillId="0" borderId="0" xfId="0" applyFont="1" applyFill="1" applyAlignment="1">
      <alignment/>
    </xf>
    <xf numFmtId="172" fontId="0" fillId="0" borderId="6" xfId="15" applyNumberFormat="1" applyFont="1" applyBorder="1" applyAlignment="1">
      <alignment/>
    </xf>
    <xf numFmtId="0" fontId="11" fillId="0" borderId="0" xfId="0" applyFont="1" applyAlignment="1">
      <alignment/>
    </xf>
    <xf numFmtId="172" fontId="4" fillId="0" borderId="0" xfId="15" applyNumberFormat="1" applyFont="1" applyBorder="1" applyAlignment="1">
      <alignment/>
    </xf>
    <xf numFmtId="0" fontId="0" fillId="0" borderId="0" xfId="0" applyFont="1" applyBorder="1" applyAlignment="1">
      <alignment/>
    </xf>
    <xf numFmtId="172" fontId="0" fillId="0" borderId="0" xfId="15" applyNumberFormat="1" applyFont="1" applyBorder="1" applyAlignment="1">
      <alignment/>
    </xf>
    <xf numFmtId="0" fontId="5" fillId="0" borderId="0" xfId="0" applyFont="1" applyAlignment="1">
      <alignment horizontal="center"/>
    </xf>
    <xf numFmtId="172" fontId="8" fillId="0" borderId="0" xfId="15" applyNumberFormat="1" applyFont="1" applyAlignment="1">
      <alignment/>
    </xf>
    <xf numFmtId="181" fontId="4" fillId="0" borderId="0" xfId="0" applyNumberFormat="1" applyFont="1" applyAlignment="1" quotePrefix="1">
      <alignment horizontal="center"/>
    </xf>
    <xf numFmtId="181" fontId="4" fillId="0" borderId="0" xfId="0" applyNumberFormat="1" applyFont="1" applyAlignment="1">
      <alignment horizontal="center"/>
    </xf>
    <xf numFmtId="0" fontId="14" fillId="0" borderId="0" xfId="0" applyFont="1" applyAlignment="1">
      <alignment/>
    </xf>
    <xf numFmtId="0" fontId="6" fillId="0" borderId="0" xfId="0" applyFont="1" applyAlignment="1">
      <alignment vertical="top"/>
    </xf>
    <xf numFmtId="172" fontId="0" fillId="0" borderId="5" xfId="15" applyNumberFormat="1" applyFont="1" applyBorder="1" applyAlignment="1">
      <alignment horizontal="right" vertical="center" wrapText="1" shrinkToFit="1"/>
    </xf>
    <xf numFmtId="0" fontId="14" fillId="0" borderId="0" xfId="0" applyFont="1" applyAlignment="1" quotePrefix="1">
      <alignment/>
    </xf>
    <xf numFmtId="0" fontId="4" fillId="0" borderId="0" xfId="0" applyFont="1" applyAlignment="1" quotePrefix="1">
      <alignment horizontal="left"/>
    </xf>
    <xf numFmtId="0" fontId="4" fillId="0" borderId="0" xfId="0" applyFont="1" applyAlignment="1">
      <alignment horizontal="left"/>
    </xf>
    <xf numFmtId="0" fontId="0" fillId="0" borderId="0" xfId="0" applyFont="1" applyAlignment="1" quotePrefix="1">
      <alignment horizontal="left"/>
    </xf>
    <xf numFmtId="0" fontId="4" fillId="0" borderId="0" xfId="0" applyFont="1" applyFill="1" applyAlignment="1">
      <alignment horizontal="left"/>
    </xf>
    <xf numFmtId="0" fontId="0" fillId="0" borderId="0" xfId="0" applyFont="1" applyFill="1" applyAlignment="1">
      <alignment horizontal="left"/>
    </xf>
    <xf numFmtId="0" fontId="15" fillId="0" borderId="0" xfId="0" applyFont="1" applyAlignment="1">
      <alignment/>
    </xf>
    <xf numFmtId="0" fontId="0" fillId="0" borderId="0" xfId="0" applyFont="1" applyAlignment="1">
      <alignment horizontal="left" vertical="top" wrapText="1"/>
    </xf>
    <xf numFmtId="0" fontId="4" fillId="0" borderId="0" xfId="0" applyFont="1" applyAlignment="1">
      <alignment horizontal="right"/>
    </xf>
    <xf numFmtId="171" fontId="4" fillId="0" borderId="0" xfId="15" applyNumberFormat="1" applyFont="1" applyAlignment="1">
      <alignment/>
    </xf>
    <xf numFmtId="171" fontId="0" fillId="0" borderId="0" xfId="15" applyNumberFormat="1" applyFont="1" applyAlignment="1">
      <alignment/>
    </xf>
    <xf numFmtId="0" fontId="0" fillId="0" borderId="0" xfId="0" applyFont="1" applyAlignment="1">
      <alignment vertical="top" wrapText="1"/>
    </xf>
    <xf numFmtId="172" fontId="0" fillId="0" borderId="3" xfId="15" applyNumberFormat="1" applyFont="1" applyFill="1" applyBorder="1" applyAlignment="1">
      <alignment horizontal="right" vertical="center" wrapText="1" shrinkToFit="1"/>
    </xf>
    <xf numFmtId="0" fontId="4" fillId="0" borderId="0" xfId="0" applyFont="1" applyBorder="1" applyAlignment="1">
      <alignment/>
    </xf>
    <xf numFmtId="172" fontId="0" fillId="0" borderId="8" xfId="15" applyNumberFormat="1" applyFont="1" applyBorder="1" applyAlignment="1">
      <alignment horizontal="right" vertical="center" wrapText="1" shrinkToFit="1"/>
    </xf>
    <xf numFmtId="171" fontId="0" fillId="0" borderId="0" xfId="0" applyNumberFormat="1" applyFont="1" applyBorder="1" applyAlignment="1">
      <alignment/>
    </xf>
    <xf numFmtId="15" fontId="4" fillId="0" borderId="0" xfId="0" applyNumberFormat="1" applyFont="1" applyFill="1" applyAlignment="1">
      <alignment horizontal="left"/>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ont="1" applyAlignment="1">
      <alignment horizontal="left" vertical="top"/>
    </xf>
    <xf numFmtId="0" fontId="15"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9" xfId="0" applyFont="1" applyBorder="1" applyAlignment="1">
      <alignment horizontal="center"/>
    </xf>
    <xf numFmtId="172" fontId="0" fillId="0" borderId="9" xfId="15" applyNumberFormat="1" applyFont="1" applyBorder="1" applyAlignment="1">
      <alignment/>
    </xf>
    <xf numFmtId="172" fontId="4" fillId="0" borderId="6" xfId="0" applyNumberFormat="1" applyFont="1" applyBorder="1" applyAlignment="1">
      <alignment/>
    </xf>
    <xf numFmtId="172" fontId="4" fillId="0" borderId="10" xfId="0" applyNumberFormat="1" applyFont="1" applyBorder="1" applyAlignment="1">
      <alignment/>
    </xf>
    <xf numFmtId="172" fontId="4" fillId="0" borderId="1" xfId="0" applyNumberFormat="1" applyFont="1" applyBorder="1" applyAlignment="1">
      <alignment/>
    </xf>
    <xf numFmtId="172" fontId="0" fillId="0" borderId="0" xfId="15" applyNumberFormat="1" applyFont="1" applyBorder="1" applyAlignment="1">
      <alignment horizontal="center"/>
    </xf>
    <xf numFmtId="172" fontId="0" fillId="0" borderId="0" xfId="0" applyNumberFormat="1" applyFont="1" applyAlignment="1">
      <alignment horizontal="center"/>
    </xf>
    <xf numFmtId="0" fontId="0" fillId="0" borderId="0" xfId="0" applyFont="1" applyBorder="1" applyAlignment="1">
      <alignment horizontal="center"/>
    </xf>
    <xf numFmtId="15" fontId="0" fillId="0" borderId="5" xfId="0" applyNumberFormat="1"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0" fillId="0" borderId="11" xfId="0" applyFont="1" applyBorder="1" applyAlignment="1">
      <alignment/>
    </xf>
    <xf numFmtId="172" fontId="0" fillId="0" borderId="11" xfId="0" applyNumberFormat="1" applyFont="1" applyBorder="1" applyAlignment="1">
      <alignment/>
    </xf>
    <xf numFmtId="172" fontId="4" fillId="0" borderId="12" xfId="0" applyNumberFormat="1" applyFont="1" applyBorder="1" applyAlignment="1">
      <alignment/>
    </xf>
    <xf numFmtId="0" fontId="0" fillId="0" borderId="11" xfId="0" applyFont="1" applyBorder="1" applyAlignment="1">
      <alignment horizontal="center"/>
    </xf>
    <xf numFmtId="0" fontId="16" fillId="0" borderId="0" xfId="0" applyFont="1" applyAlignment="1">
      <alignment/>
    </xf>
    <xf numFmtId="172" fontId="0" fillId="0" borderId="0" xfId="15" applyNumberFormat="1" applyFont="1" applyAlignment="1">
      <alignment horizontal="center"/>
    </xf>
    <xf numFmtId="172" fontId="0" fillId="0" borderId="0" xfId="15" applyNumberFormat="1" applyFont="1" applyAlignment="1">
      <alignment/>
    </xf>
    <xf numFmtId="10" fontId="0" fillId="0" borderId="0" xfId="22" applyNumberFormat="1" applyAlignment="1">
      <alignment/>
    </xf>
    <xf numFmtId="172" fontId="0" fillId="0" borderId="5" xfId="15" applyNumberFormat="1" applyBorder="1" applyAlignment="1">
      <alignment/>
    </xf>
    <xf numFmtId="172" fontId="0" fillId="0" borderId="0" xfId="15" applyNumberFormat="1" applyAlignment="1">
      <alignment/>
    </xf>
    <xf numFmtId="172" fontId="0" fillId="0" borderId="0" xfId="0" applyNumberFormat="1" applyAlignment="1">
      <alignment/>
    </xf>
    <xf numFmtId="171" fontId="0" fillId="0" borderId="0" xfId="15" applyAlignment="1">
      <alignment/>
    </xf>
    <xf numFmtId="171" fontId="0" fillId="0" borderId="0" xfId="0" applyNumberFormat="1" applyAlignment="1">
      <alignment/>
    </xf>
    <xf numFmtId="0" fontId="0" fillId="0" borderId="0" xfId="0" applyAlignment="1" quotePrefix="1">
      <alignment/>
    </xf>
    <xf numFmtId="171" fontId="8" fillId="0" borderId="0" xfId="0" applyNumberFormat="1" applyFont="1" applyAlignment="1">
      <alignment/>
    </xf>
    <xf numFmtId="171" fontId="8" fillId="0" borderId="0" xfId="15" applyFont="1" applyAlignment="1">
      <alignment/>
    </xf>
    <xf numFmtId="0" fontId="0" fillId="0" borderId="0" xfId="0" applyFill="1" applyAlignment="1">
      <alignment/>
    </xf>
    <xf numFmtId="172" fontId="0" fillId="0" borderId="0" xfId="15" applyNumberFormat="1" applyFont="1" applyAlignment="1">
      <alignment horizontal="right"/>
    </xf>
    <xf numFmtId="0" fontId="5" fillId="0" borderId="0" xfId="0" applyFont="1" applyAlignment="1">
      <alignment horizontal="left" wrapText="1"/>
    </xf>
    <xf numFmtId="0" fontId="9" fillId="0" borderId="0" xfId="0" applyFont="1" applyAlignment="1" quotePrefix="1">
      <alignment horizontal="right"/>
    </xf>
    <xf numFmtId="0" fontId="8" fillId="0" borderId="0" xfId="0" applyFont="1" applyBorder="1" applyAlignment="1">
      <alignment/>
    </xf>
    <xf numFmtId="4" fontId="0" fillId="0" borderId="0" xfId="0" applyNumberFormat="1" applyFont="1" applyAlignment="1">
      <alignment/>
    </xf>
    <xf numFmtId="0" fontId="0" fillId="0" borderId="0" xfId="0" applyAlignment="1">
      <alignment/>
    </xf>
    <xf numFmtId="15" fontId="14" fillId="0" borderId="0" xfId="0" applyNumberFormat="1" applyFont="1" applyAlignment="1" quotePrefix="1">
      <alignment/>
    </xf>
    <xf numFmtId="0" fontId="5" fillId="0" borderId="0" xfId="0" applyFont="1" applyAlignment="1">
      <alignment wrapText="1"/>
    </xf>
    <xf numFmtId="0" fontId="0" fillId="0" borderId="0" xfId="0" applyAlignment="1">
      <alignment/>
    </xf>
    <xf numFmtId="0" fontId="0" fillId="0" borderId="0" xfId="0" applyFont="1" applyAlignment="1">
      <alignment horizontal="left" vertical="top" wrapText="1"/>
    </xf>
    <xf numFmtId="0" fontId="0" fillId="0" borderId="0" xfId="0" applyFont="1" applyAlignment="1">
      <alignment horizontal="center" vertical="top" wrapText="1"/>
    </xf>
    <xf numFmtId="15" fontId="0" fillId="0" borderId="0" xfId="0" applyNumberFormat="1" applyFont="1" applyAlignment="1">
      <alignment horizontal="left"/>
    </xf>
    <xf numFmtId="15" fontId="0" fillId="0" borderId="0" xfId="0" applyNumberFormat="1" applyFont="1" applyAlignment="1" quotePrefix="1">
      <alignment horizontal="left"/>
    </xf>
    <xf numFmtId="0" fontId="4" fillId="0" borderId="0"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xf>
    <xf numFmtId="0" fontId="0" fillId="0" borderId="0" xfId="0" applyFont="1" applyFill="1"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wrapText="1"/>
    </xf>
    <xf numFmtId="0" fontId="5" fillId="0" borderId="0" xfId="0" applyFont="1" applyAlignment="1">
      <alignment vertical="top" wrapText="1"/>
    </xf>
    <xf numFmtId="37" fontId="0" fillId="0" borderId="0" xfId="21" applyFont="1" applyFill="1">
      <alignment vertical="center"/>
    </xf>
    <xf numFmtId="9" fontId="0" fillId="0" borderId="0" xfId="22" applyFont="1" applyFill="1" applyAlignment="1">
      <alignment vertical="center"/>
    </xf>
    <xf numFmtId="9" fontId="0" fillId="0" borderId="0" xfId="22" applyFont="1" applyFill="1" applyBorder="1" applyAlignment="1">
      <alignment vertical="center"/>
    </xf>
    <xf numFmtId="9" fontId="0" fillId="0" borderId="6" xfId="22" applyFont="1" applyFill="1" applyBorder="1" applyAlignment="1">
      <alignment vertical="center"/>
    </xf>
    <xf numFmtId="171" fontId="0" fillId="0" borderId="0" xfId="15" applyFont="1" applyAlignment="1">
      <alignment horizontal="right"/>
    </xf>
    <xf numFmtId="0" fontId="0" fillId="0" borderId="0" xfId="0" applyFont="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1 LeadSchedul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295275</xdr:colOff>
      <xdr:row>0</xdr:row>
      <xdr:rowOff>0</xdr:rowOff>
    </xdr:to>
    <xdr:sp>
      <xdr:nvSpPr>
        <xdr:cNvPr id="1" name="TextBox 1"/>
        <xdr:cNvSpPr txBox="1">
          <a:spLocks noChangeArrowheads="1"/>
        </xdr:cNvSpPr>
      </xdr:nvSpPr>
      <xdr:spPr>
        <a:xfrm>
          <a:off x="257175" y="0"/>
          <a:ext cx="595312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2" name="TextBox 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3" name="TextBox 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4" name="TextBox 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5" name="TextBox 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6" name="TextBox 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7" name="TextBox 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8" name="TextBox 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9" name="TextBox 1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0" name="TextBox 1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1" name="TextBox 1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2" name="TextBox 1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3" name="TextBox 1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4" name="TextBox 1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5" name="TextBox 1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6" name="TextBox 1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7" name="TextBox 1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8" name="TextBox 1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9" name="TextBox 2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20" name="TextBox 2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21" name="TextBox 2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22" name="TextBox 2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23" name="TextBox 2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24" name="TextBox 2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25" name="TextBox 2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a:t>
          </a:r>
          <a:r>
            <a:rPr lang="en-US" cap="none" sz="1000" b="0" i="0" u="none" baseline="0">
              <a:solidFill>
                <a:srgbClr val="FF0000"/>
              </a:solidFill>
              <a:latin typeface="Times New Roman"/>
              <a:ea typeface="Times New Roman"/>
              <a:cs typeface="Times New Roman"/>
            </a:rPr>
            <a:t>year ended 31 December 2002</a:t>
          </a:r>
          <a:r>
            <a:rPr lang="en-US" cap="none" sz="1000" b="0" i="0" u="none" baseline="0">
              <a:latin typeface="Times New Roman"/>
              <a:ea typeface="Times New Roman"/>
              <a:cs typeface="Times New Roman"/>
            </a:rPr>
            <a:t>.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a:t>
          </a:r>
          <a:r>
            <a:rPr lang="en-US" cap="none" sz="1000" b="0" i="0" u="none" baseline="0">
              <a:solidFill>
                <a:srgbClr val="FF0000"/>
              </a:solidFill>
              <a:latin typeface="Times New Roman"/>
              <a:ea typeface="Times New Roman"/>
              <a:cs typeface="Times New Roman"/>
            </a:rPr>
            <a:t>MASB 25: Income Taxes</a:t>
          </a:r>
          <a:r>
            <a:rPr lang="en-US" cap="none" sz="1000" b="0" i="0" u="none" baseline="0">
              <a:latin typeface="Times New Roman"/>
              <a:ea typeface="Times New Roman"/>
              <a:cs typeface="Times New Roman"/>
            </a:rPr>
            <a:t>.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26" name="TextBox 2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a:t>
          </a:r>
          <a:r>
            <a:rPr lang="en-US" cap="none" sz="1000" b="0" i="0" u="none" baseline="0">
              <a:solidFill>
                <a:srgbClr val="FF0000"/>
              </a:solidFill>
              <a:latin typeface="Times New Roman"/>
              <a:ea typeface="Times New Roman"/>
              <a:cs typeface="Times New Roman"/>
            </a:rPr>
            <a:t>change</a:t>
          </a:r>
          <a:r>
            <a:rPr lang="en-US" cap="none" sz="1000" b="0" i="0" u="none" baseline="0">
              <a:latin typeface="Times New Roman"/>
              <a:ea typeface="Times New Roman"/>
              <a:cs typeface="Times New Roman"/>
            </a:rPr>
            <a:t> in accounting </a:t>
          </a:r>
          <a:r>
            <a:rPr lang="en-US" cap="none" sz="1000" b="0" i="0" u="none" baseline="0">
              <a:solidFill>
                <a:srgbClr val="FF0000"/>
              </a:solidFill>
              <a:latin typeface="Times New Roman"/>
              <a:ea typeface="Times New Roman"/>
              <a:cs typeface="Times New Roman"/>
            </a:rPr>
            <a:t>policy</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has</a:t>
          </a:r>
          <a:r>
            <a:rPr lang="en-US" cap="none" sz="1000" b="0" i="0" u="none" baseline="0">
              <a:latin typeface="Times New Roman"/>
              <a:ea typeface="Times New Roman"/>
              <a:cs typeface="Times New Roman"/>
            </a:rPr>
            <a:t> been applied retrospectively and comparatives have been restated.  The effects of changes in accounting </a:t>
          </a:r>
          <a:r>
            <a:rPr lang="en-US" cap="none" sz="1000" b="0" i="0" u="none" baseline="0">
              <a:solidFill>
                <a:srgbClr val="FF0000"/>
              </a:solidFill>
              <a:latin typeface="Times New Roman"/>
              <a:ea typeface="Times New Roman"/>
              <a:cs typeface="Times New Roman"/>
            </a:rPr>
            <a:t>policy</a:t>
          </a:r>
          <a:r>
            <a:rPr lang="en-US" cap="none" sz="1000" b="0" i="0" u="none" baseline="0">
              <a:latin typeface="Times New Roman"/>
              <a:ea typeface="Times New Roman"/>
              <a:cs typeface="Times New Roman"/>
            </a:rPr>
            <a:t>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27" name="TextBox 29"/>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28" name="TextBox 30"/>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29" name="TextBox 31"/>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30" name="TextBox 32"/>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31" name="TextBox 33"/>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32" name="TextBox 34"/>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33" name="TextBox 132"/>
        <xdr:cNvSpPr txBox="1">
          <a:spLocks noChangeArrowheads="1"/>
        </xdr:cNvSpPr>
      </xdr:nvSpPr>
      <xdr:spPr>
        <a:xfrm>
          <a:off x="257175" y="0"/>
          <a:ext cx="595312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34" name="TextBox 13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35" name="TextBox 13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36" name="TextBox 13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37" name="TextBox 13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38" name="TextBox 13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39" name="TextBox 13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40" name="TextBox 13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41" name="TextBox 14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42" name="TextBox 14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43" name="TextBox 14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44" name="TextBox 14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45" name="TextBox 14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46" name="TextBox 14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47" name="TextBox 14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48" name="TextBox 14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49" name="TextBox 14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50" name="TextBox 14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51" name="TextBox 15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52" name="TextBox 15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53" name="TextBox 15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54" name="TextBox 15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55" name="TextBox 15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56" name="TextBox 15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57" name="TextBox 15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a:t>
          </a:r>
          <a:r>
            <a:rPr lang="en-US" cap="none" sz="1000" b="0" i="0" u="none" baseline="0">
              <a:solidFill>
                <a:srgbClr val="FF0000"/>
              </a:solidFill>
              <a:latin typeface="Times New Roman"/>
              <a:ea typeface="Times New Roman"/>
              <a:cs typeface="Times New Roman"/>
            </a:rPr>
            <a:t>year ended 31 December 2002</a:t>
          </a:r>
          <a:r>
            <a:rPr lang="en-US" cap="none" sz="1000" b="0" i="0" u="none" baseline="0">
              <a:latin typeface="Times New Roman"/>
              <a:ea typeface="Times New Roman"/>
              <a:cs typeface="Times New Roman"/>
            </a:rPr>
            <a:t>.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a:t>
          </a:r>
          <a:r>
            <a:rPr lang="en-US" cap="none" sz="1000" b="0" i="0" u="none" baseline="0">
              <a:solidFill>
                <a:srgbClr val="FF0000"/>
              </a:solidFill>
              <a:latin typeface="Times New Roman"/>
              <a:ea typeface="Times New Roman"/>
              <a:cs typeface="Times New Roman"/>
            </a:rPr>
            <a:t>MASB 25: Income Taxes</a:t>
          </a:r>
          <a:r>
            <a:rPr lang="en-US" cap="none" sz="1000" b="0" i="0" u="none" baseline="0">
              <a:latin typeface="Times New Roman"/>
              <a:ea typeface="Times New Roman"/>
              <a:cs typeface="Times New Roman"/>
            </a:rPr>
            <a:t>.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58" name="TextBox 15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a:t>
          </a:r>
          <a:r>
            <a:rPr lang="en-US" cap="none" sz="1000" b="0" i="0" u="none" baseline="0">
              <a:solidFill>
                <a:srgbClr val="FF0000"/>
              </a:solidFill>
              <a:latin typeface="Times New Roman"/>
              <a:ea typeface="Times New Roman"/>
              <a:cs typeface="Times New Roman"/>
            </a:rPr>
            <a:t>change</a:t>
          </a:r>
          <a:r>
            <a:rPr lang="en-US" cap="none" sz="1000" b="0" i="0" u="none" baseline="0">
              <a:latin typeface="Times New Roman"/>
              <a:ea typeface="Times New Roman"/>
              <a:cs typeface="Times New Roman"/>
            </a:rPr>
            <a:t> in accounting </a:t>
          </a:r>
          <a:r>
            <a:rPr lang="en-US" cap="none" sz="1000" b="0" i="0" u="none" baseline="0">
              <a:solidFill>
                <a:srgbClr val="FF0000"/>
              </a:solidFill>
              <a:latin typeface="Times New Roman"/>
              <a:ea typeface="Times New Roman"/>
              <a:cs typeface="Times New Roman"/>
            </a:rPr>
            <a:t>policy</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has</a:t>
          </a:r>
          <a:r>
            <a:rPr lang="en-US" cap="none" sz="1000" b="0" i="0" u="none" baseline="0">
              <a:latin typeface="Times New Roman"/>
              <a:ea typeface="Times New Roman"/>
              <a:cs typeface="Times New Roman"/>
            </a:rPr>
            <a:t> been applied retrospectively and comparatives have been restated.  The effects of changes in accounting </a:t>
          </a:r>
          <a:r>
            <a:rPr lang="en-US" cap="none" sz="1000" b="0" i="0" u="none" baseline="0">
              <a:solidFill>
                <a:srgbClr val="FF0000"/>
              </a:solidFill>
              <a:latin typeface="Times New Roman"/>
              <a:ea typeface="Times New Roman"/>
              <a:cs typeface="Times New Roman"/>
            </a:rPr>
            <a:t>policy</a:t>
          </a:r>
          <a:r>
            <a:rPr lang="en-US" cap="none" sz="1000" b="0" i="0" u="none" baseline="0">
              <a:latin typeface="Times New Roman"/>
              <a:ea typeface="Times New Roman"/>
              <a:cs typeface="Times New Roman"/>
            </a:rPr>
            <a:t>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59" name="TextBox 15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60" name="TextBox 15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61" name="TextBox 16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62" name="TextBox 16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63" name="TextBox 16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64" name="TextBox 16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65" name="TextBox 164"/>
        <xdr:cNvSpPr txBox="1">
          <a:spLocks noChangeArrowheads="1"/>
        </xdr:cNvSpPr>
      </xdr:nvSpPr>
      <xdr:spPr>
        <a:xfrm>
          <a:off x="257175" y="0"/>
          <a:ext cx="595312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66" name="TextBox 16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67" name="TextBox 16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68" name="TextBox 16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69" name="TextBox 16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70" name="TextBox 16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71" name="TextBox 17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72" name="TextBox 17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73" name="TextBox 17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74" name="TextBox 17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75" name="TextBox 17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76" name="TextBox 17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77" name="TextBox 17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78" name="TextBox 17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79" name="TextBox 17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80" name="TextBox 17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81" name="TextBox 18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82" name="TextBox 18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83" name="TextBox 18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84" name="TextBox 18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85" name="TextBox 18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86" name="TextBox 18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87" name="TextBox 18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88" name="TextBox 18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89" name="TextBox 18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a:t>
          </a:r>
          <a:r>
            <a:rPr lang="en-US" cap="none" sz="1000" b="0" i="0" u="none" baseline="0">
              <a:solidFill>
                <a:srgbClr val="FF0000"/>
              </a:solidFill>
              <a:latin typeface="Times New Roman"/>
              <a:ea typeface="Times New Roman"/>
              <a:cs typeface="Times New Roman"/>
            </a:rPr>
            <a:t>year ended 31 December 2002</a:t>
          </a:r>
          <a:r>
            <a:rPr lang="en-US" cap="none" sz="1000" b="0" i="0" u="none" baseline="0">
              <a:latin typeface="Times New Roman"/>
              <a:ea typeface="Times New Roman"/>
              <a:cs typeface="Times New Roman"/>
            </a:rPr>
            <a:t>.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a:t>
          </a:r>
          <a:r>
            <a:rPr lang="en-US" cap="none" sz="1000" b="0" i="0" u="none" baseline="0">
              <a:solidFill>
                <a:srgbClr val="FF0000"/>
              </a:solidFill>
              <a:latin typeface="Times New Roman"/>
              <a:ea typeface="Times New Roman"/>
              <a:cs typeface="Times New Roman"/>
            </a:rPr>
            <a:t>MASB 25: Income Taxes</a:t>
          </a:r>
          <a:r>
            <a:rPr lang="en-US" cap="none" sz="1000" b="0" i="0" u="none" baseline="0">
              <a:latin typeface="Times New Roman"/>
              <a:ea typeface="Times New Roman"/>
              <a:cs typeface="Times New Roman"/>
            </a:rPr>
            <a:t>.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90" name="TextBox 18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a:t>
          </a:r>
          <a:r>
            <a:rPr lang="en-US" cap="none" sz="1000" b="0" i="0" u="none" baseline="0">
              <a:solidFill>
                <a:srgbClr val="FF0000"/>
              </a:solidFill>
              <a:latin typeface="Times New Roman"/>
              <a:ea typeface="Times New Roman"/>
              <a:cs typeface="Times New Roman"/>
            </a:rPr>
            <a:t>change</a:t>
          </a:r>
          <a:r>
            <a:rPr lang="en-US" cap="none" sz="1000" b="0" i="0" u="none" baseline="0">
              <a:latin typeface="Times New Roman"/>
              <a:ea typeface="Times New Roman"/>
              <a:cs typeface="Times New Roman"/>
            </a:rPr>
            <a:t> in accounting </a:t>
          </a:r>
          <a:r>
            <a:rPr lang="en-US" cap="none" sz="1000" b="0" i="0" u="none" baseline="0">
              <a:solidFill>
                <a:srgbClr val="FF0000"/>
              </a:solidFill>
              <a:latin typeface="Times New Roman"/>
              <a:ea typeface="Times New Roman"/>
              <a:cs typeface="Times New Roman"/>
            </a:rPr>
            <a:t>policy</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has</a:t>
          </a:r>
          <a:r>
            <a:rPr lang="en-US" cap="none" sz="1000" b="0" i="0" u="none" baseline="0">
              <a:latin typeface="Times New Roman"/>
              <a:ea typeface="Times New Roman"/>
              <a:cs typeface="Times New Roman"/>
            </a:rPr>
            <a:t> been applied retrospectively and comparatives have been restated.  The effects of changes in accounting </a:t>
          </a:r>
          <a:r>
            <a:rPr lang="en-US" cap="none" sz="1000" b="0" i="0" u="none" baseline="0">
              <a:solidFill>
                <a:srgbClr val="FF0000"/>
              </a:solidFill>
              <a:latin typeface="Times New Roman"/>
              <a:ea typeface="Times New Roman"/>
              <a:cs typeface="Times New Roman"/>
            </a:rPr>
            <a:t>policy</a:t>
          </a:r>
          <a:r>
            <a:rPr lang="en-US" cap="none" sz="1000" b="0" i="0" u="none" baseline="0">
              <a:latin typeface="Times New Roman"/>
              <a:ea typeface="Times New Roman"/>
              <a:cs typeface="Times New Roman"/>
            </a:rPr>
            <a:t>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91" name="TextBox 19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92" name="TextBox 19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93" name="TextBox 19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94" name="TextBox 19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95" name="TextBox 19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period ended 31 December 2002.
The same accounting policies and methods of computation are followed in the interim financial statements as compared with the financial statements for the period ended 31 December 2002 except for the adoption of MASB 25 to MASB 29, which became effective from 1 January 2003. The adoption of MASB 27 and MASB 29 has not given rise to any adjustments to the opering balances of retained profits of the prior year and the current period or to changes in comparatives. The changes and effects of adopting MASB 25 which resulted in a prior year adjustment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96" name="TextBox 19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97" name="TextBox 196"/>
        <xdr:cNvSpPr txBox="1">
          <a:spLocks noChangeArrowheads="1"/>
        </xdr:cNvSpPr>
      </xdr:nvSpPr>
      <xdr:spPr>
        <a:xfrm>
          <a:off x="257175" y="0"/>
          <a:ext cx="595312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98" name="TextBox 19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99" name="TextBox 19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00" name="TextBox 19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01" name="TextBox 20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02" name="TextBox 20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03" name="TextBox 20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04" name="TextBox 20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05" name="TextBox 20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06" name="TextBox 20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07" name="TextBox 20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08" name="TextBox 20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09" name="TextBox 20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10" name="TextBox 20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11" name="TextBox 21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12" name="TextBox 21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13" name="TextBox 21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14" name="TextBox 21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15" name="TextBox 21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16" name="TextBox 21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17" name="TextBox 21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18" name="TextBox 21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19" name="TextBox 21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20" name="TextBox 21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21" name="TextBox 22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a:t>
          </a:r>
          <a:r>
            <a:rPr lang="en-US" cap="none" sz="1000" b="0" i="0" u="none" baseline="0">
              <a:solidFill>
                <a:srgbClr val="FF0000"/>
              </a:solidFill>
              <a:latin typeface="Times New Roman"/>
              <a:ea typeface="Times New Roman"/>
              <a:cs typeface="Times New Roman"/>
            </a:rPr>
            <a:t>year ended 31 December 2002</a:t>
          </a:r>
          <a:r>
            <a:rPr lang="en-US" cap="none" sz="1000" b="0" i="0" u="none" baseline="0">
              <a:latin typeface="Times New Roman"/>
              <a:ea typeface="Times New Roman"/>
              <a:cs typeface="Times New Roman"/>
            </a:rPr>
            <a:t>.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a:t>
          </a:r>
          <a:r>
            <a:rPr lang="en-US" cap="none" sz="1000" b="0" i="0" u="none" baseline="0">
              <a:solidFill>
                <a:srgbClr val="FF0000"/>
              </a:solidFill>
              <a:latin typeface="Times New Roman"/>
              <a:ea typeface="Times New Roman"/>
              <a:cs typeface="Times New Roman"/>
            </a:rPr>
            <a:t>MASB 25: Income Taxes</a:t>
          </a:r>
          <a:r>
            <a:rPr lang="en-US" cap="none" sz="1000" b="0" i="0" u="none" baseline="0">
              <a:latin typeface="Times New Roman"/>
              <a:ea typeface="Times New Roman"/>
              <a:cs typeface="Times New Roman"/>
            </a:rPr>
            <a:t>.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22" name="TextBox 22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a:t>
          </a:r>
          <a:r>
            <a:rPr lang="en-US" cap="none" sz="1000" b="0" i="0" u="none" baseline="0">
              <a:solidFill>
                <a:srgbClr val="FF0000"/>
              </a:solidFill>
              <a:latin typeface="Times New Roman"/>
              <a:ea typeface="Times New Roman"/>
              <a:cs typeface="Times New Roman"/>
            </a:rPr>
            <a:t>change</a:t>
          </a:r>
          <a:r>
            <a:rPr lang="en-US" cap="none" sz="1000" b="0" i="0" u="none" baseline="0">
              <a:latin typeface="Times New Roman"/>
              <a:ea typeface="Times New Roman"/>
              <a:cs typeface="Times New Roman"/>
            </a:rPr>
            <a:t> in accounting </a:t>
          </a:r>
          <a:r>
            <a:rPr lang="en-US" cap="none" sz="1000" b="0" i="0" u="none" baseline="0">
              <a:solidFill>
                <a:srgbClr val="FF0000"/>
              </a:solidFill>
              <a:latin typeface="Times New Roman"/>
              <a:ea typeface="Times New Roman"/>
              <a:cs typeface="Times New Roman"/>
            </a:rPr>
            <a:t>policy</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has</a:t>
          </a:r>
          <a:r>
            <a:rPr lang="en-US" cap="none" sz="1000" b="0" i="0" u="none" baseline="0">
              <a:latin typeface="Times New Roman"/>
              <a:ea typeface="Times New Roman"/>
              <a:cs typeface="Times New Roman"/>
            </a:rPr>
            <a:t> been applied retrospectively and comparatives have been restated.  The effects of changes in accounting </a:t>
          </a:r>
          <a:r>
            <a:rPr lang="en-US" cap="none" sz="1000" b="0" i="0" u="none" baseline="0">
              <a:solidFill>
                <a:srgbClr val="FF0000"/>
              </a:solidFill>
              <a:latin typeface="Times New Roman"/>
              <a:ea typeface="Times New Roman"/>
              <a:cs typeface="Times New Roman"/>
            </a:rPr>
            <a:t>policy</a:t>
          </a:r>
          <a:r>
            <a:rPr lang="en-US" cap="none" sz="1000" b="0" i="0" u="none" baseline="0">
              <a:latin typeface="Times New Roman"/>
              <a:ea typeface="Times New Roman"/>
              <a:cs typeface="Times New Roman"/>
            </a:rPr>
            <a:t>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23" name="TextBox 22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24" name="TextBox 22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25" name="TextBox 22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Income Taxes.  The changes and effects of adopting MASB 25 which resulted in prior year adjustments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26" name="TextBox 22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27" name="TextBox 22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from 12 March 2002 the date of incorporation to 31 December 2002.  These explanatory notes attached to the interim financial statements provide an explanation of events and transactions that are significant to an understanding of the changes in the financial position and performance of the Group since the financial period ended 31 December 2002.
The same accounting policies and methods of computation are followed in the interim financial statements as compared with the financial statements for the period ended 31 December 2002 except for the adoption of MASB 25 to MASB 29, which became effective from 1 January 2003. The adoption of MASB 27 and MASB 29 has not given rise to any adjustments to the opening balances of retained profits of the prior year and the current period or to changes in comparatives. The changes and effects of adopting MASB 25 which resulted in a prior year adjustment are as follows:</a:t>
          </a:r>
        </a:p>
      </xdr:txBody>
    </xdr:sp>
    <xdr:clientData/>
  </xdr:twoCellAnchor>
  <xdr:twoCellAnchor>
    <xdr:from>
      <xdr:col>1</xdr:col>
      <xdr:colOff>19050</xdr:colOff>
      <xdr:row>0</xdr:row>
      <xdr:rowOff>0</xdr:rowOff>
    </xdr:from>
    <xdr:to>
      <xdr:col>8</xdr:col>
      <xdr:colOff>314325</xdr:colOff>
      <xdr:row>0</xdr:row>
      <xdr:rowOff>0</xdr:rowOff>
    </xdr:to>
    <xdr:sp>
      <xdr:nvSpPr>
        <xdr:cNvPr id="128" name="TextBox 22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29" name="TextBox 22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period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30" name="TextBox 22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31" name="TextBox 23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32" name="TextBox 23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33" name="TextBox 232"/>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34" name="TextBox 233"/>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35" name="TextBox 23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36" name="TextBox 23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37" name="TextBox 236"/>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38" name="TextBox 237"/>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39" name="TextBox 238"/>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40" name="TextBox 239"/>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41" name="TextBox 240"/>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42" name="TextBox 241"/>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43" name="TextBox 253"/>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44" name="TextBox 254"/>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45" name="TextBox 255"/>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46" name="TextBox 256"/>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47" name="TextBox 257"/>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48" name="TextBox 258"/>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49" name="TextBox 259"/>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19050</xdr:colOff>
      <xdr:row>0</xdr:row>
      <xdr:rowOff>0</xdr:rowOff>
    </xdr:from>
    <xdr:to>
      <xdr:col>8</xdr:col>
      <xdr:colOff>314325</xdr:colOff>
      <xdr:row>0</xdr:row>
      <xdr:rowOff>0</xdr:rowOff>
    </xdr:to>
    <xdr:sp>
      <xdr:nvSpPr>
        <xdr:cNvPr id="150" name="TextBox 260"/>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51" name="TextBox 261"/>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19050</xdr:colOff>
      <xdr:row>0</xdr:row>
      <xdr:rowOff>0</xdr:rowOff>
    </xdr:from>
    <xdr:to>
      <xdr:col>8</xdr:col>
      <xdr:colOff>314325</xdr:colOff>
      <xdr:row>0</xdr:row>
      <xdr:rowOff>0</xdr:rowOff>
    </xdr:to>
    <xdr:sp>
      <xdr:nvSpPr>
        <xdr:cNvPr id="152" name="TextBox 262"/>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0</xdr:row>
      <xdr:rowOff>0</xdr:rowOff>
    </xdr:from>
    <xdr:to>
      <xdr:col>8</xdr:col>
      <xdr:colOff>295275</xdr:colOff>
      <xdr:row>0</xdr:row>
      <xdr:rowOff>0</xdr:rowOff>
    </xdr:to>
    <xdr:sp>
      <xdr:nvSpPr>
        <xdr:cNvPr id="153" name="TextBox 264"/>
        <xdr:cNvSpPr txBox="1">
          <a:spLocks noChangeArrowheads="1"/>
        </xdr:cNvSpPr>
      </xdr:nvSpPr>
      <xdr:spPr>
        <a:xfrm>
          <a:off x="25717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19050</xdr:colOff>
      <xdr:row>0</xdr:row>
      <xdr:rowOff>0</xdr:rowOff>
    </xdr:from>
    <xdr:to>
      <xdr:col>8</xdr:col>
      <xdr:colOff>314325</xdr:colOff>
      <xdr:row>0</xdr:row>
      <xdr:rowOff>0</xdr:rowOff>
    </xdr:to>
    <xdr:sp>
      <xdr:nvSpPr>
        <xdr:cNvPr id="154" name="TextBox 265"/>
        <xdr:cNvSpPr txBox="1">
          <a:spLocks noChangeArrowheads="1"/>
        </xdr:cNvSpPr>
      </xdr:nvSpPr>
      <xdr:spPr>
        <a:xfrm>
          <a:off x="276225" y="0"/>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twoCellAnchor>
    <xdr:from>
      <xdr:col>1</xdr:col>
      <xdr:colOff>0</xdr:colOff>
      <xdr:row>8</xdr:row>
      <xdr:rowOff>9525</xdr:rowOff>
    </xdr:from>
    <xdr:to>
      <xdr:col>8</xdr:col>
      <xdr:colOff>295275</xdr:colOff>
      <xdr:row>19</xdr:row>
      <xdr:rowOff>123825</xdr:rowOff>
    </xdr:to>
    <xdr:sp>
      <xdr:nvSpPr>
        <xdr:cNvPr id="155" name="TextBox 266"/>
        <xdr:cNvSpPr txBox="1">
          <a:spLocks noChangeArrowheads="1"/>
        </xdr:cNvSpPr>
      </xdr:nvSpPr>
      <xdr:spPr>
        <a:xfrm>
          <a:off x="257175" y="1304925"/>
          <a:ext cx="5953125" cy="18954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19050</xdr:colOff>
      <xdr:row>21</xdr:row>
      <xdr:rowOff>0</xdr:rowOff>
    </xdr:from>
    <xdr:to>
      <xdr:col>8</xdr:col>
      <xdr:colOff>314325</xdr:colOff>
      <xdr:row>21</xdr:row>
      <xdr:rowOff>0</xdr:rowOff>
    </xdr:to>
    <xdr:sp>
      <xdr:nvSpPr>
        <xdr:cNvPr id="156" name="TextBox 267"/>
        <xdr:cNvSpPr txBox="1">
          <a:spLocks noChangeArrowheads="1"/>
        </xdr:cNvSpPr>
      </xdr:nvSpPr>
      <xdr:spPr>
        <a:xfrm>
          <a:off x="276225" y="3400425"/>
          <a:ext cx="59531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 in accounting policy has been applied retrospectively and comparatives have been restated.  The effects of changes in accounting policy are as follows: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5"/>
  <sheetViews>
    <sheetView tabSelected="1" view="pageBreakPreview" zoomScaleSheetLayoutView="100" workbookViewId="0" topLeftCell="A220">
      <selection activeCell="A238" sqref="A238:B238"/>
    </sheetView>
  </sheetViews>
  <sheetFormatPr defaultColWidth="9.33203125" defaultRowHeight="12.75"/>
  <cols>
    <col min="1" max="1" width="4.5" style="3" customWidth="1"/>
    <col min="2" max="2" width="11.83203125" style="3" bestFit="1" customWidth="1"/>
    <col min="3" max="3" width="16.33203125" style="3" bestFit="1" customWidth="1"/>
    <col min="4" max="4" width="12.66015625" style="3" bestFit="1" customWidth="1"/>
    <col min="5" max="5" width="8.16015625" style="3" customWidth="1"/>
    <col min="6" max="6" width="16.83203125" style="3" customWidth="1"/>
    <col min="7" max="7" width="15.33203125" style="3" customWidth="1"/>
    <col min="8" max="8" width="17.83203125" style="3" customWidth="1"/>
    <col min="9" max="9" width="15.16015625" style="3" customWidth="1"/>
    <col min="10" max="10" width="10.66015625" style="3" customWidth="1"/>
    <col min="11" max="11" width="8.16015625" style="3" customWidth="1"/>
    <col min="12" max="16384" width="9.33203125" style="3" customWidth="1"/>
  </cols>
  <sheetData>
    <row r="1" ht="12.75">
      <c r="A1" s="22" t="s">
        <v>21</v>
      </c>
    </row>
    <row r="2" ht="12.75">
      <c r="A2" s="3" t="s">
        <v>91</v>
      </c>
    </row>
    <row r="3" ht="12.75">
      <c r="A3" s="3" t="s">
        <v>187</v>
      </c>
    </row>
    <row r="5" spans="1:2" ht="12.75">
      <c r="A5" s="10" t="s">
        <v>73</v>
      </c>
      <c r="B5" s="10"/>
    </row>
    <row r="6" ht="12.75">
      <c r="A6" s="35"/>
    </row>
    <row r="7" spans="1:2" ht="12.75">
      <c r="A7" s="56">
        <v>1</v>
      </c>
      <c r="B7" s="22" t="s">
        <v>86</v>
      </c>
    </row>
    <row r="8" spans="1:2" ht="12.75">
      <c r="A8" s="35"/>
      <c r="B8" s="15"/>
    </row>
    <row r="9" spans="1:11" ht="12.75">
      <c r="A9" s="35"/>
      <c r="B9" s="35"/>
      <c r="C9" s="35"/>
      <c r="D9" s="35"/>
      <c r="E9" s="35"/>
      <c r="F9" s="35"/>
      <c r="G9" s="35"/>
      <c r="H9" s="35"/>
      <c r="I9" s="35"/>
      <c r="J9" s="35"/>
      <c r="K9" s="35"/>
    </row>
    <row r="10" spans="1:11" ht="12.75">
      <c r="A10" s="35"/>
      <c r="B10" s="35"/>
      <c r="C10" s="35"/>
      <c r="D10" s="35"/>
      <c r="E10" s="35"/>
      <c r="F10" s="35"/>
      <c r="G10" s="35"/>
      <c r="H10" s="35"/>
      <c r="I10" s="35"/>
      <c r="J10" s="35"/>
      <c r="K10" s="35"/>
    </row>
    <row r="11" spans="1:11" s="36" customFormat="1" ht="12.75">
      <c r="A11" s="37"/>
      <c r="C11" s="37"/>
      <c r="D11" s="37"/>
      <c r="E11" s="37"/>
      <c r="F11" s="37"/>
      <c r="G11" s="37"/>
      <c r="H11" s="37"/>
      <c r="I11" s="37"/>
      <c r="J11" s="37"/>
      <c r="K11" s="37"/>
    </row>
    <row r="12" spans="1:11" s="36" customFormat="1" ht="12.75">
      <c r="A12" s="37"/>
      <c r="C12" s="37"/>
      <c r="D12" s="37"/>
      <c r="E12" s="37"/>
      <c r="F12" s="37"/>
      <c r="G12" s="37"/>
      <c r="H12" s="37"/>
      <c r="I12" s="37"/>
      <c r="J12" s="37"/>
      <c r="K12" s="37"/>
    </row>
    <row r="13" spans="1:11" s="36" customFormat="1" ht="12.75">
      <c r="A13" s="37"/>
      <c r="C13" s="37"/>
      <c r="D13" s="37"/>
      <c r="E13" s="37"/>
      <c r="F13" s="37"/>
      <c r="G13" s="37"/>
      <c r="H13" s="37"/>
      <c r="I13" s="37"/>
      <c r="J13" s="37"/>
      <c r="K13" s="37"/>
    </row>
    <row r="14" spans="1:11" s="36" customFormat="1" ht="12.75">
      <c r="A14" s="37"/>
      <c r="C14" s="37"/>
      <c r="D14" s="37"/>
      <c r="E14" s="37"/>
      <c r="F14" s="37"/>
      <c r="G14" s="37"/>
      <c r="H14" s="37"/>
      <c r="I14" s="37"/>
      <c r="J14" s="37"/>
      <c r="K14" s="37"/>
    </row>
    <row r="15" spans="1:11" s="36" customFormat="1" ht="12.75">
      <c r="A15" s="37"/>
      <c r="C15" s="37"/>
      <c r="D15" s="37"/>
      <c r="E15" s="37"/>
      <c r="F15" s="37"/>
      <c r="G15" s="37"/>
      <c r="H15" s="37"/>
      <c r="I15" s="37"/>
      <c r="J15" s="37"/>
      <c r="K15" s="37"/>
    </row>
    <row r="16" spans="1:11" s="36" customFormat="1" ht="12.75">
      <c r="A16" s="37"/>
      <c r="B16" s="35"/>
      <c r="C16" s="37"/>
      <c r="D16" s="37"/>
      <c r="E16" s="37"/>
      <c r="F16" s="37"/>
      <c r="G16" s="37"/>
      <c r="H16" s="37"/>
      <c r="I16" s="37"/>
      <c r="J16" s="37"/>
      <c r="K16" s="37"/>
    </row>
    <row r="17" spans="1:11" s="36" customFormat="1" ht="12.75">
      <c r="A17" s="37"/>
      <c r="B17" s="35"/>
      <c r="C17" s="37"/>
      <c r="D17" s="37"/>
      <c r="E17" s="37"/>
      <c r="F17" s="37"/>
      <c r="G17" s="37"/>
      <c r="H17" s="37"/>
      <c r="I17" s="37"/>
      <c r="J17" s="37"/>
      <c r="K17" s="37"/>
    </row>
    <row r="18" spans="1:11" s="36" customFormat="1" ht="12.75">
      <c r="A18" s="37"/>
      <c r="B18" s="35"/>
      <c r="C18" s="37"/>
      <c r="D18" s="37"/>
      <c r="E18" s="37"/>
      <c r="F18" s="37"/>
      <c r="G18" s="37"/>
      <c r="H18" s="37"/>
      <c r="I18" s="37"/>
      <c r="J18" s="37"/>
      <c r="K18" s="37"/>
    </row>
    <row r="19" spans="1:11" s="36" customFormat="1" ht="12.75">
      <c r="A19" s="37"/>
      <c r="B19" s="35"/>
      <c r="C19" s="37"/>
      <c r="D19" s="37"/>
      <c r="E19" s="37"/>
      <c r="F19" s="37"/>
      <c r="G19" s="37"/>
      <c r="H19" s="37"/>
      <c r="I19" s="37"/>
      <c r="J19" s="37"/>
      <c r="K19" s="37"/>
    </row>
    <row r="20" spans="1:11" s="36" customFormat="1" ht="12.75">
      <c r="A20" s="37"/>
      <c r="B20" s="35"/>
      <c r="C20" s="37"/>
      <c r="D20" s="37"/>
      <c r="E20" s="37"/>
      <c r="F20" s="37"/>
      <c r="G20" s="37"/>
      <c r="H20" s="37"/>
      <c r="I20" s="37"/>
      <c r="J20" s="37"/>
      <c r="K20" s="37"/>
    </row>
    <row r="21" spans="1:11" s="36" customFormat="1" ht="12.75">
      <c r="A21" s="37"/>
      <c r="B21" s="35"/>
      <c r="C21" s="37"/>
      <c r="D21" s="37"/>
      <c r="E21" s="37"/>
      <c r="F21" s="37"/>
      <c r="G21" s="37"/>
      <c r="H21" s="37"/>
      <c r="I21" s="37"/>
      <c r="J21" s="37"/>
      <c r="K21" s="37"/>
    </row>
    <row r="22" spans="1:2" s="38" customFormat="1" ht="12.75">
      <c r="A22" s="57">
        <v>2</v>
      </c>
      <c r="B22" s="22" t="s">
        <v>87</v>
      </c>
    </row>
    <row r="23" spans="1:2" s="36" customFormat="1" ht="12.75">
      <c r="A23" s="37"/>
      <c r="B23" s="3" t="s">
        <v>165</v>
      </c>
    </row>
    <row r="24" ht="12.75">
      <c r="A24" s="35"/>
    </row>
    <row r="25" spans="1:2" ht="12.75">
      <c r="A25" s="57">
        <v>3</v>
      </c>
      <c r="B25" s="22" t="s">
        <v>22</v>
      </c>
    </row>
    <row r="26" spans="1:2" ht="12.75">
      <c r="A26" s="58"/>
      <c r="B26" s="3" t="s">
        <v>97</v>
      </c>
    </row>
    <row r="27" ht="12.75">
      <c r="A27" s="35"/>
    </row>
    <row r="28" spans="1:2" s="22" customFormat="1" ht="12.75">
      <c r="A28" s="57">
        <v>4</v>
      </c>
      <c r="B28" s="22" t="s">
        <v>23</v>
      </c>
    </row>
    <row r="29" spans="1:2" ht="12.75">
      <c r="A29" s="35"/>
      <c r="B29" s="3" t="s">
        <v>24</v>
      </c>
    </row>
    <row r="30" spans="1:2" ht="12.75">
      <c r="A30" s="35"/>
      <c r="B30" s="3" t="s">
        <v>25</v>
      </c>
    </row>
    <row r="31" ht="12.75">
      <c r="A31" s="35"/>
    </row>
    <row r="32" spans="1:2" s="22" customFormat="1" ht="12.75">
      <c r="A32" s="57">
        <v>5</v>
      </c>
      <c r="B32" s="22" t="s">
        <v>26</v>
      </c>
    </row>
    <row r="33" spans="1:2" ht="12.75">
      <c r="A33" s="35"/>
      <c r="B33" s="3" t="s">
        <v>98</v>
      </c>
    </row>
    <row r="34" spans="1:2" ht="12.75">
      <c r="A34" s="35"/>
      <c r="B34" s="3" t="s">
        <v>3</v>
      </c>
    </row>
    <row r="35" spans="1:2" s="22" customFormat="1" ht="12.75">
      <c r="A35" s="57">
        <v>6</v>
      </c>
      <c r="B35" s="22" t="s">
        <v>27</v>
      </c>
    </row>
    <row r="36" spans="1:9" ht="12.75">
      <c r="A36" s="35"/>
      <c r="B36" s="115" t="s">
        <v>166</v>
      </c>
      <c r="C36" s="115"/>
      <c r="D36" s="115"/>
      <c r="E36" s="115"/>
      <c r="F36" s="115"/>
      <c r="G36" s="115"/>
      <c r="H36" s="115"/>
      <c r="I36" s="115"/>
    </row>
    <row r="37" spans="1:9" ht="12.75">
      <c r="A37" s="35"/>
      <c r="B37" s="115"/>
      <c r="C37" s="115"/>
      <c r="D37" s="115"/>
      <c r="E37" s="115"/>
      <c r="F37" s="115"/>
      <c r="G37" s="115"/>
      <c r="H37" s="115"/>
      <c r="I37" s="115"/>
    </row>
    <row r="38" ht="12.75">
      <c r="A38" s="35"/>
    </row>
    <row r="39" spans="1:2" s="22" customFormat="1" ht="12.75">
      <c r="A39" s="57">
        <v>7</v>
      </c>
      <c r="B39" s="22" t="s">
        <v>28</v>
      </c>
    </row>
    <row r="40" spans="1:9" ht="12.75" customHeight="1">
      <c r="A40" s="56"/>
      <c r="B40" s="74" t="s">
        <v>167</v>
      </c>
      <c r="C40" s="74"/>
      <c r="D40" s="74"/>
      <c r="E40" s="74"/>
      <c r="F40" s="74"/>
      <c r="G40" s="74"/>
      <c r="H40" s="74"/>
      <c r="I40" s="62"/>
    </row>
    <row r="41" spans="1:9" ht="12.75" customHeight="1">
      <c r="A41" s="56"/>
      <c r="B41" s="74"/>
      <c r="C41" s="74"/>
      <c r="D41" s="74"/>
      <c r="E41" s="74"/>
      <c r="F41" s="74"/>
      <c r="G41" s="74"/>
      <c r="H41" s="74"/>
      <c r="I41" s="62"/>
    </row>
    <row r="42" spans="1:2" s="22" customFormat="1" ht="12.75">
      <c r="A42" s="57">
        <v>8</v>
      </c>
      <c r="B42" s="22" t="s">
        <v>29</v>
      </c>
    </row>
    <row r="43" s="22" customFormat="1" ht="12.75">
      <c r="A43" s="57"/>
    </row>
    <row r="44" spans="1:2" ht="12.75">
      <c r="A44" s="35"/>
      <c r="B44" s="10" t="s">
        <v>116</v>
      </c>
    </row>
    <row r="45" spans="1:9" ht="12.75">
      <c r="A45" s="35"/>
      <c r="B45" s="22"/>
      <c r="F45" s="119" t="s">
        <v>63</v>
      </c>
      <c r="G45" s="120"/>
      <c r="H45" s="121" t="s">
        <v>117</v>
      </c>
      <c r="I45" s="121"/>
    </row>
    <row r="46" spans="1:9" ht="12.75">
      <c r="A46" s="35"/>
      <c r="B46" s="22"/>
      <c r="F46" s="87" t="s">
        <v>140</v>
      </c>
      <c r="G46" s="88" t="s">
        <v>188</v>
      </c>
      <c r="H46" s="8" t="s">
        <v>140</v>
      </c>
      <c r="I46" s="8" t="s">
        <v>188</v>
      </c>
    </row>
    <row r="47" spans="1:9" ht="12.75">
      <c r="A47" s="35"/>
      <c r="F47" s="85" t="s">
        <v>4</v>
      </c>
      <c r="G47" s="92" t="s">
        <v>4</v>
      </c>
      <c r="H47" s="40" t="s">
        <v>4</v>
      </c>
      <c r="I47" s="40" t="s">
        <v>4</v>
      </c>
    </row>
    <row r="48" spans="1:8" ht="12.75">
      <c r="A48" s="35"/>
      <c r="F48" s="85"/>
      <c r="G48" s="89"/>
      <c r="H48" s="40"/>
    </row>
    <row r="49" spans="1:9" ht="12.75">
      <c r="A49" s="35"/>
      <c r="B49" s="3" t="s">
        <v>118</v>
      </c>
      <c r="D49" s="110"/>
      <c r="E49" s="110"/>
      <c r="F49" s="47">
        <f>+F53-F50-F51</f>
        <v>38141.939000000006</v>
      </c>
      <c r="G49" s="90">
        <f>77542000/1000</f>
        <v>77542</v>
      </c>
      <c r="H49" s="30">
        <f>+H53-H50-H51</f>
        <v>-343.29083200000014</v>
      </c>
      <c r="I49" s="24">
        <f>+I53-I50-I51</f>
        <v>-226.2928320000002</v>
      </c>
    </row>
    <row r="50" spans="1:9" ht="12.75">
      <c r="A50" s="35"/>
      <c r="B50" s="3" t="s">
        <v>119</v>
      </c>
      <c r="D50" s="110"/>
      <c r="E50" s="110"/>
      <c r="F50" s="47">
        <f>3506706/1000</f>
        <v>3506.706</v>
      </c>
      <c r="G50" s="90">
        <f>4352052/1000</f>
        <v>4352.052</v>
      </c>
      <c r="H50" s="30">
        <f>-2639884/1000</f>
        <v>-2639.884</v>
      </c>
      <c r="I50" s="24">
        <f>-3962918/1000</f>
        <v>-3962.918</v>
      </c>
    </row>
    <row r="51" spans="1:9" ht="12.75">
      <c r="A51" s="35"/>
      <c r="B51" s="3" t="s">
        <v>150</v>
      </c>
      <c r="D51" s="110"/>
      <c r="E51" s="110"/>
      <c r="F51" s="47">
        <f>36876/1000</f>
        <v>36.876</v>
      </c>
      <c r="G51" s="90">
        <f>36876/1000</f>
        <v>36.876</v>
      </c>
      <c r="H51" s="30">
        <f>-21290.168/1000</f>
        <v>-21.290168</v>
      </c>
      <c r="I51" s="24">
        <f>-46170.168/1000</f>
        <v>-46.170168</v>
      </c>
    </row>
    <row r="52" spans="1:8" ht="12.75">
      <c r="A52" s="35"/>
      <c r="D52" s="110"/>
      <c r="E52" s="110"/>
      <c r="F52" s="47"/>
      <c r="G52" s="89"/>
      <c r="H52" s="30"/>
    </row>
    <row r="53" spans="1:9" ht="13.5" thickBot="1">
      <c r="A53" s="35"/>
      <c r="D53" s="110"/>
      <c r="E53" s="110"/>
      <c r="F53" s="31">
        <f>+(41685521/1000)</f>
        <v>41685.521</v>
      </c>
      <c r="G53" s="91">
        <f>81931449/1000</f>
        <v>81931.449</v>
      </c>
      <c r="H53" s="31">
        <f>-3004465/1000</f>
        <v>-3004.465</v>
      </c>
      <c r="I53" s="80">
        <f>-4235381/1000</f>
        <v>-4235.381</v>
      </c>
    </row>
    <row r="54" spans="1:6" ht="13.5" thickTop="1">
      <c r="A54" s="35"/>
      <c r="F54" s="24"/>
    </row>
    <row r="55" spans="1:2" s="22" customFormat="1" ht="12.75">
      <c r="A55" s="57">
        <v>9</v>
      </c>
      <c r="B55" s="22" t="s">
        <v>30</v>
      </c>
    </row>
    <row r="56" spans="1:2" ht="12.75">
      <c r="A56" s="35"/>
      <c r="B56" s="3" t="s">
        <v>95</v>
      </c>
    </row>
    <row r="57" ht="12.75">
      <c r="A57" s="35"/>
    </row>
    <row r="58" spans="1:13" s="22" customFormat="1" ht="12.75">
      <c r="A58" s="59">
        <v>10</v>
      </c>
      <c r="B58" s="41" t="s">
        <v>31</v>
      </c>
      <c r="C58" s="41"/>
      <c r="D58" s="41"/>
      <c r="E58" s="41"/>
      <c r="F58" s="41"/>
      <c r="G58" s="41"/>
      <c r="H58" s="41"/>
      <c r="I58" s="41"/>
      <c r="J58" s="41"/>
      <c r="K58" s="41"/>
      <c r="L58" s="41"/>
      <c r="M58" s="41"/>
    </row>
    <row r="59" spans="1:13" ht="12.75" customHeight="1">
      <c r="A59" s="60"/>
      <c r="B59" s="122" t="s">
        <v>149</v>
      </c>
      <c r="C59" s="122"/>
      <c r="D59" s="122"/>
      <c r="E59" s="122"/>
      <c r="F59" s="122"/>
      <c r="G59" s="122"/>
      <c r="H59" s="122"/>
      <c r="I59" s="122"/>
      <c r="J59" s="42"/>
      <c r="K59" s="42"/>
      <c r="L59" s="42"/>
      <c r="M59" s="42"/>
    </row>
    <row r="60" spans="1:13" ht="12.75">
      <c r="A60" s="60"/>
      <c r="B60" s="122"/>
      <c r="C60" s="122"/>
      <c r="D60" s="122"/>
      <c r="E60" s="122"/>
      <c r="F60" s="122"/>
      <c r="G60" s="122"/>
      <c r="H60" s="122"/>
      <c r="I60" s="122"/>
      <c r="J60" s="42"/>
      <c r="K60" s="42"/>
      <c r="L60" s="42"/>
      <c r="M60" s="42"/>
    </row>
    <row r="61" spans="1:13" ht="12.75">
      <c r="A61" s="60"/>
      <c r="B61" s="72"/>
      <c r="C61" s="72"/>
      <c r="D61" s="72"/>
      <c r="E61" s="72"/>
      <c r="F61" s="72"/>
      <c r="G61" s="72"/>
      <c r="H61" s="72"/>
      <c r="I61" s="72"/>
      <c r="J61" s="42"/>
      <c r="K61" s="42"/>
      <c r="L61" s="42"/>
      <c r="M61" s="42"/>
    </row>
    <row r="62" spans="1:13" s="22" customFormat="1" ht="12.75">
      <c r="A62" s="59">
        <v>11</v>
      </c>
      <c r="B62" s="41" t="s">
        <v>88</v>
      </c>
      <c r="C62" s="41"/>
      <c r="D62" s="41"/>
      <c r="E62" s="41"/>
      <c r="F62" s="41"/>
      <c r="G62" s="41"/>
      <c r="H62" s="41"/>
      <c r="I62" s="41"/>
      <c r="J62" s="41"/>
      <c r="K62" s="41"/>
      <c r="L62" s="41"/>
      <c r="M62" s="41"/>
    </row>
    <row r="63" spans="1:13" ht="12.75" customHeight="1">
      <c r="A63" s="60"/>
      <c r="B63" s="73" t="s">
        <v>168</v>
      </c>
      <c r="C63" s="73"/>
      <c r="D63" s="73"/>
      <c r="E63" s="73"/>
      <c r="F63" s="73"/>
      <c r="G63" s="73"/>
      <c r="H63" s="73"/>
      <c r="I63" s="73"/>
      <c r="J63" s="42"/>
      <c r="K63" s="42"/>
      <c r="L63" s="42"/>
      <c r="M63" s="42"/>
    </row>
    <row r="64" spans="1:13" ht="12.75">
      <c r="A64" s="60"/>
      <c r="B64" s="72"/>
      <c r="C64" s="72"/>
      <c r="D64" s="72"/>
      <c r="E64" s="72"/>
      <c r="F64" s="72"/>
      <c r="G64" s="72"/>
      <c r="H64" s="72"/>
      <c r="I64" s="72"/>
      <c r="J64" s="42"/>
      <c r="K64" s="42"/>
      <c r="L64" s="42"/>
      <c r="M64" s="42"/>
    </row>
    <row r="65" spans="1:2" s="22" customFormat="1" ht="12.75">
      <c r="A65" s="59">
        <v>12</v>
      </c>
      <c r="B65" s="22" t="s">
        <v>32</v>
      </c>
    </row>
    <row r="66" spans="1:9" ht="12.75">
      <c r="A66" s="35"/>
      <c r="B66" s="115" t="s">
        <v>185</v>
      </c>
      <c r="C66" s="115"/>
      <c r="D66" s="115"/>
      <c r="E66" s="115"/>
      <c r="F66" s="115"/>
      <c r="G66" s="115"/>
      <c r="H66" s="115"/>
      <c r="I66" s="115"/>
    </row>
    <row r="67" spans="1:9" ht="12.75">
      <c r="A67" s="35"/>
      <c r="B67" s="115"/>
      <c r="C67" s="115"/>
      <c r="D67" s="115"/>
      <c r="E67" s="115"/>
      <c r="F67" s="115"/>
      <c r="G67" s="115"/>
      <c r="H67" s="115"/>
      <c r="I67" s="115"/>
    </row>
    <row r="68" spans="1:9" ht="12.75">
      <c r="A68" s="35"/>
      <c r="B68" s="115"/>
      <c r="C68" s="115"/>
      <c r="D68" s="115"/>
      <c r="E68" s="115"/>
      <c r="F68" s="115"/>
      <c r="G68" s="115"/>
      <c r="H68" s="115"/>
      <c r="I68" s="115"/>
    </row>
    <row r="69" ht="12.75">
      <c r="A69" s="35"/>
    </row>
    <row r="70" spans="1:2" ht="12.75">
      <c r="A70" s="59">
        <v>13</v>
      </c>
      <c r="B70" s="22" t="s">
        <v>103</v>
      </c>
    </row>
    <row r="71" spans="1:2" ht="12.75">
      <c r="A71" s="35"/>
      <c r="B71" s="3" t="s">
        <v>139</v>
      </c>
    </row>
    <row r="72" ht="12.75">
      <c r="A72" s="35"/>
    </row>
    <row r="73" spans="1:7" ht="12.75">
      <c r="A73" s="35"/>
      <c r="F73" s="8" t="s">
        <v>4</v>
      </c>
      <c r="G73" s="22"/>
    </row>
    <row r="74" ht="12.75">
      <c r="A74" s="35"/>
    </row>
    <row r="75" spans="1:6" ht="12.75">
      <c r="A75" s="35"/>
      <c r="B75" s="61" t="s">
        <v>120</v>
      </c>
      <c r="F75" s="30"/>
    </row>
    <row r="76" spans="1:6" ht="12.75">
      <c r="A76" s="35"/>
      <c r="B76" s="3" t="s">
        <v>121</v>
      </c>
      <c r="F76" s="30">
        <f>+(1800000-300000-50000-50000)/1000*3.8</f>
        <v>5320</v>
      </c>
    </row>
    <row r="77" spans="1:6" ht="12.75">
      <c r="A77" s="35"/>
      <c r="F77" s="30"/>
    </row>
    <row r="78" spans="1:6" ht="13.5" thickBot="1">
      <c r="A78" s="35"/>
      <c r="F78" s="31">
        <f>SUM(F76:F77)</f>
        <v>5320</v>
      </c>
    </row>
    <row r="79" spans="1:6" ht="13.5" thickTop="1">
      <c r="A79" s="35"/>
      <c r="F79" s="30"/>
    </row>
    <row r="80" spans="1:2" ht="12.75">
      <c r="A80" s="59">
        <v>14</v>
      </c>
      <c r="B80" s="22" t="s">
        <v>33</v>
      </c>
    </row>
    <row r="81" spans="1:2" ht="12.75">
      <c r="A81" s="57"/>
      <c r="B81" s="3" t="s">
        <v>99</v>
      </c>
    </row>
    <row r="82" ht="12.75">
      <c r="A82" s="57"/>
    </row>
    <row r="83" spans="1:8" ht="12.75">
      <c r="A83" s="57"/>
      <c r="F83" s="40" t="s">
        <v>38</v>
      </c>
      <c r="G83" s="40"/>
      <c r="H83" s="40" t="s">
        <v>189</v>
      </c>
    </row>
    <row r="84" spans="1:8" ht="12.75">
      <c r="A84" s="57"/>
      <c r="F84" s="40" t="s">
        <v>4</v>
      </c>
      <c r="G84" s="40"/>
      <c r="H84" s="40" t="s">
        <v>4</v>
      </c>
    </row>
    <row r="85" spans="1:8" ht="12.75">
      <c r="A85" s="57" t="s">
        <v>169</v>
      </c>
      <c r="B85" s="10" t="s">
        <v>170</v>
      </c>
      <c r="F85" s="40"/>
      <c r="G85" s="40"/>
      <c r="H85" s="40"/>
    </row>
    <row r="86" spans="1:8" ht="12.75">
      <c r="A86" s="57"/>
      <c r="B86" s="10"/>
      <c r="F86" s="40"/>
      <c r="G86" s="40"/>
      <c r="H86" s="40"/>
    </row>
    <row r="87" spans="1:8" ht="12.75">
      <c r="A87" s="57"/>
      <c r="B87" s="3" t="s">
        <v>145</v>
      </c>
      <c r="F87" s="94">
        <v>0</v>
      </c>
      <c r="G87" s="40"/>
      <c r="H87" s="84">
        <v>96</v>
      </c>
    </row>
    <row r="88" spans="1:9" ht="24.75" customHeight="1">
      <c r="A88" s="57"/>
      <c r="B88" s="113" t="s">
        <v>171</v>
      </c>
      <c r="C88" s="114"/>
      <c r="D88" s="114"/>
      <c r="E88" s="114"/>
      <c r="F88" s="114"/>
      <c r="G88" s="114"/>
      <c r="H88" s="114"/>
      <c r="I88" s="111"/>
    </row>
    <row r="89" spans="1:8" ht="12.75">
      <c r="A89" s="57"/>
      <c r="F89" s="40"/>
      <c r="G89" s="40"/>
      <c r="H89" s="40"/>
    </row>
    <row r="90" spans="1:8" ht="14.25" thickBot="1">
      <c r="A90" s="57"/>
      <c r="B90" s="93" t="s">
        <v>147</v>
      </c>
      <c r="F90" s="33">
        <f>SUM(F87:F89)</f>
        <v>0</v>
      </c>
      <c r="H90" s="33">
        <v>96</v>
      </c>
    </row>
    <row r="91" spans="1:8" ht="12.75">
      <c r="A91" s="57"/>
      <c r="F91" s="45"/>
      <c r="H91" s="45"/>
    </row>
    <row r="92" spans="1:8" ht="12.75">
      <c r="A92" s="57" t="s">
        <v>172</v>
      </c>
      <c r="B92" s="10" t="s">
        <v>144</v>
      </c>
      <c r="F92" s="30"/>
      <c r="H92" s="30"/>
    </row>
    <row r="93" spans="1:8" ht="12.75">
      <c r="A93" s="57"/>
      <c r="B93" s="10"/>
      <c r="F93" s="30"/>
      <c r="H93" s="30"/>
    </row>
    <row r="94" spans="1:8" ht="12.75">
      <c r="A94" s="57"/>
      <c r="B94" s="3" t="s">
        <v>96</v>
      </c>
      <c r="F94" s="30">
        <f>402843.49/1000</f>
        <v>402.84349</v>
      </c>
      <c r="H94" s="84">
        <f>730375/1000</f>
        <v>730.375</v>
      </c>
    </row>
    <row r="95" spans="1:8" ht="12.75">
      <c r="A95" s="57"/>
      <c r="B95" s="28" t="s">
        <v>151</v>
      </c>
      <c r="F95" s="30"/>
      <c r="H95" s="30"/>
    </row>
    <row r="96" spans="1:8" ht="12.75">
      <c r="A96" s="57"/>
      <c r="B96" s="28"/>
      <c r="F96" s="30"/>
      <c r="H96" s="30"/>
    </row>
    <row r="97" spans="1:8" ht="12.75">
      <c r="A97" s="57"/>
      <c r="B97" s="3" t="s">
        <v>145</v>
      </c>
      <c r="F97" s="30">
        <f>530025.61/1000</f>
        <v>530.02561</v>
      </c>
      <c r="H97" s="84">
        <f>1038574/1000</f>
        <v>1038.574</v>
      </c>
    </row>
    <row r="98" spans="1:8" ht="12.75">
      <c r="A98" s="57"/>
      <c r="B98" s="3" t="s">
        <v>146</v>
      </c>
      <c r="F98" s="30">
        <f>28372.31/1000</f>
        <v>28.372310000000002</v>
      </c>
      <c r="H98" s="84">
        <f>40455/1000</f>
        <v>40.455</v>
      </c>
    </row>
    <row r="99" spans="1:8" ht="12.75">
      <c r="A99" s="57"/>
      <c r="B99" s="3" t="s">
        <v>173</v>
      </c>
      <c r="F99" s="30">
        <f>545682/1000</f>
        <v>545.682</v>
      </c>
      <c r="H99" s="84">
        <f>633745/1000</f>
        <v>633.745</v>
      </c>
    </row>
    <row r="100" spans="1:8" ht="9.75" customHeight="1">
      <c r="A100" s="57"/>
      <c r="F100" s="30"/>
      <c r="H100" s="30"/>
    </row>
    <row r="101" spans="1:8" ht="12.75">
      <c r="A101" s="57"/>
      <c r="B101" s="125" t="s">
        <v>152</v>
      </c>
      <c r="C101" s="125"/>
      <c r="D101" s="125"/>
      <c r="E101" s="125"/>
      <c r="F101" s="125"/>
      <c r="G101" s="125"/>
      <c r="H101" s="125"/>
    </row>
    <row r="102" spans="1:8" ht="12.75">
      <c r="A102" s="57"/>
      <c r="B102" s="125"/>
      <c r="C102" s="125"/>
      <c r="D102" s="125"/>
      <c r="E102" s="125"/>
      <c r="F102" s="125"/>
      <c r="G102" s="125"/>
      <c r="H102" s="125"/>
    </row>
    <row r="103" spans="1:8" ht="10.5" customHeight="1">
      <c r="A103" s="57"/>
      <c r="B103" s="107"/>
      <c r="C103" s="107"/>
      <c r="D103" s="107"/>
      <c r="E103" s="107"/>
      <c r="F103" s="107"/>
      <c r="G103" s="107"/>
      <c r="H103" s="107"/>
    </row>
    <row r="104" spans="1:8" ht="14.25" thickBot="1">
      <c r="A104" s="57"/>
      <c r="B104" s="93" t="s">
        <v>147</v>
      </c>
      <c r="F104" s="33">
        <f>SUM(F94:F103)</f>
        <v>1506.9234099999999</v>
      </c>
      <c r="H104" s="33">
        <f>SUM(H94:H103)</f>
        <v>2443.149</v>
      </c>
    </row>
    <row r="105" spans="1:8" ht="12.75">
      <c r="A105" s="57"/>
      <c r="B105" s="28"/>
      <c r="F105" s="30"/>
      <c r="H105" s="30"/>
    </row>
    <row r="106" spans="1:9" ht="12.75">
      <c r="A106" s="57"/>
      <c r="B106" s="115" t="s">
        <v>111</v>
      </c>
      <c r="C106" s="115"/>
      <c r="D106" s="115"/>
      <c r="E106" s="115"/>
      <c r="F106" s="115"/>
      <c r="G106" s="115"/>
      <c r="H106" s="115"/>
      <c r="I106" s="115"/>
    </row>
    <row r="107" spans="1:9" ht="12.75">
      <c r="A107" s="57"/>
      <c r="B107" s="115"/>
      <c r="C107" s="115"/>
      <c r="D107" s="115"/>
      <c r="E107" s="115"/>
      <c r="F107" s="115"/>
      <c r="G107" s="115"/>
      <c r="H107" s="115"/>
      <c r="I107" s="115"/>
    </row>
    <row r="108" ht="9.75" customHeight="1">
      <c r="A108" s="57"/>
    </row>
    <row r="109" spans="1:9" s="36" customFormat="1" ht="12.75">
      <c r="A109" s="56">
        <v>15</v>
      </c>
      <c r="B109" s="22" t="s">
        <v>34</v>
      </c>
      <c r="C109" s="3"/>
      <c r="D109" s="3"/>
      <c r="E109" s="3"/>
      <c r="F109" s="3"/>
      <c r="G109" s="3"/>
      <c r="H109" s="3"/>
      <c r="I109" s="3"/>
    </row>
    <row r="110" spans="1:9" s="36" customFormat="1" ht="39" customHeight="1">
      <c r="A110" s="35"/>
      <c r="B110" s="115" t="s">
        <v>191</v>
      </c>
      <c r="C110" s="115"/>
      <c r="D110" s="115"/>
      <c r="E110" s="115"/>
      <c r="F110" s="115"/>
      <c r="G110" s="115"/>
      <c r="H110" s="115"/>
      <c r="I110" s="115"/>
    </row>
    <row r="111" spans="1:9" s="36" customFormat="1" ht="29.25" customHeight="1">
      <c r="A111" s="35"/>
      <c r="B111" s="115" t="s">
        <v>192</v>
      </c>
      <c r="C111" s="115"/>
      <c r="D111" s="115"/>
      <c r="E111" s="115"/>
      <c r="F111" s="115"/>
      <c r="G111" s="115"/>
      <c r="H111" s="115"/>
      <c r="I111" s="115"/>
    </row>
    <row r="112" spans="1:9" s="36" customFormat="1" ht="12.75">
      <c r="A112" s="35"/>
      <c r="B112" s="115" t="s">
        <v>193</v>
      </c>
      <c r="C112" s="115"/>
      <c r="D112" s="115"/>
      <c r="E112" s="115"/>
      <c r="F112" s="115"/>
      <c r="G112" s="115"/>
      <c r="H112" s="115"/>
      <c r="I112" s="115"/>
    </row>
    <row r="113" spans="1:9" s="36" customFormat="1" ht="14.25" customHeight="1">
      <c r="A113" s="35"/>
      <c r="B113" s="115"/>
      <c r="C113" s="115"/>
      <c r="D113" s="115"/>
      <c r="E113" s="115"/>
      <c r="F113" s="115"/>
      <c r="G113" s="115"/>
      <c r="H113" s="115"/>
      <c r="I113" s="115"/>
    </row>
    <row r="114" spans="1:9" s="36" customFormat="1" ht="11.25" customHeight="1">
      <c r="A114" s="35"/>
      <c r="B114" s="3"/>
      <c r="C114" s="3"/>
      <c r="D114" s="3"/>
      <c r="E114" s="3"/>
      <c r="F114" s="3"/>
      <c r="G114" s="3"/>
      <c r="H114" s="3"/>
      <c r="I114" s="3"/>
    </row>
    <row r="115" spans="1:9" s="36" customFormat="1" ht="12.75">
      <c r="A115" s="56">
        <v>16</v>
      </c>
      <c r="B115" s="22" t="s">
        <v>35</v>
      </c>
      <c r="C115" s="3"/>
      <c r="D115" s="3"/>
      <c r="E115" s="3"/>
      <c r="F115" s="3"/>
      <c r="G115" s="3"/>
      <c r="H115" s="3"/>
      <c r="I115" s="3"/>
    </row>
    <row r="116" spans="1:9" s="36" customFormat="1" ht="27" customHeight="1">
      <c r="A116" s="56"/>
      <c r="B116" s="115" t="s">
        <v>194</v>
      </c>
      <c r="C116" s="115"/>
      <c r="D116" s="115"/>
      <c r="E116" s="115"/>
      <c r="F116" s="115"/>
      <c r="G116" s="115"/>
      <c r="H116" s="115"/>
      <c r="I116" s="115"/>
    </row>
    <row r="117" spans="1:9" s="36" customFormat="1" ht="12.75">
      <c r="A117" s="56"/>
      <c r="B117" s="115" t="s">
        <v>195</v>
      </c>
      <c r="C117" s="115"/>
      <c r="D117" s="115"/>
      <c r="E117" s="115"/>
      <c r="F117" s="115"/>
      <c r="G117" s="115"/>
      <c r="H117" s="115"/>
      <c r="I117" s="115"/>
    </row>
    <row r="118" spans="1:9" s="36" customFormat="1" ht="12.75">
      <c r="A118" s="56"/>
      <c r="B118" s="115"/>
      <c r="C118" s="115"/>
      <c r="D118" s="115"/>
      <c r="E118" s="115"/>
      <c r="F118" s="115"/>
      <c r="G118" s="115"/>
      <c r="H118" s="115"/>
      <c r="I118" s="115"/>
    </row>
    <row r="119" ht="12.75" customHeight="1">
      <c r="A119" s="35"/>
    </row>
    <row r="120" spans="1:2" ht="12.75">
      <c r="A120" s="56">
        <v>17</v>
      </c>
      <c r="B120" s="22" t="s">
        <v>36</v>
      </c>
    </row>
    <row r="121" spans="1:9" ht="31.5" customHeight="1">
      <c r="A121" s="56"/>
      <c r="B121" s="115" t="s">
        <v>153</v>
      </c>
      <c r="C121" s="115"/>
      <c r="D121" s="115"/>
      <c r="E121" s="115"/>
      <c r="F121" s="115"/>
      <c r="G121" s="115"/>
      <c r="H121" s="115"/>
      <c r="I121" s="115"/>
    </row>
    <row r="122" ht="12.75">
      <c r="A122" s="35"/>
    </row>
    <row r="123" spans="1:2" ht="12.75">
      <c r="A123" s="56">
        <v>18</v>
      </c>
      <c r="B123" s="22" t="s">
        <v>100</v>
      </c>
    </row>
    <row r="124" spans="1:7" ht="12.75">
      <c r="A124" s="58"/>
      <c r="B124" s="3" t="s">
        <v>101</v>
      </c>
      <c r="G124" s="40"/>
    </row>
    <row r="125" ht="12.75">
      <c r="A125" s="58"/>
    </row>
    <row r="126" spans="1:2" ht="12.75">
      <c r="A126" s="56">
        <v>19</v>
      </c>
      <c r="B126" s="22" t="s">
        <v>37</v>
      </c>
    </row>
    <row r="127" spans="1:2" ht="12.75">
      <c r="A127" s="58"/>
      <c r="B127" s="38"/>
    </row>
    <row r="128" spans="1:8" ht="12.75">
      <c r="A128" s="58"/>
      <c r="F128" s="40" t="s">
        <v>38</v>
      </c>
      <c r="G128" s="40"/>
      <c r="H128" s="40" t="s">
        <v>189</v>
      </c>
    </row>
    <row r="129" spans="1:8" ht="12.75">
      <c r="A129" s="35"/>
      <c r="F129" s="40" t="s">
        <v>4</v>
      </c>
      <c r="G129" s="40"/>
      <c r="H129" s="40" t="s">
        <v>4</v>
      </c>
    </row>
    <row r="130" spans="1:2" ht="12.75">
      <c r="A130" s="35"/>
      <c r="B130" s="3" t="s">
        <v>39</v>
      </c>
    </row>
    <row r="131" spans="1:9" ht="12.75">
      <c r="A131" s="35"/>
      <c r="B131" s="15" t="s">
        <v>40</v>
      </c>
      <c r="F131" s="30">
        <v>45</v>
      </c>
      <c r="G131" s="30"/>
      <c r="H131" s="30">
        <f>210+45</f>
        <v>255</v>
      </c>
      <c r="I131" s="24"/>
    </row>
    <row r="132" spans="1:8" ht="12.75">
      <c r="A132" s="35"/>
      <c r="B132" s="15" t="s">
        <v>41</v>
      </c>
      <c r="F132" s="30"/>
      <c r="G132" s="30"/>
      <c r="H132" s="30"/>
    </row>
    <row r="133" spans="1:8" ht="12.75">
      <c r="A133" s="35"/>
      <c r="F133" s="30"/>
      <c r="G133" s="30"/>
      <c r="H133" s="30"/>
    </row>
    <row r="134" spans="1:8" ht="12.75">
      <c r="A134" s="35"/>
      <c r="B134" s="3" t="s">
        <v>11</v>
      </c>
      <c r="F134" s="30">
        <v>0</v>
      </c>
      <c r="G134" s="30"/>
      <c r="H134" s="30">
        <v>0</v>
      </c>
    </row>
    <row r="135" spans="1:8" ht="12.75">
      <c r="A135" s="35"/>
      <c r="B135" s="36"/>
      <c r="C135" s="36"/>
      <c r="D135" s="36"/>
      <c r="E135" s="36"/>
      <c r="F135" s="49"/>
      <c r="G135" s="49"/>
      <c r="H135" s="49"/>
    </row>
    <row r="136" spans="1:9" ht="13.5" thickBot="1">
      <c r="A136" s="35"/>
      <c r="F136" s="43">
        <f>SUM(F131:F135)</f>
        <v>45</v>
      </c>
      <c r="G136" s="43"/>
      <c r="H136" s="43">
        <f>SUM(H131:H135)</f>
        <v>255</v>
      </c>
      <c r="I136" s="24"/>
    </row>
    <row r="137" ht="13.5" thickTop="1">
      <c r="A137" s="35"/>
    </row>
    <row r="138" spans="1:8" s="36" customFormat="1" ht="12.75">
      <c r="A138" s="37"/>
      <c r="B138" s="10" t="s">
        <v>42</v>
      </c>
      <c r="C138" s="3"/>
      <c r="D138" s="3"/>
      <c r="E138" s="3"/>
      <c r="F138" s="127"/>
      <c r="G138" s="3"/>
      <c r="H138" s="3"/>
    </row>
    <row r="139" spans="1:8" s="36" customFormat="1" ht="12.75">
      <c r="A139" s="37"/>
      <c r="B139" s="127"/>
      <c r="C139" s="3"/>
      <c r="D139" s="3"/>
      <c r="E139" s="3"/>
      <c r="F139" s="127"/>
      <c r="G139" s="3"/>
      <c r="H139" s="3"/>
    </row>
    <row r="140" spans="1:8" s="36" customFormat="1" ht="12.75">
      <c r="A140" s="37"/>
      <c r="B140" s="3" t="s">
        <v>43</v>
      </c>
      <c r="C140" s="3"/>
      <c r="D140" s="3"/>
      <c r="E140" s="3"/>
      <c r="F140" s="128">
        <v>0.28</v>
      </c>
      <c r="G140" s="3"/>
      <c r="H140" s="128">
        <v>0.28</v>
      </c>
    </row>
    <row r="141" spans="1:8" s="36" customFormat="1" ht="12.75">
      <c r="A141" s="37"/>
      <c r="B141" s="3"/>
      <c r="C141" s="3"/>
      <c r="D141" s="3"/>
      <c r="E141" s="3"/>
      <c r="F141" s="128"/>
      <c r="G141" s="3"/>
      <c r="H141" s="128"/>
    </row>
    <row r="142" spans="1:8" s="36" customFormat="1" ht="12.75">
      <c r="A142" s="37"/>
      <c r="B142" s="3" t="s">
        <v>44</v>
      </c>
      <c r="C142" s="3"/>
      <c r="D142" s="3"/>
      <c r="E142" s="3"/>
      <c r="F142" s="129">
        <v>-0.295</v>
      </c>
      <c r="G142" s="46"/>
      <c r="H142" s="129">
        <v>-0.34</v>
      </c>
    </row>
    <row r="143" spans="1:8" s="36" customFormat="1" ht="12.75">
      <c r="A143" s="37"/>
      <c r="B143" s="3"/>
      <c r="C143" s="3"/>
      <c r="D143" s="3"/>
      <c r="E143" s="3"/>
      <c r="F143" s="128"/>
      <c r="G143" s="3"/>
      <c r="H143" s="128"/>
    </row>
    <row r="144" spans="1:8" s="36" customFormat="1" ht="13.5" thickBot="1">
      <c r="A144" s="37"/>
      <c r="B144" s="3" t="s">
        <v>174</v>
      </c>
      <c r="C144" s="3"/>
      <c r="D144" s="3"/>
      <c r="E144" s="3"/>
      <c r="F144" s="130">
        <v>-0.015</v>
      </c>
      <c r="G144" s="3"/>
      <c r="H144" s="130">
        <v>-0.06</v>
      </c>
    </row>
    <row r="145" spans="1:8" s="36" customFormat="1" ht="13.5" thickTop="1">
      <c r="A145" s="37"/>
      <c r="B145" s="3"/>
      <c r="C145" s="3"/>
      <c r="D145" s="3"/>
      <c r="E145" s="3"/>
      <c r="F145" s="128"/>
      <c r="G145" s="3"/>
      <c r="H145" s="128"/>
    </row>
    <row r="146" ht="12.75">
      <c r="A146" s="35"/>
    </row>
    <row r="147" ht="12.75">
      <c r="A147" s="35"/>
    </row>
    <row r="148" spans="1:9" ht="12.75">
      <c r="A148" s="35"/>
      <c r="B148" s="122" t="s">
        <v>197</v>
      </c>
      <c r="C148" s="122"/>
      <c r="D148" s="122"/>
      <c r="E148" s="122"/>
      <c r="F148" s="122"/>
      <c r="G148" s="122"/>
      <c r="H148" s="122"/>
      <c r="I148" s="122"/>
    </row>
    <row r="149" spans="1:9" ht="12.75">
      <c r="A149" s="35"/>
      <c r="B149" s="122"/>
      <c r="C149" s="122"/>
      <c r="D149" s="122"/>
      <c r="E149" s="122"/>
      <c r="F149" s="122"/>
      <c r="G149" s="122"/>
      <c r="H149" s="122"/>
      <c r="I149" s="122"/>
    </row>
    <row r="150" ht="12.75">
      <c r="A150" s="35"/>
    </row>
    <row r="151" spans="1:2" ht="12.75">
      <c r="A151" s="56">
        <v>20</v>
      </c>
      <c r="B151" s="22" t="s">
        <v>45</v>
      </c>
    </row>
    <row r="152" spans="1:2" ht="12.75">
      <c r="A152" s="35"/>
      <c r="B152" s="3" t="s">
        <v>92</v>
      </c>
    </row>
    <row r="153" ht="12.75">
      <c r="A153" s="35"/>
    </row>
    <row r="154" spans="1:2" s="22" customFormat="1" ht="12.75">
      <c r="A154" s="56">
        <v>21</v>
      </c>
      <c r="B154" s="22" t="s">
        <v>46</v>
      </c>
    </row>
    <row r="155" spans="1:2" ht="12.75">
      <c r="A155" s="35"/>
      <c r="B155" s="3" t="s">
        <v>93</v>
      </c>
    </row>
    <row r="156" ht="12.75">
      <c r="A156" s="35"/>
    </row>
    <row r="157" spans="1:3" ht="12.75">
      <c r="A157" s="56">
        <v>22</v>
      </c>
      <c r="B157" s="22" t="s">
        <v>47</v>
      </c>
      <c r="C157" s="36"/>
    </row>
    <row r="158" spans="1:9" ht="12.75">
      <c r="A158" s="56"/>
      <c r="B158" s="123" t="s">
        <v>104</v>
      </c>
      <c r="C158" s="124"/>
      <c r="D158" s="124"/>
      <c r="E158" s="124"/>
      <c r="F158" s="124"/>
      <c r="G158" s="124"/>
      <c r="H158" s="124"/>
      <c r="I158" s="124"/>
    </row>
    <row r="159" spans="1:9" ht="12.75">
      <c r="A159" s="56"/>
      <c r="B159" s="124"/>
      <c r="C159" s="124"/>
      <c r="D159" s="124"/>
      <c r="E159" s="124"/>
      <c r="F159" s="124"/>
      <c r="G159" s="124"/>
      <c r="H159" s="124"/>
      <c r="I159" s="124"/>
    </row>
    <row r="160" spans="1:3" ht="12.75">
      <c r="A160" s="56"/>
      <c r="B160" s="22"/>
      <c r="C160" s="36"/>
    </row>
    <row r="161" spans="1:3" ht="12.75">
      <c r="A161" s="57" t="s">
        <v>122</v>
      </c>
      <c r="B161" s="53" t="s">
        <v>123</v>
      </c>
      <c r="C161" s="36"/>
    </row>
    <row r="162" spans="1:3" ht="12.75">
      <c r="A162" s="56"/>
      <c r="B162" s="22"/>
      <c r="C162" s="36"/>
    </row>
    <row r="163" spans="1:9" ht="12.75">
      <c r="A163" s="56"/>
      <c r="B163" s="115" t="s">
        <v>196</v>
      </c>
      <c r="C163" s="115"/>
      <c r="D163" s="115"/>
      <c r="E163" s="115"/>
      <c r="F163" s="115"/>
      <c r="G163" s="115"/>
      <c r="H163" s="115"/>
      <c r="I163" s="115"/>
    </row>
    <row r="164" spans="1:9" ht="12.75">
      <c r="A164" s="56"/>
      <c r="B164" s="115"/>
      <c r="C164" s="115"/>
      <c r="D164" s="115"/>
      <c r="E164" s="115"/>
      <c r="F164" s="115"/>
      <c r="G164" s="115"/>
      <c r="H164" s="115"/>
      <c r="I164" s="115"/>
    </row>
    <row r="165" spans="1:9" ht="12.75">
      <c r="A165" s="56"/>
      <c r="B165" s="74"/>
      <c r="C165" s="74"/>
      <c r="D165" s="74"/>
      <c r="E165" s="74"/>
      <c r="F165" s="74"/>
      <c r="G165" s="74"/>
      <c r="H165" s="74"/>
      <c r="I165" s="74"/>
    </row>
    <row r="166" spans="1:9" ht="12.75" customHeight="1">
      <c r="A166" s="56"/>
      <c r="B166" s="115" t="s">
        <v>198</v>
      </c>
      <c r="C166" s="115"/>
      <c r="D166" s="115"/>
      <c r="E166" s="115"/>
      <c r="F166" s="115"/>
      <c r="G166" s="115"/>
      <c r="H166" s="115"/>
      <c r="I166" s="115"/>
    </row>
    <row r="167" spans="1:9" ht="12.75">
      <c r="A167" s="56"/>
      <c r="B167" s="115"/>
      <c r="C167" s="115"/>
      <c r="D167" s="115"/>
      <c r="E167" s="115"/>
      <c r="F167" s="115"/>
      <c r="G167" s="115"/>
      <c r="H167" s="115"/>
      <c r="I167" s="115"/>
    </row>
    <row r="168" spans="1:9" ht="12.75">
      <c r="A168" s="56"/>
      <c r="B168" s="115"/>
      <c r="C168" s="115"/>
      <c r="D168" s="115"/>
      <c r="E168" s="115"/>
      <c r="F168" s="115"/>
      <c r="G168" s="115"/>
      <c r="H168" s="115"/>
      <c r="I168" s="115"/>
    </row>
    <row r="169" spans="1:9" ht="12.75">
      <c r="A169" s="56"/>
      <c r="B169" s="115"/>
      <c r="C169" s="115"/>
      <c r="D169" s="115"/>
      <c r="E169" s="115"/>
      <c r="F169" s="115"/>
      <c r="G169" s="115"/>
      <c r="H169" s="115"/>
      <c r="I169" s="115"/>
    </row>
    <row r="170" spans="1:9" ht="12.75">
      <c r="A170" s="56"/>
      <c r="B170" s="115"/>
      <c r="C170" s="115"/>
      <c r="D170" s="115"/>
      <c r="E170" s="115"/>
      <c r="F170" s="115"/>
      <c r="G170" s="115"/>
      <c r="H170" s="115"/>
      <c r="I170" s="115"/>
    </row>
    <row r="171" spans="1:2" ht="12.75">
      <c r="A171" s="56">
        <v>23</v>
      </c>
      <c r="B171" s="22" t="s">
        <v>48</v>
      </c>
    </row>
    <row r="172" spans="1:9" ht="12.75">
      <c r="A172" s="56"/>
      <c r="B172" s="74" t="s">
        <v>175</v>
      </c>
      <c r="C172" s="74"/>
      <c r="D172" s="74"/>
      <c r="E172" s="74"/>
      <c r="F172" s="74"/>
      <c r="G172" s="74"/>
      <c r="H172" s="74"/>
      <c r="I172" s="74"/>
    </row>
    <row r="173" spans="1:9" ht="12.75">
      <c r="A173" s="63"/>
      <c r="B173" s="62"/>
      <c r="C173" s="62"/>
      <c r="D173" s="62"/>
      <c r="E173" s="62"/>
      <c r="F173" s="62"/>
      <c r="G173" s="62"/>
      <c r="H173" s="62"/>
      <c r="I173" s="62"/>
    </row>
    <row r="174" spans="1:2" ht="12.75">
      <c r="A174" s="35"/>
      <c r="B174" s="3" t="s">
        <v>102</v>
      </c>
    </row>
    <row r="175" ht="12.75">
      <c r="A175" s="35"/>
    </row>
    <row r="176" spans="2:8" s="75" customFormat="1" ht="12.75">
      <c r="B176" s="76" t="s">
        <v>124</v>
      </c>
      <c r="F176" s="77" t="s">
        <v>17</v>
      </c>
      <c r="G176" s="78" t="s">
        <v>125</v>
      </c>
      <c r="H176" s="77" t="s">
        <v>126</v>
      </c>
    </row>
    <row r="177" spans="1:8" ht="13.5">
      <c r="A177" s="35"/>
      <c r="B177" s="44"/>
      <c r="F177" s="40" t="s">
        <v>129</v>
      </c>
      <c r="G177" s="40" t="s">
        <v>129</v>
      </c>
      <c r="H177" s="40" t="s">
        <v>129</v>
      </c>
    </row>
    <row r="178" spans="1:8" ht="12.75">
      <c r="A178" s="35"/>
      <c r="B178" s="3" t="s">
        <v>50</v>
      </c>
      <c r="F178" s="24">
        <f>SUM(G178:H178)</f>
        <v>7460.956389999999</v>
      </c>
      <c r="G178" s="79">
        <f>7460956.39/1000</f>
        <v>7460.956389999999</v>
      </c>
      <c r="H178" s="30">
        <v>0</v>
      </c>
    </row>
    <row r="179" spans="1:8" ht="12.75">
      <c r="A179" s="35"/>
      <c r="B179" s="3" t="s">
        <v>51</v>
      </c>
      <c r="F179" s="24">
        <f>SUM(G179:H179)</f>
        <v>56267.778</v>
      </c>
      <c r="G179" s="79">
        <f>56267778/1000</f>
        <v>56267.778</v>
      </c>
      <c r="H179" s="30">
        <v>0</v>
      </c>
    </row>
    <row r="180" spans="1:8" ht="12.75">
      <c r="A180" s="35"/>
      <c r="B180" s="3" t="s">
        <v>52</v>
      </c>
      <c r="F180" s="24">
        <f>SUM(G180:H180)</f>
        <v>8250.795</v>
      </c>
      <c r="G180" s="79">
        <f>2298852/1000</f>
        <v>2298.852</v>
      </c>
      <c r="H180" s="30">
        <f>5951943/1000</f>
        <v>5951.943</v>
      </c>
    </row>
    <row r="181" spans="1:8" ht="12.75">
      <c r="A181" s="35"/>
      <c r="B181" s="3" t="s">
        <v>112</v>
      </c>
      <c r="F181" s="24">
        <f>SUM(G181:H181)</f>
        <v>31734.414</v>
      </c>
      <c r="G181" s="79">
        <f>2622407/1000</f>
        <v>2622.407</v>
      </c>
      <c r="H181" s="30">
        <f>(29112507-500)/1000</f>
        <v>29112.007</v>
      </c>
    </row>
    <row r="182" spans="1:8" ht="12.75">
      <c r="A182" s="35"/>
      <c r="F182" s="24"/>
      <c r="G182" s="79"/>
      <c r="H182" s="30"/>
    </row>
    <row r="183" spans="1:8" ht="13.5" thickBot="1">
      <c r="A183" s="35"/>
      <c r="F183" s="80">
        <f>SUM(F178:F182)</f>
        <v>103713.94339</v>
      </c>
      <c r="G183" s="81">
        <f>SUM(G178:G182)</f>
        <v>68649.99339</v>
      </c>
      <c r="H183" s="82">
        <f>SUM(H178:H182)</f>
        <v>35063.950000000004</v>
      </c>
    </row>
    <row r="184" spans="1:6" ht="13.5" thickTop="1">
      <c r="A184" s="35"/>
      <c r="F184" s="45"/>
    </row>
    <row r="185" spans="1:6" ht="12.75">
      <c r="A185" s="35"/>
      <c r="B185" s="3" t="s">
        <v>127</v>
      </c>
      <c r="F185" s="45"/>
    </row>
    <row r="186" spans="1:6" ht="12.75">
      <c r="A186" s="35"/>
      <c r="F186" s="45"/>
    </row>
    <row r="187" spans="1:7" ht="12.75">
      <c r="A187" s="35"/>
      <c r="F187" s="40" t="s">
        <v>128</v>
      </c>
      <c r="G187" s="40"/>
    </row>
    <row r="188" spans="1:7" ht="12.75">
      <c r="A188" s="35"/>
      <c r="F188" s="40" t="s">
        <v>129</v>
      </c>
      <c r="G188" s="83"/>
    </row>
    <row r="189" spans="1:7" ht="12.75">
      <c r="A189" s="35"/>
      <c r="F189" s="40"/>
      <c r="G189" s="83"/>
    </row>
    <row r="190" spans="1:7" ht="12.75">
      <c r="A190" s="35"/>
      <c r="B190" s="3" t="s">
        <v>130</v>
      </c>
      <c r="F190" s="84">
        <f>+F193-F191</f>
        <v>68506.18894</v>
      </c>
      <c r="G190" s="83"/>
    </row>
    <row r="191" spans="1:7" ht="12.75">
      <c r="A191" s="35"/>
      <c r="B191" s="3" t="s">
        <v>131</v>
      </c>
      <c r="F191" s="30">
        <f>35207754.45/1000</f>
        <v>35207.75445</v>
      </c>
      <c r="G191" s="47"/>
    </row>
    <row r="192" spans="1:6" ht="12.75">
      <c r="A192" s="35"/>
      <c r="F192" s="47"/>
    </row>
    <row r="193" spans="1:7" ht="13.5" thickBot="1">
      <c r="A193" s="35"/>
      <c r="B193" s="22" t="s">
        <v>132</v>
      </c>
      <c r="F193" s="31">
        <f>+F183</f>
        <v>103713.94339</v>
      </c>
      <c r="G193" s="47"/>
    </row>
    <row r="194" spans="1:6" ht="13.5" thickTop="1">
      <c r="A194" s="35"/>
      <c r="F194" s="47"/>
    </row>
    <row r="195" spans="1:6" ht="12.75">
      <c r="A195" s="35"/>
      <c r="F195" s="47"/>
    </row>
    <row r="196" spans="1:2" ht="12.75">
      <c r="A196" s="56">
        <v>24</v>
      </c>
      <c r="B196" s="22" t="s">
        <v>53</v>
      </c>
    </row>
    <row r="197" spans="1:2" ht="12.75">
      <c r="A197" s="35"/>
      <c r="B197" s="3" t="s">
        <v>54</v>
      </c>
    </row>
    <row r="198" ht="12.75">
      <c r="A198" s="35"/>
    </row>
    <row r="199" spans="1:2" ht="12.75">
      <c r="A199" s="56">
        <v>25</v>
      </c>
      <c r="B199" s="22" t="s">
        <v>55</v>
      </c>
    </row>
    <row r="200" spans="1:2" ht="12.75">
      <c r="A200" s="35"/>
      <c r="B200" s="3" t="s">
        <v>56</v>
      </c>
    </row>
    <row r="201" ht="12.75">
      <c r="A201" s="35"/>
    </row>
    <row r="202" spans="1:2" ht="12.75">
      <c r="A202" s="56">
        <v>26</v>
      </c>
      <c r="B202" s="22" t="s">
        <v>133</v>
      </c>
    </row>
    <row r="203" spans="1:8" ht="12.75" customHeight="1">
      <c r="A203" s="56"/>
      <c r="B203" s="115" t="s">
        <v>148</v>
      </c>
      <c r="C203" s="115"/>
      <c r="D203" s="115"/>
      <c r="E203" s="115"/>
      <c r="F203" s="115"/>
      <c r="G203" s="115"/>
      <c r="H203" s="115"/>
    </row>
    <row r="204" spans="1:8" ht="12.75">
      <c r="A204" s="56"/>
      <c r="B204" s="116"/>
      <c r="C204" s="116"/>
      <c r="D204" s="116"/>
      <c r="E204" s="116"/>
      <c r="F204" s="116"/>
      <c r="G204" s="116"/>
      <c r="H204" s="116"/>
    </row>
    <row r="205" spans="1:2" ht="12.75">
      <c r="A205" s="56">
        <v>27</v>
      </c>
      <c r="B205" s="22" t="s">
        <v>134</v>
      </c>
    </row>
    <row r="206" spans="1:2" ht="12.75">
      <c r="A206" s="56"/>
      <c r="B206" s="3" t="s">
        <v>57</v>
      </c>
    </row>
    <row r="207" spans="1:10" ht="12.75">
      <c r="A207" s="56"/>
      <c r="F207" s="40" t="s">
        <v>49</v>
      </c>
      <c r="G207" s="40"/>
      <c r="H207" s="40" t="s">
        <v>135</v>
      </c>
      <c r="J207" s="40"/>
    </row>
    <row r="208" spans="1:10" ht="12.75">
      <c r="A208" s="56"/>
      <c r="F208" s="85" t="s">
        <v>136</v>
      </c>
      <c r="G208" s="40"/>
      <c r="H208" s="40" t="s">
        <v>137</v>
      </c>
      <c r="J208" s="85"/>
    </row>
    <row r="209" spans="1:10" ht="12.75">
      <c r="A209" s="56"/>
      <c r="F209" s="86"/>
      <c r="G209" s="40"/>
      <c r="H209" s="86"/>
      <c r="J209" s="46"/>
    </row>
    <row r="210" spans="1:10" ht="12.75">
      <c r="A210" s="56"/>
      <c r="J210" s="46"/>
    </row>
    <row r="211" spans="1:10" ht="12.75">
      <c r="A211" s="39"/>
      <c r="B211" s="3" t="s">
        <v>58</v>
      </c>
      <c r="F211" s="30">
        <v>75250601</v>
      </c>
      <c r="H211" s="30">
        <v>75250601</v>
      </c>
      <c r="J211" s="47"/>
    </row>
    <row r="212" spans="1:10" ht="12.75">
      <c r="A212" s="39"/>
      <c r="F212" s="30" t="s">
        <v>3</v>
      </c>
      <c r="H212" s="30" t="s">
        <v>3</v>
      </c>
      <c r="J212" s="47"/>
    </row>
    <row r="213" spans="1:10" ht="12.75">
      <c r="A213" s="39"/>
      <c r="F213" s="30"/>
      <c r="H213" s="30"/>
      <c r="J213" s="47"/>
    </row>
    <row r="214" spans="1:10" ht="12.75">
      <c r="A214" s="39"/>
      <c r="B214" s="3" t="s">
        <v>3</v>
      </c>
      <c r="F214" s="30" t="s">
        <v>3</v>
      </c>
      <c r="H214" s="30" t="s">
        <v>3</v>
      </c>
      <c r="J214" s="47"/>
    </row>
    <row r="215" spans="1:10" ht="13.5" thickBot="1">
      <c r="A215" s="39"/>
      <c r="B215" s="3" t="s">
        <v>94</v>
      </c>
      <c r="F215" s="43">
        <v>75250601</v>
      </c>
      <c r="H215" s="43">
        <v>75250601</v>
      </c>
      <c r="J215" s="47"/>
    </row>
    <row r="216" spans="1:10" ht="13.5" thickTop="1">
      <c r="A216" s="39"/>
      <c r="F216" s="47"/>
      <c r="H216" s="47"/>
      <c r="J216" s="47"/>
    </row>
    <row r="217" spans="1:8" ht="12.75">
      <c r="A217" s="39"/>
      <c r="B217" s="3" t="s">
        <v>59</v>
      </c>
      <c r="F217" s="30">
        <v>75250601</v>
      </c>
      <c r="H217" s="30">
        <v>75250601</v>
      </c>
    </row>
    <row r="218" spans="1:10" ht="12.75">
      <c r="A218" s="39"/>
      <c r="J218" s="46"/>
    </row>
    <row r="219" spans="1:10" ht="12.75">
      <c r="A219" s="39"/>
      <c r="B219" s="3" t="s">
        <v>154</v>
      </c>
      <c r="F219" s="24">
        <v>-1851599</v>
      </c>
      <c r="G219" s="24"/>
      <c r="H219" s="24">
        <v>-2675286</v>
      </c>
      <c r="J219" s="46"/>
    </row>
    <row r="220" spans="1:10" ht="12.75">
      <c r="A220" s="39"/>
      <c r="J220" s="46"/>
    </row>
    <row r="221" spans="1:10" s="36" customFormat="1" ht="12.75">
      <c r="A221" s="108"/>
      <c r="B221" s="22" t="s">
        <v>155</v>
      </c>
      <c r="C221" s="3"/>
      <c r="D221" s="3"/>
      <c r="E221" s="3"/>
      <c r="F221" s="11">
        <v>-2.46</v>
      </c>
      <c r="G221" s="3"/>
      <c r="H221" s="11">
        <v>-3.56</v>
      </c>
      <c r="I221" s="3"/>
      <c r="J221" s="109"/>
    </row>
    <row r="222" spans="1:10" s="36" customFormat="1" ht="12.75">
      <c r="A222" s="108"/>
      <c r="B222" s="22"/>
      <c r="C222" s="3"/>
      <c r="D222" s="3"/>
      <c r="E222" s="3"/>
      <c r="F222" s="11"/>
      <c r="G222" s="3"/>
      <c r="H222" s="11"/>
      <c r="I222" s="3"/>
      <c r="J222" s="109"/>
    </row>
    <row r="223" spans="1:10" s="36" customFormat="1" ht="12.75">
      <c r="A223" s="108"/>
      <c r="B223" s="22" t="s">
        <v>156</v>
      </c>
      <c r="C223" s="3"/>
      <c r="D223" s="3"/>
      <c r="E223" s="3"/>
      <c r="F223" s="131" t="s">
        <v>138</v>
      </c>
      <c r="G223" s="132"/>
      <c r="H223" s="131" t="s">
        <v>138</v>
      </c>
      <c r="I223" s="3"/>
      <c r="J223" s="109"/>
    </row>
    <row r="224" spans="1:10" ht="12.75">
      <c r="A224" s="39"/>
      <c r="B224" s="22"/>
      <c r="F224" s="11"/>
      <c r="H224" s="11"/>
      <c r="J224" s="46"/>
    </row>
    <row r="225" spans="1:2" ht="12.75">
      <c r="A225" s="56">
        <v>28</v>
      </c>
      <c r="B225" s="22" t="s">
        <v>105</v>
      </c>
    </row>
    <row r="226" spans="1:10" ht="12.75">
      <c r="A226" s="39"/>
      <c r="B226" s="115" t="s">
        <v>190</v>
      </c>
      <c r="C226" s="115"/>
      <c r="D226" s="115"/>
      <c r="E226" s="115"/>
      <c r="F226" s="115"/>
      <c r="G226" s="115"/>
      <c r="H226" s="115"/>
      <c r="I226" s="115"/>
      <c r="J226" s="66"/>
    </row>
    <row r="227" spans="1:10" ht="12.75">
      <c r="A227" s="39"/>
      <c r="B227" s="115"/>
      <c r="C227" s="115"/>
      <c r="D227" s="115"/>
      <c r="E227" s="115"/>
      <c r="F227" s="115"/>
      <c r="G227" s="115"/>
      <c r="H227" s="115"/>
      <c r="I227" s="115"/>
      <c r="J227" s="66"/>
    </row>
    <row r="228" ht="12.75">
      <c r="A228" s="39"/>
    </row>
    <row r="229" ht="12.75">
      <c r="A229" s="39"/>
    </row>
    <row r="230" spans="1:3" ht="12.75">
      <c r="A230" s="22" t="s">
        <v>60</v>
      </c>
      <c r="B230" s="22"/>
      <c r="C230" s="22"/>
    </row>
    <row r="231" spans="1:3" ht="12.75">
      <c r="A231" s="22" t="s">
        <v>61</v>
      </c>
      <c r="B231" s="22"/>
      <c r="C231" s="22"/>
    </row>
    <row r="232" spans="1:3" ht="12.75">
      <c r="A232" s="22"/>
      <c r="B232" s="22"/>
      <c r="C232" s="22"/>
    </row>
    <row r="233" spans="1:3" ht="12.75">
      <c r="A233" s="22" t="s">
        <v>205</v>
      </c>
      <c r="B233" s="22"/>
      <c r="C233" s="22"/>
    </row>
    <row r="234" spans="1:2" ht="12.75">
      <c r="A234" s="22" t="s">
        <v>113</v>
      </c>
      <c r="B234" s="22"/>
    </row>
    <row r="235" spans="1:2" ht="12.75">
      <c r="A235" s="22" t="s">
        <v>206</v>
      </c>
      <c r="B235" s="22"/>
    </row>
    <row r="237" ht="12.75">
      <c r="A237" s="3" t="s">
        <v>114</v>
      </c>
    </row>
    <row r="238" spans="1:2" ht="12.75">
      <c r="A238" s="117">
        <v>38589</v>
      </c>
      <c r="B238" s="118"/>
    </row>
    <row r="239" ht="12.75">
      <c r="A239" s="39"/>
    </row>
    <row r="240" ht="12.75">
      <c r="A240" s="39"/>
    </row>
    <row r="241" ht="12.75">
      <c r="A241" s="39"/>
    </row>
    <row r="242" ht="12.75">
      <c r="A242" s="39"/>
    </row>
    <row r="243" ht="12.75">
      <c r="A243" s="39"/>
    </row>
    <row r="244" ht="12.75">
      <c r="A244" s="39"/>
    </row>
    <row r="245" ht="12.75">
      <c r="A245" s="39"/>
    </row>
    <row r="246" ht="12.75">
      <c r="A246" s="39"/>
    </row>
    <row r="247" ht="12.75">
      <c r="A247" s="39"/>
    </row>
    <row r="248" ht="12.75">
      <c r="A248" s="39"/>
    </row>
    <row r="249" ht="12.75">
      <c r="A249" s="39"/>
    </row>
    <row r="250" ht="12.75">
      <c r="A250" s="39"/>
    </row>
    <row r="251" ht="12.75">
      <c r="A251" s="39"/>
    </row>
    <row r="252" ht="12.75">
      <c r="A252" s="39"/>
    </row>
    <row r="253" ht="12.75">
      <c r="A253" s="39"/>
    </row>
    <row r="254" ht="12.75">
      <c r="A254" s="39"/>
    </row>
    <row r="255" ht="12.75">
      <c r="A255" s="39"/>
    </row>
    <row r="256" ht="12.75">
      <c r="A256" s="39"/>
    </row>
    <row r="257" ht="12.75">
      <c r="A257" s="39"/>
    </row>
    <row r="258" ht="12.75">
      <c r="A258" s="39"/>
    </row>
    <row r="259" ht="12.75">
      <c r="A259" s="39"/>
    </row>
    <row r="260" ht="12.75">
      <c r="A260" s="39"/>
    </row>
    <row r="261" ht="12.75">
      <c r="A261" s="39"/>
    </row>
    <row r="262" ht="12.75">
      <c r="A262" s="39"/>
    </row>
    <row r="263" ht="12.75">
      <c r="A263" s="39"/>
    </row>
    <row r="264" ht="12.75">
      <c r="A264" s="39"/>
    </row>
    <row r="265" ht="12.75">
      <c r="A265" s="39"/>
    </row>
    <row r="266" ht="12.75">
      <c r="A266" s="39"/>
    </row>
    <row r="267" ht="12.75">
      <c r="A267" s="39"/>
    </row>
    <row r="268" ht="12.75">
      <c r="A268" s="39"/>
    </row>
    <row r="269" ht="12.75">
      <c r="A269" s="39"/>
    </row>
    <row r="270" ht="12.75">
      <c r="A270" s="39"/>
    </row>
    <row r="271" ht="12.75">
      <c r="A271" s="39"/>
    </row>
    <row r="272" ht="12.75">
      <c r="A272" s="39"/>
    </row>
    <row r="273" ht="12.75">
      <c r="A273" s="39"/>
    </row>
    <row r="274" ht="12.75">
      <c r="A274" s="39"/>
    </row>
    <row r="275" ht="12.75">
      <c r="A275" s="39"/>
    </row>
    <row r="276" ht="12.75">
      <c r="A276" s="39"/>
    </row>
    <row r="277" ht="12.75">
      <c r="A277" s="39"/>
    </row>
    <row r="278" ht="12.75">
      <c r="A278" s="39"/>
    </row>
    <row r="279" ht="12.75">
      <c r="A279" s="39"/>
    </row>
    <row r="280" ht="12.75">
      <c r="A280" s="39"/>
    </row>
    <row r="281" ht="12.75">
      <c r="A281" s="39"/>
    </row>
    <row r="282" ht="12.75">
      <c r="A282" s="39"/>
    </row>
    <row r="283" ht="12.75">
      <c r="A283" s="39"/>
    </row>
    <row r="284" ht="12.75">
      <c r="A284" s="39"/>
    </row>
    <row r="285" ht="12.75">
      <c r="A285" s="39"/>
    </row>
    <row r="286" ht="12.75">
      <c r="A286" s="39"/>
    </row>
    <row r="287" ht="12.75">
      <c r="A287" s="39"/>
    </row>
    <row r="288" ht="12.75">
      <c r="A288" s="39"/>
    </row>
    <row r="289" ht="12.75">
      <c r="A289" s="39"/>
    </row>
    <row r="290" ht="12.75">
      <c r="A290" s="39"/>
    </row>
    <row r="291" ht="12.75">
      <c r="A291" s="39"/>
    </row>
    <row r="292" ht="12.75">
      <c r="A292" s="39"/>
    </row>
    <row r="293" ht="12.75">
      <c r="A293" s="39"/>
    </row>
    <row r="294" ht="12.75">
      <c r="A294" s="39"/>
    </row>
    <row r="295" ht="12.75">
      <c r="A295" s="39"/>
    </row>
    <row r="296" ht="12.75">
      <c r="A296" s="39"/>
    </row>
    <row r="297" ht="12.75">
      <c r="A297" s="39"/>
    </row>
    <row r="298" ht="12.75">
      <c r="A298" s="39"/>
    </row>
    <row r="299" ht="12.75">
      <c r="A299" s="39"/>
    </row>
    <row r="300" ht="12.75">
      <c r="A300" s="39"/>
    </row>
    <row r="301" ht="12.75">
      <c r="A301" s="39"/>
    </row>
    <row r="302" ht="12.75">
      <c r="A302" s="39"/>
    </row>
    <row r="303" ht="12.75">
      <c r="A303" s="39"/>
    </row>
    <row r="304" ht="12.75">
      <c r="A304" s="39"/>
    </row>
    <row r="305" ht="12.75">
      <c r="A305" s="39"/>
    </row>
    <row r="306" ht="12.75">
      <c r="A306" s="39"/>
    </row>
    <row r="307" ht="12.75">
      <c r="A307" s="39"/>
    </row>
    <row r="308" ht="12.75">
      <c r="A308" s="39"/>
    </row>
    <row r="309" ht="12.75">
      <c r="A309" s="39"/>
    </row>
    <row r="310" ht="12.75">
      <c r="A310" s="39"/>
    </row>
    <row r="311" ht="12.75">
      <c r="A311" s="39"/>
    </row>
    <row r="312" ht="12.75">
      <c r="A312" s="39"/>
    </row>
    <row r="313" ht="12.75">
      <c r="A313" s="39"/>
    </row>
    <row r="314" ht="12.75">
      <c r="A314" s="39"/>
    </row>
    <row r="315" ht="12.75">
      <c r="A315" s="39"/>
    </row>
    <row r="316" ht="12.75">
      <c r="A316" s="39"/>
    </row>
    <row r="317" ht="12.75">
      <c r="A317" s="39"/>
    </row>
    <row r="318" ht="12.75">
      <c r="A318" s="39"/>
    </row>
    <row r="319" ht="12.75">
      <c r="A319" s="39"/>
    </row>
    <row r="320" ht="12.75">
      <c r="A320" s="39"/>
    </row>
    <row r="321" ht="12.75">
      <c r="A321" s="39"/>
    </row>
    <row r="322" ht="12.75">
      <c r="A322" s="39"/>
    </row>
    <row r="323" ht="12.75">
      <c r="A323" s="39"/>
    </row>
    <row r="324" ht="12.75">
      <c r="A324" s="39"/>
    </row>
    <row r="325" ht="12.75">
      <c r="A325" s="39"/>
    </row>
    <row r="326" ht="12.75">
      <c r="A326" s="39"/>
    </row>
    <row r="327" ht="12.75">
      <c r="A327" s="39"/>
    </row>
    <row r="328" ht="12.75">
      <c r="A328" s="39"/>
    </row>
    <row r="329" ht="12.75">
      <c r="A329" s="39"/>
    </row>
    <row r="330" ht="12.75">
      <c r="A330" s="39"/>
    </row>
    <row r="331" ht="12.75">
      <c r="A331" s="39"/>
    </row>
    <row r="332" ht="12.75">
      <c r="A332" s="39"/>
    </row>
    <row r="333" ht="12.75">
      <c r="A333" s="39"/>
    </row>
    <row r="334" ht="12.75">
      <c r="A334" s="39"/>
    </row>
    <row r="335" ht="12.75">
      <c r="A335" s="39"/>
    </row>
    <row r="336" ht="12.75">
      <c r="A336" s="39"/>
    </row>
    <row r="337" ht="12.75">
      <c r="A337" s="39"/>
    </row>
    <row r="338" ht="12.75">
      <c r="A338" s="39"/>
    </row>
    <row r="339" ht="12.75">
      <c r="A339" s="39"/>
    </row>
    <row r="340" ht="12.75">
      <c r="A340" s="39"/>
    </row>
    <row r="341" ht="12.75">
      <c r="A341" s="39"/>
    </row>
    <row r="342" ht="12.75">
      <c r="A342" s="39"/>
    </row>
    <row r="343" ht="12.75">
      <c r="A343" s="39"/>
    </row>
    <row r="344" ht="12.75">
      <c r="A344" s="39"/>
    </row>
    <row r="345" ht="12.75">
      <c r="A345" s="39"/>
    </row>
    <row r="346" ht="12.75">
      <c r="A346" s="39"/>
    </row>
    <row r="347" ht="12.75">
      <c r="A347" s="39"/>
    </row>
    <row r="348" ht="12.75">
      <c r="A348" s="39"/>
    </row>
    <row r="349" ht="12.75">
      <c r="A349" s="39"/>
    </row>
    <row r="350" ht="12.75">
      <c r="A350" s="39"/>
    </row>
    <row r="351" ht="12.75">
      <c r="A351" s="39"/>
    </row>
    <row r="352" ht="12.75">
      <c r="A352" s="39"/>
    </row>
    <row r="353" ht="12.75">
      <c r="A353" s="39"/>
    </row>
    <row r="354" ht="12.75">
      <c r="A354" s="39"/>
    </row>
    <row r="355" ht="12.75">
      <c r="A355" s="39"/>
    </row>
    <row r="356" ht="12.75">
      <c r="A356" s="39"/>
    </row>
    <row r="357" ht="12.75">
      <c r="A357" s="39"/>
    </row>
    <row r="358" ht="12.75">
      <c r="A358" s="39"/>
    </row>
    <row r="359" ht="12.75">
      <c r="A359" s="39"/>
    </row>
    <row r="360" ht="12.75">
      <c r="A360" s="39"/>
    </row>
    <row r="361" ht="12.75">
      <c r="A361" s="39"/>
    </row>
    <row r="362" ht="12.75">
      <c r="A362" s="39"/>
    </row>
    <row r="363" ht="12.75">
      <c r="A363" s="39"/>
    </row>
    <row r="364" ht="12.75">
      <c r="A364" s="39"/>
    </row>
    <row r="365" ht="12.75">
      <c r="A365" s="39"/>
    </row>
    <row r="366" ht="12.75">
      <c r="A366" s="39"/>
    </row>
    <row r="367" ht="12.75">
      <c r="A367" s="39"/>
    </row>
    <row r="368" ht="12.75">
      <c r="A368" s="39"/>
    </row>
    <row r="369" ht="12.75">
      <c r="A369" s="39"/>
    </row>
    <row r="370" ht="12.75">
      <c r="A370" s="39"/>
    </row>
    <row r="371" ht="12.75">
      <c r="A371" s="39"/>
    </row>
    <row r="372" ht="12.75">
      <c r="A372" s="39"/>
    </row>
    <row r="373" ht="12.75">
      <c r="A373" s="39"/>
    </row>
    <row r="374" ht="12.75">
      <c r="A374" s="39"/>
    </row>
    <row r="375" ht="12.75">
      <c r="A375" s="39"/>
    </row>
    <row r="376" ht="12.75">
      <c r="A376" s="39"/>
    </row>
    <row r="377" ht="12.75">
      <c r="A377" s="39"/>
    </row>
    <row r="378" ht="12.75">
      <c r="A378" s="39"/>
    </row>
    <row r="379" ht="12.75">
      <c r="A379" s="39"/>
    </row>
    <row r="380" ht="12.75">
      <c r="A380" s="39"/>
    </row>
    <row r="381" ht="12.75">
      <c r="A381" s="39"/>
    </row>
    <row r="382" ht="12.75">
      <c r="A382" s="39"/>
    </row>
    <row r="383" ht="12.75">
      <c r="A383" s="39"/>
    </row>
    <row r="384" ht="12.75">
      <c r="A384" s="39"/>
    </row>
    <row r="385" ht="12.75">
      <c r="A385" s="39"/>
    </row>
    <row r="386" ht="12.75">
      <c r="A386" s="39"/>
    </row>
    <row r="387" ht="12.75">
      <c r="A387" s="39"/>
    </row>
    <row r="388" ht="12.75">
      <c r="A388" s="39"/>
    </row>
    <row r="389" ht="12.75">
      <c r="A389" s="39"/>
    </row>
    <row r="390" ht="12.75">
      <c r="A390" s="39"/>
    </row>
    <row r="391" ht="12.75">
      <c r="A391" s="39"/>
    </row>
    <row r="392" ht="12.75">
      <c r="A392" s="39"/>
    </row>
    <row r="393" ht="12.75">
      <c r="A393" s="39"/>
    </row>
    <row r="394" ht="12.75">
      <c r="A394" s="39"/>
    </row>
    <row r="395" ht="12.75">
      <c r="A395" s="39"/>
    </row>
    <row r="396" ht="12.75">
      <c r="A396" s="39"/>
    </row>
    <row r="397" ht="12.75">
      <c r="A397" s="39"/>
    </row>
    <row r="398" ht="12.75">
      <c r="A398" s="39"/>
    </row>
    <row r="399" ht="12.75">
      <c r="A399" s="39"/>
    </row>
    <row r="400" ht="12.75">
      <c r="A400" s="39"/>
    </row>
    <row r="401" ht="12.75">
      <c r="A401" s="39"/>
    </row>
    <row r="402" ht="12.75">
      <c r="A402" s="39"/>
    </row>
    <row r="403" ht="12.75">
      <c r="A403" s="39"/>
    </row>
    <row r="404" ht="12.75">
      <c r="A404" s="39"/>
    </row>
    <row r="405" ht="12.75">
      <c r="A405" s="39"/>
    </row>
    <row r="406" ht="12.75">
      <c r="A406" s="39"/>
    </row>
    <row r="407" ht="12.75">
      <c r="A407" s="39"/>
    </row>
    <row r="408" ht="12.75">
      <c r="A408" s="39"/>
    </row>
    <row r="409" ht="12.75">
      <c r="A409" s="39"/>
    </row>
    <row r="410" ht="12.75">
      <c r="A410" s="39"/>
    </row>
    <row r="411" ht="12.75">
      <c r="A411" s="39"/>
    </row>
    <row r="412" ht="12.75">
      <c r="A412" s="39"/>
    </row>
    <row r="413" ht="12.75">
      <c r="A413" s="39"/>
    </row>
    <row r="414" ht="12.75">
      <c r="A414" s="39"/>
    </row>
    <row r="415" ht="12.75">
      <c r="A415" s="39"/>
    </row>
    <row r="416" ht="12.75">
      <c r="A416" s="39"/>
    </row>
    <row r="417" ht="12.75">
      <c r="A417" s="39"/>
    </row>
    <row r="418" ht="12.75">
      <c r="A418" s="39"/>
    </row>
    <row r="419" ht="12.75">
      <c r="A419" s="39"/>
    </row>
    <row r="420" ht="12.75">
      <c r="A420" s="39"/>
    </row>
    <row r="421" ht="12.75">
      <c r="A421" s="39"/>
    </row>
    <row r="422" ht="12.75">
      <c r="A422" s="39"/>
    </row>
    <row r="423" ht="12.75">
      <c r="A423" s="39"/>
    </row>
    <row r="424" ht="12.75">
      <c r="A424" s="39"/>
    </row>
    <row r="425" ht="12.75">
      <c r="A425" s="39"/>
    </row>
    <row r="426" ht="12.75">
      <c r="A426" s="39"/>
    </row>
    <row r="427" ht="12.75">
      <c r="A427" s="39"/>
    </row>
    <row r="428" ht="12.75">
      <c r="A428" s="39"/>
    </row>
    <row r="429" ht="12.75">
      <c r="A429" s="39"/>
    </row>
    <row r="430" ht="12.75">
      <c r="A430" s="39"/>
    </row>
    <row r="431" ht="12.75">
      <c r="A431" s="39"/>
    </row>
    <row r="432" ht="12.75">
      <c r="A432" s="39"/>
    </row>
    <row r="433" ht="12.75">
      <c r="A433" s="39"/>
    </row>
    <row r="434" ht="12.75">
      <c r="A434" s="39"/>
    </row>
    <row r="435" ht="12.75">
      <c r="A435" s="39"/>
    </row>
    <row r="436" ht="12.75">
      <c r="A436" s="39"/>
    </row>
    <row r="437" ht="12.75">
      <c r="A437" s="39"/>
    </row>
    <row r="438" ht="12.75">
      <c r="A438" s="39"/>
    </row>
    <row r="439" ht="12.75">
      <c r="A439" s="39"/>
    </row>
    <row r="440" ht="12.75">
      <c r="A440" s="39"/>
    </row>
    <row r="441" ht="12.75">
      <c r="A441" s="39"/>
    </row>
    <row r="442" ht="12.75">
      <c r="A442" s="39"/>
    </row>
    <row r="443" ht="12.75">
      <c r="A443" s="39"/>
    </row>
    <row r="444" ht="12.75">
      <c r="A444" s="39"/>
    </row>
    <row r="445" ht="12.75">
      <c r="A445" s="39"/>
    </row>
    <row r="446" ht="12.75">
      <c r="A446" s="39"/>
    </row>
    <row r="447" ht="12.75">
      <c r="A447" s="39"/>
    </row>
    <row r="448" ht="12.75">
      <c r="A448" s="39"/>
    </row>
    <row r="449" ht="12.75">
      <c r="A449" s="39"/>
    </row>
    <row r="450" ht="12.75">
      <c r="A450" s="39"/>
    </row>
    <row r="451" ht="12.75">
      <c r="A451" s="39"/>
    </row>
    <row r="452" ht="12.75">
      <c r="A452" s="39"/>
    </row>
    <row r="453" ht="12.75">
      <c r="A453" s="39"/>
    </row>
    <row r="454" ht="12.75">
      <c r="A454" s="39"/>
    </row>
    <row r="455" ht="12.75">
      <c r="A455" s="39"/>
    </row>
    <row r="456" ht="12.75">
      <c r="A456" s="39"/>
    </row>
    <row r="457" ht="12.75">
      <c r="A457" s="39"/>
    </row>
    <row r="458" ht="12.75">
      <c r="A458" s="39"/>
    </row>
    <row r="459" ht="12.75">
      <c r="A459" s="39"/>
    </row>
    <row r="460" ht="12.75">
      <c r="A460" s="39"/>
    </row>
    <row r="461" ht="12.75">
      <c r="A461" s="39"/>
    </row>
    <row r="462" ht="12.75">
      <c r="A462" s="39"/>
    </row>
    <row r="463" ht="12.75">
      <c r="A463" s="39"/>
    </row>
    <row r="464" ht="12.75">
      <c r="A464" s="39"/>
    </row>
    <row r="465" ht="12.75">
      <c r="A465" s="39"/>
    </row>
    <row r="466" ht="12.75">
      <c r="A466" s="39"/>
    </row>
    <row r="467" ht="12.75">
      <c r="A467" s="39"/>
    </row>
    <row r="468" ht="12.75">
      <c r="A468" s="39"/>
    </row>
    <row r="469" ht="12.75">
      <c r="A469" s="39"/>
    </row>
    <row r="470" ht="12.75">
      <c r="A470" s="39"/>
    </row>
    <row r="471" ht="12.75">
      <c r="A471" s="39"/>
    </row>
    <row r="472" ht="12.75">
      <c r="A472" s="39"/>
    </row>
    <row r="473" ht="12.75">
      <c r="A473" s="39"/>
    </row>
    <row r="474" ht="12.75">
      <c r="A474" s="39"/>
    </row>
    <row r="475" ht="12.75">
      <c r="A475" s="39"/>
    </row>
    <row r="476" ht="12.75">
      <c r="A476" s="39"/>
    </row>
    <row r="477" ht="12.75">
      <c r="A477" s="39"/>
    </row>
    <row r="478" ht="12.75">
      <c r="A478" s="39"/>
    </row>
    <row r="479" ht="12.75">
      <c r="A479" s="39"/>
    </row>
    <row r="480" ht="12.75">
      <c r="A480" s="39"/>
    </row>
    <row r="481" ht="12.75">
      <c r="A481" s="39"/>
    </row>
    <row r="482" ht="12.75">
      <c r="A482" s="39"/>
    </row>
    <row r="483" ht="12.75">
      <c r="A483" s="39"/>
    </row>
    <row r="484" ht="12.75">
      <c r="A484" s="39"/>
    </row>
    <row r="485" ht="12.75">
      <c r="A485" s="39"/>
    </row>
    <row r="486" ht="12.75">
      <c r="A486" s="39"/>
    </row>
    <row r="487" ht="12.75">
      <c r="A487" s="39"/>
    </row>
    <row r="488" ht="12.75">
      <c r="A488" s="39"/>
    </row>
    <row r="489" ht="12.75">
      <c r="A489" s="39"/>
    </row>
    <row r="490" ht="12.75">
      <c r="A490" s="39"/>
    </row>
    <row r="491" ht="12.75">
      <c r="A491" s="39"/>
    </row>
    <row r="492" ht="12.75">
      <c r="A492" s="39"/>
    </row>
    <row r="493" ht="12.75">
      <c r="A493" s="39"/>
    </row>
    <row r="494" ht="12.75">
      <c r="A494" s="39"/>
    </row>
    <row r="495" ht="12.75">
      <c r="A495" s="39"/>
    </row>
    <row r="496" ht="12.75">
      <c r="A496" s="39"/>
    </row>
    <row r="497" ht="12.75">
      <c r="A497" s="39"/>
    </row>
    <row r="498" ht="12.75">
      <c r="A498" s="39"/>
    </row>
    <row r="499" ht="12.75">
      <c r="A499" s="39"/>
    </row>
    <row r="500" ht="12.75">
      <c r="A500" s="39"/>
    </row>
    <row r="501" ht="12.75">
      <c r="A501" s="39"/>
    </row>
    <row r="502" ht="12.75">
      <c r="A502" s="39"/>
    </row>
    <row r="503" ht="12.75">
      <c r="A503" s="39"/>
    </row>
    <row r="504" ht="12.75">
      <c r="A504" s="39"/>
    </row>
    <row r="505" ht="12.75">
      <c r="A505" s="39"/>
    </row>
    <row r="506" ht="12.75">
      <c r="A506" s="39"/>
    </row>
    <row r="507" ht="12.75">
      <c r="A507" s="39"/>
    </row>
    <row r="508" ht="12.75">
      <c r="A508" s="39"/>
    </row>
    <row r="509" ht="12.75">
      <c r="A509" s="39"/>
    </row>
    <row r="510" ht="12.75">
      <c r="A510" s="39"/>
    </row>
    <row r="511" ht="12.75">
      <c r="A511" s="39"/>
    </row>
    <row r="512" ht="12.75">
      <c r="A512" s="39"/>
    </row>
    <row r="513" ht="12.75">
      <c r="A513" s="39"/>
    </row>
    <row r="514" ht="12.75">
      <c r="A514" s="39"/>
    </row>
    <row r="515" ht="12.75">
      <c r="A515" s="39"/>
    </row>
    <row r="516" ht="12.75">
      <c r="A516" s="39"/>
    </row>
    <row r="517" ht="12.75">
      <c r="A517" s="39"/>
    </row>
    <row r="518" ht="12.75">
      <c r="A518" s="39"/>
    </row>
    <row r="519" ht="12.75">
      <c r="A519" s="39"/>
    </row>
    <row r="520" ht="12.75">
      <c r="A520" s="39"/>
    </row>
    <row r="521" ht="12.75">
      <c r="A521" s="39"/>
    </row>
    <row r="522" ht="12.75">
      <c r="A522" s="39"/>
    </row>
    <row r="523" ht="12.75">
      <c r="A523" s="39"/>
    </row>
    <row r="524" ht="12.75">
      <c r="A524" s="39"/>
    </row>
    <row r="525" ht="12.75">
      <c r="A525" s="39"/>
    </row>
    <row r="526" ht="12.75">
      <c r="A526" s="39"/>
    </row>
    <row r="527" ht="12.75">
      <c r="A527" s="39"/>
    </row>
    <row r="528" ht="12.75">
      <c r="A528" s="39"/>
    </row>
    <row r="529" ht="12.75">
      <c r="A529" s="39"/>
    </row>
    <row r="530" ht="12.75">
      <c r="A530" s="39"/>
    </row>
    <row r="531" ht="12.75">
      <c r="A531" s="39"/>
    </row>
    <row r="532" ht="12.75">
      <c r="A532" s="39"/>
    </row>
    <row r="533" ht="12.75">
      <c r="A533" s="39"/>
    </row>
    <row r="534" ht="12.75">
      <c r="A534" s="39"/>
    </row>
    <row r="535" ht="12.75">
      <c r="A535" s="39"/>
    </row>
    <row r="536" ht="12.75">
      <c r="A536" s="39"/>
    </row>
    <row r="537" ht="12.75">
      <c r="A537" s="39"/>
    </row>
    <row r="538" ht="12.75">
      <c r="A538" s="39"/>
    </row>
    <row r="539" ht="12.75">
      <c r="A539" s="39"/>
    </row>
    <row r="540" ht="12.75">
      <c r="A540" s="39"/>
    </row>
    <row r="541" ht="12.75">
      <c r="A541" s="39"/>
    </row>
    <row r="542" ht="12.75">
      <c r="A542" s="39"/>
    </row>
    <row r="543" ht="12.75">
      <c r="A543" s="39"/>
    </row>
    <row r="544" ht="12.75">
      <c r="A544" s="39"/>
    </row>
    <row r="545" ht="12.75">
      <c r="A545" s="39"/>
    </row>
    <row r="546" ht="12.75">
      <c r="A546" s="39"/>
    </row>
    <row r="547" ht="12.75">
      <c r="A547" s="39"/>
    </row>
    <row r="548" ht="12.75">
      <c r="A548" s="39"/>
    </row>
    <row r="549" ht="12.75">
      <c r="A549" s="39"/>
    </row>
    <row r="550" ht="12.75">
      <c r="A550" s="39"/>
    </row>
    <row r="551" ht="12.75">
      <c r="A551" s="39"/>
    </row>
    <row r="552" ht="12.75">
      <c r="A552" s="39"/>
    </row>
    <row r="553" ht="12.75">
      <c r="A553" s="39"/>
    </row>
    <row r="554" ht="12.75">
      <c r="A554" s="39"/>
    </row>
    <row r="555" ht="12.75">
      <c r="A555" s="39"/>
    </row>
    <row r="556" ht="12.75">
      <c r="A556" s="39"/>
    </row>
    <row r="557" ht="12.75">
      <c r="A557" s="39"/>
    </row>
    <row r="558" ht="12.75">
      <c r="A558" s="39"/>
    </row>
    <row r="559" ht="12.75">
      <c r="A559" s="39"/>
    </row>
    <row r="560" ht="12.75">
      <c r="A560" s="39"/>
    </row>
    <row r="561" ht="12.75">
      <c r="A561" s="39"/>
    </row>
    <row r="562" ht="12.75">
      <c r="A562" s="39"/>
    </row>
    <row r="563" ht="12.75">
      <c r="A563" s="39"/>
    </row>
    <row r="564" ht="12.75">
      <c r="A564" s="39"/>
    </row>
    <row r="565" ht="12.75">
      <c r="A565" s="39"/>
    </row>
    <row r="566" ht="12.75">
      <c r="A566" s="39"/>
    </row>
    <row r="567" ht="12.75">
      <c r="A567" s="39"/>
    </row>
    <row r="568" ht="12.75">
      <c r="A568" s="39"/>
    </row>
    <row r="569" ht="12.75">
      <c r="A569" s="39"/>
    </row>
    <row r="570" ht="12.75">
      <c r="A570" s="39"/>
    </row>
    <row r="571" ht="12.75">
      <c r="A571" s="39"/>
    </row>
    <row r="572" ht="12.75">
      <c r="A572" s="39"/>
    </row>
    <row r="573" ht="12.75">
      <c r="A573" s="39"/>
    </row>
    <row r="574" ht="12.75">
      <c r="A574" s="39"/>
    </row>
    <row r="575" ht="12.75">
      <c r="A575" s="39"/>
    </row>
    <row r="576" ht="12.75">
      <c r="A576" s="39"/>
    </row>
    <row r="577" ht="12.75">
      <c r="A577" s="39"/>
    </row>
    <row r="578" ht="12.75">
      <c r="A578" s="39"/>
    </row>
    <row r="579" ht="12.75">
      <c r="A579" s="39"/>
    </row>
    <row r="580" ht="12.75">
      <c r="A580" s="39"/>
    </row>
    <row r="581" ht="12.75">
      <c r="A581" s="39"/>
    </row>
    <row r="582" ht="12.75">
      <c r="A582" s="39"/>
    </row>
    <row r="583" ht="12.75">
      <c r="A583" s="39"/>
    </row>
    <row r="584" ht="12.75">
      <c r="A584" s="39"/>
    </row>
    <row r="585" ht="12.75">
      <c r="A585" s="39"/>
    </row>
    <row r="586" ht="12.75">
      <c r="A586" s="39"/>
    </row>
    <row r="587" ht="12.75">
      <c r="A587" s="39"/>
    </row>
    <row r="588" ht="12.75">
      <c r="A588" s="39"/>
    </row>
    <row r="589" ht="12.75">
      <c r="A589" s="39"/>
    </row>
    <row r="590" ht="12.75">
      <c r="A590" s="39"/>
    </row>
    <row r="591" ht="12.75">
      <c r="A591" s="39"/>
    </row>
    <row r="592" ht="12.75">
      <c r="A592" s="39"/>
    </row>
    <row r="593" ht="12.75">
      <c r="A593" s="39"/>
    </row>
    <row r="594" ht="12.75">
      <c r="A594" s="39"/>
    </row>
    <row r="595" ht="12.75">
      <c r="A595" s="39"/>
    </row>
    <row r="596" ht="12.75">
      <c r="A596" s="39"/>
    </row>
    <row r="597" ht="12.75">
      <c r="A597" s="39"/>
    </row>
    <row r="598" ht="12.75">
      <c r="A598" s="39"/>
    </row>
    <row r="599" ht="12.75">
      <c r="A599" s="39"/>
    </row>
    <row r="600" ht="12.75">
      <c r="A600" s="39"/>
    </row>
    <row r="601" ht="12.75">
      <c r="A601" s="39"/>
    </row>
    <row r="602" ht="12.75">
      <c r="A602" s="39"/>
    </row>
    <row r="603" ht="12.75">
      <c r="A603" s="39"/>
    </row>
    <row r="604" ht="12.75">
      <c r="A604" s="39"/>
    </row>
    <row r="605" ht="12.75">
      <c r="A605" s="39"/>
    </row>
  </sheetData>
  <mergeCells count="22">
    <mergeCell ref="B66:I68"/>
    <mergeCell ref="B148:I149"/>
    <mergeCell ref="B158:I159"/>
    <mergeCell ref="B163:I164"/>
    <mergeCell ref="B101:H102"/>
    <mergeCell ref="B106:I107"/>
    <mergeCell ref="B110:I110"/>
    <mergeCell ref="B111:I111"/>
    <mergeCell ref="A238:B238"/>
    <mergeCell ref="B36:I37"/>
    <mergeCell ref="F45:G45"/>
    <mergeCell ref="H45:I45"/>
    <mergeCell ref="B59:I60"/>
    <mergeCell ref="B166:I170"/>
    <mergeCell ref="B112:I113"/>
    <mergeCell ref="B116:I116"/>
    <mergeCell ref="B117:I118"/>
    <mergeCell ref="B121:I121"/>
    <mergeCell ref="B88:H88"/>
    <mergeCell ref="B203:H203"/>
    <mergeCell ref="B204:H204"/>
    <mergeCell ref="B226:I227"/>
  </mergeCells>
  <printOptions horizontalCentered="1"/>
  <pageMargins left="0.5" right="0.25" top="1" bottom="0.61" header="0.5" footer="0"/>
  <pageSetup horizontalDpi="600" verticalDpi="600" orientation="portrait" paperSize="9" scale="90" r:id="rId2"/>
  <rowBreaks count="4" manualBreakCount="4">
    <brk id="61" max="255" man="1"/>
    <brk id="108" max="255" man="1"/>
    <brk id="156" max="255" man="1"/>
    <brk id="20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workbookViewId="0" topLeftCell="A39">
      <selection activeCell="B54" sqref="B54"/>
    </sheetView>
  </sheetViews>
  <sheetFormatPr defaultColWidth="9.33203125" defaultRowHeight="12.75"/>
  <cols>
    <col min="1" max="1" width="45" style="0" customWidth="1"/>
    <col min="2" max="5" width="13.83203125" style="0" customWidth="1"/>
    <col min="6" max="6" width="9.33203125" style="0" customWidth="1"/>
  </cols>
  <sheetData>
    <row r="1" ht="18.75">
      <c r="A1" s="1" t="s">
        <v>0</v>
      </c>
    </row>
    <row r="2" ht="15.75">
      <c r="A2" s="4" t="s">
        <v>1</v>
      </c>
    </row>
    <row r="3" ht="15.75">
      <c r="A3" s="4" t="s">
        <v>2</v>
      </c>
    </row>
    <row r="4" ht="15.75">
      <c r="A4" s="52"/>
    </row>
    <row r="5" ht="15.75">
      <c r="A5" s="52" t="s">
        <v>202</v>
      </c>
    </row>
    <row r="6" ht="15.75">
      <c r="A6" s="55" t="s">
        <v>199</v>
      </c>
    </row>
    <row r="8" spans="2:5" ht="12.75">
      <c r="B8" s="121" t="s">
        <v>140</v>
      </c>
      <c r="C8" s="121"/>
      <c r="D8" s="121" t="s">
        <v>188</v>
      </c>
      <c r="E8" s="121"/>
    </row>
    <row r="9" spans="2:5" ht="12.75">
      <c r="B9" s="51">
        <v>38533</v>
      </c>
      <c r="C9" s="51">
        <v>38168</v>
      </c>
      <c r="D9" s="51">
        <v>38533</v>
      </c>
      <c r="E9" s="51">
        <v>38168</v>
      </c>
    </row>
    <row r="10" spans="2:5" ht="12.75">
      <c r="B10" s="48" t="s">
        <v>62</v>
      </c>
      <c r="C10" s="48" t="s">
        <v>62</v>
      </c>
      <c r="D10" s="48" t="s">
        <v>62</v>
      </c>
      <c r="E10" s="48" t="s">
        <v>62</v>
      </c>
    </row>
    <row r="14" spans="1:7" ht="12.75">
      <c r="A14" t="s">
        <v>63</v>
      </c>
      <c r="B14" s="95">
        <v>41686</v>
      </c>
      <c r="C14" s="95">
        <v>31646</v>
      </c>
      <c r="D14" s="95">
        <v>81931</v>
      </c>
      <c r="E14" s="95">
        <v>62927</v>
      </c>
      <c r="F14" s="96"/>
      <c r="G14" s="96"/>
    </row>
    <row r="15" spans="2:5" ht="12.75">
      <c r="B15" s="95"/>
      <c r="C15" s="95"/>
      <c r="D15" s="95"/>
      <c r="E15" s="95"/>
    </row>
    <row r="16" spans="1:5" ht="12.75">
      <c r="A16" t="s">
        <v>64</v>
      </c>
      <c r="B16" s="95">
        <v>-37097</v>
      </c>
      <c r="C16" s="95">
        <v>-27630</v>
      </c>
      <c r="D16" s="95">
        <v>-71594</v>
      </c>
      <c r="E16" s="95">
        <v>-53942</v>
      </c>
    </row>
    <row r="17" spans="2:5" ht="12.75">
      <c r="B17" s="97"/>
      <c r="C17" s="97"/>
      <c r="D17" s="97"/>
      <c r="E17" s="97"/>
    </row>
    <row r="18" spans="1:5" ht="12.75">
      <c r="A18" t="s">
        <v>65</v>
      </c>
      <c r="B18" s="98">
        <f>SUM(B14:B17)</f>
        <v>4589</v>
      </c>
      <c r="C18" s="98">
        <f>SUM(C14:C17)</f>
        <v>4016</v>
      </c>
      <c r="D18" s="98">
        <f>SUM(D14:D17)</f>
        <v>10337</v>
      </c>
      <c r="E18" s="98">
        <f>SUM(E14:E17)</f>
        <v>8985</v>
      </c>
    </row>
    <row r="19" spans="2:5" ht="12.75">
      <c r="B19" s="98"/>
      <c r="C19" s="98"/>
      <c r="D19" s="98"/>
      <c r="E19" s="98"/>
    </row>
    <row r="20" spans="1:5" ht="12.75">
      <c r="A20" t="s">
        <v>66</v>
      </c>
      <c r="B20" s="98">
        <v>-5</v>
      </c>
      <c r="C20" s="98">
        <v>41</v>
      </c>
      <c r="D20" s="98">
        <v>39</v>
      </c>
      <c r="E20" s="98">
        <v>52</v>
      </c>
    </row>
    <row r="21" spans="2:5" ht="12.75">
      <c r="B21" s="98"/>
      <c r="C21" s="98"/>
      <c r="D21" s="98"/>
      <c r="E21" s="98"/>
    </row>
    <row r="22" spans="1:5" ht="12.75">
      <c r="A22" t="s">
        <v>67</v>
      </c>
      <c r="B22" s="98">
        <v>-6363</v>
      </c>
      <c r="C22" s="98">
        <v>-3151</v>
      </c>
      <c r="D22" s="98">
        <v>-12264</v>
      </c>
      <c r="E22" s="98">
        <v>-6626</v>
      </c>
    </row>
    <row r="23" spans="2:5" ht="12.75">
      <c r="B23" s="97"/>
      <c r="C23" s="97"/>
      <c r="D23" s="97"/>
      <c r="E23" s="97"/>
    </row>
    <row r="24" spans="1:5" ht="12.75">
      <c r="A24" t="s">
        <v>176</v>
      </c>
      <c r="B24" s="98">
        <f>SUM(B18:B23)</f>
        <v>-1779</v>
      </c>
      <c r="C24" s="98">
        <f>SUM(C18:C23)</f>
        <v>906</v>
      </c>
      <c r="D24" s="98">
        <f>SUM(D18:D23)</f>
        <v>-1888</v>
      </c>
      <c r="E24" s="98">
        <f>SUM(E18:E23)</f>
        <v>2411</v>
      </c>
    </row>
    <row r="25" spans="2:5" ht="12.75">
      <c r="B25" s="98"/>
      <c r="C25" s="98"/>
      <c r="D25" s="98"/>
      <c r="E25" s="98"/>
    </row>
    <row r="26" spans="1:5" ht="12.75">
      <c r="A26" t="s">
        <v>68</v>
      </c>
      <c r="B26" s="98">
        <v>52</v>
      </c>
      <c r="C26" s="98">
        <v>62</v>
      </c>
      <c r="D26" s="98">
        <v>98</v>
      </c>
      <c r="E26" s="95">
        <v>216</v>
      </c>
    </row>
    <row r="27" spans="2:5" ht="12.75">
      <c r="B27" s="98"/>
      <c r="C27" s="98"/>
      <c r="D27" s="98"/>
      <c r="E27" s="98"/>
    </row>
    <row r="28" spans="1:5" ht="12.75">
      <c r="A28" t="s">
        <v>69</v>
      </c>
      <c r="B28" s="98">
        <v>-1277</v>
      </c>
      <c r="C28" s="98">
        <v>-555</v>
      </c>
      <c r="D28" s="98">
        <v>-2445</v>
      </c>
      <c r="E28" s="95">
        <v>-1094</v>
      </c>
    </row>
    <row r="29" spans="2:5" ht="12.75">
      <c r="B29" s="97"/>
      <c r="C29" s="97"/>
      <c r="D29" s="97"/>
      <c r="E29" s="97"/>
    </row>
    <row r="30" spans="1:7" ht="12.75">
      <c r="A30" t="s">
        <v>157</v>
      </c>
      <c r="B30" s="98">
        <f>SUM(B24:B29)</f>
        <v>-3004</v>
      </c>
      <c r="C30" s="98">
        <f>SUM(C24:C29)</f>
        <v>413</v>
      </c>
      <c r="D30" s="98">
        <f>SUM(D24:D29)</f>
        <v>-4235</v>
      </c>
      <c r="E30" s="98">
        <f>SUM(E24:E29)</f>
        <v>1533</v>
      </c>
      <c r="F30" s="99"/>
      <c r="G30" s="96"/>
    </row>
    <row r="31" spans="2:5" ht="12.75">
      <c r="B31" s="98"/>
      <c r="C31" s="98"/>
      <c r="D31" s="98"/>
      <c r="E31" s="98"/>
    </row>
    <row r="32" spans="1:5" ht="12.75">
      <c r="A32" t="s">
        <v>70</v>
      </c>
      <c r="B32" s="98">
        <v>-45</v>
      </c>
      <c r="C32" s="98">
        <v>-30</v>
      </c>
      <c r="D32" s="98">
        <v>-255</v>
      </c>
      <c r="E32" s="95">
        <v>-124</v>
      </c>
    </row>
    <row r="33" spans="2:5" ht="12.75">
      <c r="B33" s="97"/>
      <c r="C33" s="97"/>
      <c r="D33" s="97"/>
      <c r="E33" s="97"/>
    </row>
    <row r="34" spans="1:7" ht="12.75">
      <c r="A34" t="s">
        <v>158</v>
      </c>
      <c r="B34" s="98">
        <f>SUM(B30:B33)</f>
        <v>-3049</v>
      </c>
      <c r="C34" s="98">
        <f>SUM(C30:C33)</f>
        <v>383</v>
      </c>
      <c r="D34" s="98">
        <f>SUM(D30:D33)</f>
        <v>-4490</v>
      </c>
      <c r="E34" s="98">
        <f>SUM(E30:E33)</f>
        <v>1409</v>
      </c>
      <c r="F34" s="99"/>
      <c r="G34" s="96"/>
    </row>
    <row r="35" spans="2:5" ht="12.75">
      <c r="B35" s="98"/>
      <c r="C35" s="98"/>
      <c r="D35" s="98"/>
      <c r="E35" s="98"/>
    </row>
    <row r="36" spans="1:5" ht="12.75">
      <c r="A36" t="s">
        <v>71</v>
      </c>
      <c r="B36" s="98">
        <v>1198</v>
      </c>
      <c r="C36" s="98">
        <v>0</v>
      </c>
      <c r="D36" s="98">
        <v>1815</v>
      </c>
      <c r="E36" s="95">
        <v>0</v>
      </c>
    </row>
    <row r="37" spans="2:5" ht="12.75">
      <c r="B37" s="98"/>
      <c r="C37" s="98"/>
      <c r="D37" s="98"/>
      <c r="E37" s="98"/>
    </row>
    <row r="38" spans="1:5" ht="13.5" thickBot="1">
      <c r="A38" t="s">
        <v>159</v>
      </c>
      <c r="B38" s="31">
        <f>SUM(B34:B37)</f>
        <v>-1851</v>
      </c>
      <c r="C38" s="31">
        <f>SUM(C34:C37)</f>
        <v>383</v>
      </c>
      <c r="D38" s="31">
        <f>SUM(D34:D37)</f>
        <v>-2675</v>
      </c>
      <c r="E38" s="31">
        <f>SUM(E34:E37)</f>
        <v>1409</v>
      </c>
    </row>
    <row r="39" spans="2:5" ht="13.5" thickTop="1">
      <c r="B39" s="100"/>
      <c r="C39" s="100"/>
      <c r="D39" s="100"/>
      <c r="E39" s="100"/>
    </row>
    <row r="40" spans="1:5" ht="12.75">
      <c r="A40" t="s">
        <v>160</v>
      </c>
      <c r="B40" s="101"/>
      <c r="C40" s="101"/>
      <c r="D40" s="101"/>
      <c r="E40" s="100"/>
    </row>
    <row r="41" spans="1:5" ht="12.75">
      <c r="A41" s="102" t="s">
        <v>72</v>
      </c>
      <c r="B41" s="103">
        <v>-2.46</v>
      </c>
      <c r="C41" s="100">
        <v>0.62</v>
      </c>
      <c r="D41" s="104">
        <v>-3.56</v>
      </c>
      <c r="E41" s="100">
        <v>2.27</v>
      </c>
    </row>
    <row r="42" spans="1:5" ht="12.75">
      <c r="A42" s="102"/>
      <c r="C42" s="100"/>
      <c r="E42" s="100"/>
    </row>
    <row r="43" spans="2:5" ht="12.75">
      <c r="B43" s="101"/>
      <c r="C43" s="100"/>
      <c r="D43" s="100"/>
      <c r="E43" s="100"/>
    </row>
    <row r="44" spans="1:5" ht="12.75" customHeight="1">
      <c r="A44" s="126" t="s">
        <v>177</v>
      </c>
      <c r="B44" s="124"/>
      <c r="C44" s="124"/>
      <c r="D44" s="124"/>
      <c r="E44" s="124"/>
    </row>
    <row r="45" spans="1:5" ht="12.75">
      <c r="A45" s="124"/>
      <c r="B45" s="124"/>
      <c r="C45" s="124"/>
      <c r="D45" s="124"/>
      <c r="E45" s="124"/>
    </row>
    <row r="46" spans="1:5" ht="12.75">
      <c r="A46" s="124"/>
      <c r="B46" s="124"/>
      <c r="C46" s="124"/>
      <c r="D46" s="124"/>
      <c r="E46" s="124"/>
    </row>
  </sheetData>
  <mergeCells count="3">
    <mergeCell ref="A44:E46"/>
    <mergeCell ref="B8:C8"/>
    <mergeCell ref="D8:E8"/>
  </mergeCells>
  <printOptions horizontalCentered="1"/>
  <pageMargins left="0.66" right="0.25" top="1"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S59"/>
  <sheetViews>
    <sheetView workbookViewId="0" topLeftCell="A59">
      <selection activeCell="A57" sqref="A57:C59"/>
    </sheetView>
  </sheetViews>
  <sheetFormatPr defaultColWidth="9.33203125" defaultRowHeight="12.75"/>
  <cols>
    <col min="1" max="1" width="45.83203125" style="3" customWidth="1"/>
    <col min="2" max="3" width="21.16015625" style="2" customWidth="1"/>
    <col min="4" max="45" width="9.33203125" style="2" customWidth="1"/>
    <col min="46" max="16384" width="9.33203125" style="3" customWidth="1"/>
  </cols>
  <sheetData>
    <row r="1" ht="18.75">
      <c r="A1" s="1" t="s">
        <v>0</v>
      </c>
    </row>
    <row r="2" ht="15.75">
      <c r="A2" s="4" t="s">
        <v>1</v>
      </c>
    </row>
    <row r="3" ht="15.75">
      <c r="A3" s="4" t="s">
        <v>2</v>
      </c>
    </row>
    <row r="4" ht="15.75">
      <c r="A4" s="5"/>
    </row>
    <row r="5" ht="15.75">
      <c r="A5" s="5" t="s">
        <v>89</v>
      </c>
    </row>
    <row r="6" ht="15.75">
      <c r="A6" s="6" t="s">
        <v>199</v>
      </c>
    </row>
    <row r="7" spans="2:3" ht="12.75">
      <c r="B7" s="7" t="s">
        <v>3</v>
      </c>
      <c r="C7" s="7" t="s">
        <v>3</v>
      </c>
    </row>
    <row r="8" spans="2:3" ht="12.75">
      <c r="B8" s="8" t="s">
        <v>90</v>
      </c>
      <c r="C8" s="8" t="s">
        <v>90</v>
      </c>
    </row>
    <row r="9" spans="2:3" ht="12.75">
      <c r="B9" s="51">
        <v>38533</v>
      </c>
      <c r="C9" s="50">
        <v>38352</v>
      </c>
    </row>
    <row r="10" spans="2:3" ht="12.75">
      <c r="B10" s="9" t="s">
        <v>4</v>
      </c>
      <c r="C10" s="9" t="s">
        <v>4</v>
      </c>
    </row>
    <row r="12" spans="1:3" ht="12.75">
      <c r="A12" s="10" t="s">
        <v>5</v>
      </c>
      <c r="B12" s="11"/>
      <c r="C12" s="11"/>
    </row>
    <row r="13" spans="1:3" ht="12.75">
      <c r="A13" s="3" t="s">
        <v>75</v>
      </c>
      <c r="B13" s="12">
        <v>137960</v>
      </c>
      <c r="C13" s="12">
        <v>133642</v>
      </c>
    </row>
    <row r="14" spans="1:3" ht="12.75">
      <c r="A14" s="3" t="s">
        <v>6</v>
      </c>
      <c r="B14" s="12">
        <v>269</v>
      </c>
      <c r="C14" s="12">
        <v>269</v>
      </c>
    </row>
    <row r="15" spans="1:3" ht="12.75">
      <c r="A15" s="3" t="s">
        <v>178</v>
      </c>
      <c r="B15" s="12">
        <v>77</v>
      </c>
      <c r="C15" s="12">
        <v>157</v>
      </c>
    </row>
    <row r="16" spans="2:3" ht="12.75">
      <c r="B16" s="12"/>
      <c r="C16" s="12"/>
    </row>
    <row r="17" spans="2:3" ht="12.75">
      <c r="B17" s="13">
        <f>SUM(B13:B16)</f>
        <v>138306</v>
      </c>
      <c r="C17" s="13">
        <f>SUM(C13:C16)</f>
        <v>134068</v>
      </c>
    </row>
    <row r="18" spans="2:3" ht="12.75">
      <c r="B18" s="14"/>
      <c r="C18" s="14"/>
    </row>
    <row r="19" spans="1:3" ht="12.75">
      <c r="A19" s="10" t="s">
        <v>7</v>
      </c>
      <c r="B19" s="14"/>
      <c r="C19" s="14"/>
    </row>
    <row r="20" spans="1:3" ht="12.75">
      <c r="A20" s="15" t="s">
        <v>76</v>
      </c>
      <c r="B20" s="16">
        <v>27729</v>
      </c>
      <c r="C20" s="16">
        <v>25887</v>
      </c>
    </row>
    <row r="21" spans="1:3" ht="12.75">
      <c r="A21" s="15" t="s">
        <v>77</v>
      </c>
      <c r="B21" s="17">
        <v>64732</v>
      </c>
      <c r="C21" s="17">
        <v>54083</v>
      </c>
    </row>
    <row r="22" spans="1:3" ht="12.75">
      <c r="A22" s="15" t="s">
        <v>78</v>
      </c>
      <c r="B22" s="17">
        <v>2798</v>
      </c>
      <c r="C22" s="17">
        <v>5730</v>
      </c>
    </row>
    <row r="23" spans="1:3" ht="12.75">
      <c r="A23" s="3" t="s">
        <v>79</v>
      </c>
      <c r="B23" s="67">
        <v>5716</v>
      </c>
      <c r="C23" s="17">
        <v>14582</v>
      </c>
    </row>
    <row r="24" spans="1:3" ht="12.75">
      <c r="A24" s="3" t="s">
        <v>3</v>
      </c>
      <c r="B24" s="17"/>
      <c r="C24" s="17"/>
    </row>
    <row r="25" spans="1:3" ht="12.75">
      <c r="A25" s="18"/>
      <c r="B25" s="19">
        <f>SUM(B20:B24)</f>
        <v>100975</v>
      </c>
      <c r="C25" s="19">
        <f>SUM(C20:C24)</f>
        <v>100282</v>
      </c>
    </row>
    <row r="26" spans="2:3" ht="12.75">
      <c r="B26" s="14"/>
      <c r="C26" s="14"/>
    </row>
    <row r="27" spans="1:3" ht="12.75">
      <c r="A27" s="10" t="s">
        <v>8</v>
      </c>
      <c r="B27" s="20"/>
      <c r="C27" s="20"/>
    </row>
    <row r="28" spans="1:3" ht="14.25" customHeight="1">
      <c r="A28" s="15" t="s">
        <v>80</v>
      </c>
      <c r="B28" s="17">
        <v>68650</v>
      </c>
      <c r="C28" s="17">
        <v>66205</v>
      </c>
    </row>
    <row r="29" spans="1:3" ht="12.75">
      <c r="A29" s="15" t="s">
        <v>81</v>
      </c>
      <c r="B29" s="17">
        <v>17259</v>
      </c>
      <c r="C29" s="17">
        <v>13294</v>
      </c>
    </row>
    <row r="30" spans="1:3" ht="12.75">
      <c r="A30" s="15" t="s">
        <v>74</v>
      </c>
      <c r="B30" s="17">
        <v>3406</v>
      </c>
      <c r="C30" s="17">
        <v>4630</v>
      </c>
    </row>
    <row r="31" spans="1:3" ht="12.75">
      <c r="A31" s="18"/>
      <c r="B31" s="17"/>
      <c r="C31" s="17"/>
    </row>
    <row r="32" spans="1:3" ht="12.75">
      <c r="A32" s="18"/>
      <c r="B32" s="19">
        <f>SUM(B28:B31)</f>
        <v>89315</v>
      </c>
      <c r="C32" s="19">
        <f>SUM(C28:C31)</f>
        <v>84129</v>
      </c>
    </row>
    <row r="33" spans="1:3" ht="12.75">
      <c r="A33" s="18"/>
      <c r="B33" s="21"/>
      <c r="C33" s="21"/>
    </row>
    <row r="34" spans="1:3" ht="12.75">
      <c r="A34" s="22" t="s">
        <v>82</v>
      </c>
      <c r="B34" s="12">
        <f>+B25-B32</f>
        <v>11660</v>
      </c>
      <c r="C34" s="12">
        <v>16153</v>
      </c>
    </row>
    <row r="35" spans="2:3" ht="12.75">
      <c r="B35" s="12"/>
      <c r="C35" s="12"/>
    </row>
    <row r="36" spans="2:3" ht="13.5" thickBot="1">
      <c r="B36" s="23">
        <f>+B17+B34</f>
        <v>149966</v>
      </c>
      <c r="C36" s="23">
        <v>150221</v>
      </c>
    </row>
    <row r="37" spans="2:3" ht="13.5" thickTop="1">
      <c r="B37" s="12"/>
      <c r="C37" s="12"/>
    </row>
    <row r="38" spans="1:3" ht="12.75">
      <c r="A38" s="10" t="s">
        <v>83</v>
      </c>
      <c r="B38" s="12"/>
      <c r="C38" s="12"/>
    </row>
    <row r="39" spans="1:3" ht="12.75">
      <c r="A39" s="3" t="s">
        <v>14</v>
      </c>
      <c r="B39" s="12">
        <v>75251</v>
      </c>
      <c r="C39" s="12">
        <v>75251</v>
      </c>
    </row>
    <row r="40" spans="1:3" ht="12.75">
      <c r="A40" s="3" t="s">
        <v>9</v>
      </c>
      <c r="B40" s="54">
        <v>14974</v>
      </c>
      <c r="C40" s="54">
        <v>17633</v>
      </c>
    </row>
    <row r="41" spans="1:3" ht="12.75">
      <c r="A41" s="22" t="s">
        <v>10</v>
      </c>
      <c r="B41" s="25">
        <f>SUM(B39:B40)</f>
        <v>90225</v>
      </c>
      <c r="C41" s="25">
        <v>92884</v>
      </c>
    </row>
    <row r="42" spans="1:3" ht="12.75">
      <c r="A42" s="3" t="s">
        <v>85</v>
      </c>
      <c r="B42" s="25">
        <v>3182</v>
      </c>
      <c r="C42" s="25">
        <v>3182</v>
      </c>
    </row>
    <row r="43" spans="1:45" s="46" customFormat="1" ht="12.75">
      <c r="A43" s="68"/>
      <c r="B43" s="69">
        <f>SUM(B41:B42)</f>
        <v>93407</v>
      </c>
      <c r="C43" s="69">
        <v>96066</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row>
    <row r="44" spans="1:3" ht="12.75">
      <c r="A44" s="3" t="s">
        <v>115</v>
      </c>
      <c r="B44" s="25">
        <v>12088</v>
      </c>
      <c r="C44" s="25">
        <v>13885</v>
      </c>
    </row>
    <row r="45" spans="2:3" ht="12.75">
      <c r="B45" s="25"/>
      <c r="C45" s="25"/>
    </row>
    <row r="46" spans="2:3" ht="12.75">
      <c r="B46" s="13">
        <f>SUM(B43:B45)</f>
        <v>105495</v>
      </c>
      <c r="C46" s="13">
        <v>109951</v>
      </c>
    </row>
    <row r="47" spans="2:3" ht="12.75">
      <c r="B47" s="25"/>
      <c r="C47" s="25"/>
    </row>
    <row r="48" spans="1:3" ht="12.75">
      <c r="A48" s="3" t="s">
        <v>84</v>
      </c>
      <c r="B48" s="25">
        <v>35064</v>
      </c>
      <c r="C48" s="25">
        <v>30783</v>
      </c>
    </row>
    <row r="49" spans="1:3" ht="12.75">
      <c r="A49" s="3" t="s">
        <v>179</v>
      </c>
      <c r="B49" s="12">
        <v>9407</v>
      </c>
      <c r="C49" s="12">
        <v>9487</v>
      </c>
    </row>
    <row r="50" spans="2:3" ht="12.75">
      <c r="B50" s="25"/>
      <c r="C50" s="25"/>
    </row>
    <row r="51" spans="1:3" ht="12.75">
      <c r="A51" s="22" t="s">
        <v>12</v>
      </c>
      <c r="B51" s="13">
        <f>SUM(B48:B50)</f>
        <v>44471</v>
      </c>
      <c r="C51" s="13">
        <v>40270</v>
      </c>
    </row>
    <row r="52" spans="2:3" ht="12.75">
      <c r="B52" s="12"/>
      <c r="C52" s="12"/>
    </row>
    <row r="53" spans="1:3" ht="13.5" thickBot="1">
      <c r="A53" s="22"/>
      <c r="B53" s="23">
        <f>+B46+B51</f>
        <v>149966</v>
      </c>
      <c r="C53" s="23">
        <v>150221</v>
      </c>
    </row>
    <row r="54" spans="2:3" ht="13.5" thickTop="1">
      <c r="B54" s="26"/>
      <c r="C54" s="27"/>
    </row>
    <row r="55" spans="1:3" ht="12.75">
      <c r="A55" s="3" t="s">
        <v>13</v>
      </c>
      <c r="B55" s="26">
        <v>1.24</v>
      </c>
      <c r="C55" s="26">
        <v>1.2766076198322946</v>
      </c>
    </row>
    <row r="56" spans="2:3" ht="12.75">
      <c r="B56" s="11"/>
      <c r="C56" s="11"/>
    </row>
    <row r="57" spans="1:3" ht="12.75">
      <c r="A57" s="126" t="s">
        <v>180</v>
      </c>
      <c r="B57" s="124"/>
      <c r="C57" s="124"/>
    </row>
    <row r="58" spans="1:45" s="29" customFormat="1" ht="12.75">
      <c r="A58" s="124"/>
      <c r="B58" s="124"/>
      <c r="C58" s="12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row>
    <row r="59" spans="1:45" s="30" customFormat="1" ht="12.75">
      <c r="A59" s="124"/>
      <c r="B59" s="124"/>
      <c r="C59" s="124"/>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row>
  </sheetData>
  <mergeCells count="1">
    <mergeCell ref="A57:C59"/>
  </mergeCells>
  <printOptions horizontalCentered="1"/>
  <pageMargins left="0.71" right="0.25" top="0.61" bottom="0.64" header="0.36" footer="0.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G32"/>
  <sheetViews>
    <sheetView workbookViewId="0" topLeftCell="A20">
      <selection activeCell="A39" sqref="A39"/>
    </sheetView>
  </sheetViews>
  <sheetFormatPr defaultColWidth="9.33203125" defaultRowHeight="12.75"/>
  <cols>
    <col min="1" max="1" width="28.5" style="0" customWidth="1"/>
    <col min="2" max="2" width="15.66015625" style="98" customWidth="1"/>
    <col min="3" max="3" width="16.5" style="98" customWidth="1"/>
    <col min="4" max="4" width="16.33203125" style="98" customWidth="1"/>
    <col min="5" max="5" width="19" style="98" hidden="1" customWidth="1"/>
    <col min="6" max="6" width="13.5" style="98" customWidth="1"/>
    <col min="7" max="7" width="14.33203125" style="98" customWidth="1"/>
    <col min="8" max="8" width="12.83203125" style="98" customWidth="1"/>
  </cols>
  <sheetData>
    <row r="1" ht="18.75">
      <c r="A1" s="1" t="s">
        <v>0</v>
      </c>
    </row>
    <row r="2" ht="15.75">
      <c r="A2" s="4" t="s">
        <v>1</v>
      </c>
    </row>
    <row r="3" ht="15.75">
      <c r="A3" s="4" t="s">
        <v>2</v>
      </c>
    </row>
    <row r="5" ht="14.25">
      <c r="A5" s="34" t="s">
        <v>203</v>
      </c>
    </row>
    <row r="6" ht="15.75">
      <c r="A6" s="112" t="s">
        <v>199</v>
      </c>
    </row>
    <row r="8" spans="1:7" ht="12.75">
      <c r="A8" s="22" t="s">
        <v>188</v>
      </c>
      <c r="B8" s="32" t="s">
        <v>14</v>
      </c>
      <c r="C8" s="32" t="s">
        <v>15</v>
      </c>
      <c r="D8" s="32" t="s">
        <v>15</v>
      </c>
      <c r="E8" s="32" t="s">
        <v>15</v>
      </c>
      <c r="F8" s="32" t="s">
        <v>16</v>
      </c>
      <c r="G8" s="32" t="s">
        <v>17</v>
      </c>
    </row>
    <row r="9" spans="1:7" ht="12.75">
      <c r="A9" s="71">
        <v>38533</v>
      </c>
      <c r="B9" s="32"/>
      <c r="C9" s="32" t="s">
        <v>18</v>
      </c>
      <c r="D9" s="32" t="s">
        <v>161</v>
      </c>
      <c r="E9" s="32" t="s">
        <v>186</v>
      </c>
      <c r="F9" s="32" t="s">
        <v>19</v>
      </c>
      <c r="G9" s="32"/>
    </row>
    <row r="11" spans="1:7" ht="12.75">
      <c r="A11" t="s">
        <v>181</v>
      </c>
      <c r="B11" s="98">
        <v>75251</v>
      </c>
      <c r="C11" s="98">
        <v>11156</v>
      </c>
      <c r="D11" s="98">
        <v>4</v>
      </c>
      <c r="E11" s="98">
        <v>0</v>
      </c>
      <c r="F11" s="98">
        <v>6473</v>
      </c>
      <c r="G11" s="98">
        <f>SUM(B11:F11)</f>
        <v>92884</v>
      </c>
    </row>
    <row r="13" spans="1:7" ht="12.75">
      <c r="A13" t="s">
        <v>162</v>
      </c>
      <c r="D13" s="98">
        <v>16</v>
      </c>
      <c r="G13" s="98">
        <f>SUM(B13:F13)</f>
        <v>16</v>
      </c>
    </row>
    <row r="15" spans="1:7" ht="12.75">
      <c r="A15" t="s">
        <v>20</v>
      </c>
      <c r="F15" s="98">
        <v>-2675</v>
      </c>
      <c r="G15" s="98">
        <f>SUM(B15:F15)</f>
        <v>-2675</v>
      </c>
    </row>
    <row r="17" spans="1:7" ht="13.5" thickBot="1">
      <c r="A17" t="s">
        <v>201</v>
      </c>
      <c r="B17" s="33">
        <f aca="true" t="shared" si="0" ref="B17:G17">SUM(B11:B16)</f>
        <v>75251</v>
      </c>
      <c r="C17" s="33">
        <f t="shared" si="0"/>
        <v>11156</v>
      </c>
      <c r="D17" s="33">
        <f t="shared" si="0"/>
        <v>20</v>
      </c>
      <c r="E17" s="33">
        <f t="shared" si="0"/>
        <v>0</v>
      </c>
      <c r="F17" s="33">
        <f t="shared" si="0"/>
        <v>3798</v>
      </c>
      <c r="G17" s="33">
        <f t="shared" si="0"/>
        <v>90225</v>
      </c>
    </row>
    <row r="18" spans="1:7" ht="12.75">
      <c r="A18" s="10"/>
      <c r="G18" s="95"/>
    </row>
    <row r="19" ht="12.75">
      <c r="A19" s="22" t="s">
        <v>188</v>
      </c>
    </row>
    <row r="20" ht="12.75">
      <c r="A20" s="71">
        <v>38168</v>
      </c>
    </row>
    <row r="21" ht="12.75">
      <c r="A21" s="105"/>
    </row>
    <row r="22" spans="1:7" ht="12.75">
      <c r="A22" s="105" t="s">
        <v>182</v>
      </c>
      <c r="B22" s="106">
        <v>62000</v>
      </c>
      <c r="C22" s="106">
        <v>5193</v>
      </c>
      <c r="D22" s="106"/>
      <c r="E22" s="106"/>
      <c r="F22" s="106">
        <v>8850</v>
      </c>
      <c r="G22" s="98">
        <f>SUM(B22:F22)</f>
        <v>76043</v>
      </c>
    </row>
    <row r="23" spans="1:7" ht="12.75">
      <c r="A23" s="105"/>
      <c r="B23" s="106"/>
      <c r="C23" s="106"/>
      <c r="D23" s="106"/>
      <c r="E23" s="106"/>
      <c r="F23" s="106"/>
      <c r="G23" s="106"/>
    </row>
    <row r="24" spans="1:7" ht="12.75">
      <c r="A24" s="105" t="s">
        <v>20</v>
      </c>
      <c r="B24" s="106"/>
      <c r="C24" s="106"/>
      <c r="D24" s="106"/>
      <c r="E24" s="106"/>
      <c r="F24" s="106">
        <v>1409</v>
      </c>
      <c r="G24" s="98">
        <f>SUM(B24:F24)</f>
        <v>1409</v>
      </c>
    </row>
    <row r="25" ht="12.75">
      <c r="A25" s="105"/>
    </row>
    <row r="26" spans="1:7" ht="13.5" thickBot="1">
      <c r="A26" t="s">
        <v>200</v>
      </c>
      <c r="B26" s="33">
        <f aca="true" t="shared" si="1" ref="B26:G26">SUM(B22:B25)</f>
        <v>62000</v>
      </c>
      <c r="C26" s="33">
        <f t="shared" si="1"/>
        <v>5193</v>
      </c>
      <c r="D26" s="33">
        <f t="shared" si="1"/>
        <v>0</v>
      </c>
      <c r="E26" s="33">
        <f t="shared" si="1"/>
        <v>0</v>
      </c>
      <c r="F26" s="33">
        <f t="shared" si="1"/>
        <v>10259</v>
      </c>
      <c r="G26" s="33">
        <f t="shared" si="1"/>
        <v>77452</v>
      </c>
    </row>
    <row r="30" spans="1:7" ht="12.75">
      <c r="A30" s="126" t="s">
        <v>183</v>
      </c>
      <c r="B30" s="124"/>
      <c r="C30" s="124"/>
      <c r="D30" s="124"/>
      <c r="E30" s="124"/>
      <c r="F30" s="124"/>
      <c r="G30" s="124"/>
    </row>
    <row r="31" spans="1:7" ht="12.75">
      <c r="A31" s="124"/>
      <c r="B31" s="124"/>
      <c r="C31" s="124"/>
      <c r="D31" s="124"/>
      <c r="E31" s="124"/>
      <c r="F31" s="124"/>
      <c r="G31" s="124"/>
    </row>
    <row r="32" spans="1:7" ht="12.75">
      <c r="A32" s="124"/>
      <c r="B32" s="124"/>
      <c r="C32" s="124"/>
      <c r="D32" s="124"/>
      <c r="E32" s="124"/>
      <c r="F32" s="124"/>
      <c r="G32" s="124"/>
    </row>
  </sheetData>
  <mergeCells count="1">
    <mergeCell ref="A30:G32"/>
  </mergeCells>
  <printOptions horizontalCentered="1"/>
  <pageMargins left="0.87" right="0.23" top="1" bottom="1" header="0.5" footer="0.5"/>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6" sqref="A6"/>
    </sheetView>
  </sheetViews>
  <sheetFormatPr defaultColWidth="9.33203125" defaultRowHeight="12.75"/>
  <cols>
    <col min="1" max="1" width="62.33203125" style="0" customWidth="1"/>
    <col min="2" max="2" width="15.66015625" style="100" customWidth="1"/>
    <col min="3" max="3" width="17.16015625" style="100" customWidth="1"/>
  </cols>
  <sheetData>
    <row r="1" ht="18.75">
      <c r="A1" s="1" t="s">
        <v>0</v>
      </c>
    </row>
    <row r="2" ht="15.75">
      <c r="A2" s="4" t="s">
        <v>1</v>
      </c>
    </row>
    <row r="3" ht="15.75">
      <c r="A3" s="4" t="s">
        <v>2</v>
      </c>
    </row>
    <row r="4" ht="15.75">
      <c r="A4" s="5"/>
    </row>
    <row r="5" ht="15.75">
      <c r="A5" s="5" t="s">
        <v>204</v>
      </c>
    </row>
    <row r="6" ht="15.75">
      <c r="A6" s="6" t="s">
        <v>199</v>
      </c>
    </row>
    <row r="8" spans="2:3" ht="12.75">
      <c r="B8" s="121" t="s">
        <v>188</v>
      </c>
      <c r="C8" s="121"/>
    </row>
    <row r="9" spans="2:3" ht="12.75">
      <c r="B9" s="51">
        <v>38533</v>
      </c>
      <c r="C9" s="51">
        <v>38168</v>
      </c>
    </row>
    <row r="10" spans="2:3" ht="12.75">
      <c r="B10" s="9" t="s">
        <v>4</v>
      </c>
      <c r="C10" s="9" t="s">
        <v>4</v>
      </c>
    </row>
    <row r="13" spans="1:3" ht="12.75">
      <c r="A13" t="s">
        <v>141</v>
      </c>
      <c r="B13" s="98">
        <v>-6920</v>
      </c>
      <c r="C13" s="95">
        <v>-4691</v>
      </c>
    </row>
    <row r="14" spans="2:3" ht="12.75">
      <c r="B14" s="98"/>
      <c r="C14" s="98"/>
    </row>
    <row r="15" spans="1:3" ht="12.75">
      <c r="A15" t="s">
        <v>142</v>
      </c>
      <c r="B15" s="98">
        <v>-8702</v>
      </c>
      <c r="C15" s="98">
        <v>-6537</v>
      </c>
    </row>
    <row r="16" spans="2:3" ht="12.75">
      <c r="B16" s="98"/>
      <c r="C16" s="98"/>
    </row>
    <row r="17" spans="1:3" ht="12.75">
      <c r="A17" t="s">
        <v>143</v>
      </c>
      <c r="B17" s="98">
        <v>1485</v>
      </c>
      <c r="C17" s="95">
        <v>17669</v>
      </c>
    </row>
    <row r="18" spans="2:3" ht="12.75">
      <c r="B18" s="97"/>
      <c r="C18" s="97"/>
    </row>
    <row r="19" spans="1:3" ht="12.75">
      <c r="A19" t="s">
        <v>163</v>
      </c>
      <c r="B19" s="98">
        <f>SUM(B13:B18)</f>
        <v>-14137</v>
      </c>
      <c r="C19" s="98">
        <f>SUM(C13:C18)</f>
        <v>6441</v>
      </c>
    </row>
    <row r="20" spans="2:3" ht="12.75">
      <c r="B20" s="98"/>
      <c r="C20" s="98"/>
    </row>
    <row r="21" spans="1:3" ht="12.75">
      <c r="A21" t="s">
        <v>164</v>
      </c>
      <c r="B21" s="98">
        <v>30</v>
      </c>
      <c r="C21" s="98">
        <v>0</v>
      </c>
    </row>
    <row r="22" spans="2:3" ht="12.75">
      <c r="B22" s="98"/>
      <c r="C22" s="98"/>
    </row>
    <row r="23" spans="1:3" ht="12.75">
      <c r="A23" t="s">
        <v>109</v>
      </c>
      <c r="B23" s="98">
        <v>12362</v>
      </c>
      <c r="C23" s="95">
        <v>6457</v>
      </c>
    </row>
    <row r="24" spans="2:3" ht="12.75">
      <c r="B24" s="98"/>
      <c r="C24" s="98"/>
    </row>
    <row r="25" spans="1:3" ht="13.5" thickBot="1">
      <c r="A25" t="s">
        <v>110</v>
      </c>
      <c r="B25" s="31">
        <f>SUM(B19:B24)</f>
        <v>-1745</v>
      </c>
      <c r="C25" s="31">
        <f>SUM(C19:C24)</f>
        <v>12898</v>
      </c>
    </row>
    <row r="26" ht="13.5" thickTop="1">
      <c r="C26" s="98"/>
    </row>
    <row r="27" ht="12.75">
      <c r="C27" s="98"/>
    </row>
    <row r="28" spans="1:3" ht="12.75">
      <c r="A28" t="s">
        <v>106</v>
      </c>
      <c r="C28" s="98"/>
    </row>
    <row r="29" spans="1:3" ht="12.75">
      <c r="A29" t="s">
        <v>107</v>
      </c>
      <c r="B29" s="98">
        <v>5716</v>
      </c>
      <c r="C29" s="95">
        <v>12898</v>
      </c>
    </row>
    <row r="30" spans="1:3" ht="12.75">
      <c r="A30" t="s">
        <v>108</v>
      </c>
      <c r="B30" s="98">
        <v>-7461</v>
      </c>
      <c r="C30" s="98">
        <v>0</v>
      </c>
    </row>
    <row r="31" spans="2:3" ht="12.75">
      <c r="B31" s="98"/>
      <c r="C31" s="98"/>
    </row>
    <row r="32" spans="2:3" ht="13.5" thickBot="1">
      <c r="B32" s="31">
        <f>SUM(B29:B31)</f>
        <v>-1745</v>
      </c>
      <c r="C32" s="31">
        <f>SUM(C29:C31)</f>
        <v>12898</v>
      </c>
    </row>
    <row r="33" ht="13.5" thickTop="1">
      <c r="C33" s="98"/>
    </row>
    <row r="34" ht="12.75">
      <c r="C34" s="98"/>
    </row>
    <row r="35" spans="1:3" ht="12.75">
      <c r="A35" s="126" t="s">
        <v>184</v>
      </c>
      <c r="B35" s="124"/>
      <c r="C35" s="124"/>
    </row>
    <row r="36" spans="1:3" ht="12.75">
      <c r="A36" s="124"/>
      <c r="B36" s="124"/>
      <c r="C36" s="124"/>
    </row>
    <row r="37" spans="1:3" ht="12.75">
      <c r="A37" s="124"/>
      <c r="B37" s="124"/>
      <c r="C37" s="124"/>
    </row>
    <row r="38" ht="12.75">
      <c r="C38" s="98"/>
    </row>
  </sheetData>
  <mergeCells count="2">
    <mergeCell ref="B8:C8"/>
    <mergeCell ref="A35:C37"/>
  </mergeCells>
  <printOptions horizontalCentered="1"/>
  <pageMargins left="0.87" right="0.17" top="1" bottom="1" header="0.5" footer="0.5"/>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Seanne</cp:lastModifiedBy>
  <cp:lastPrinted>2005-08-25T08:17:01Z</cp:lastPrinted>
  <dcterms:created xsi:type="dcterms:W3CDTF">2003-04-25T08:03:48Z</dcterms:created>
  <dcterms:modified xsi:type="dcterms:W3CDTF">2005-08-25T08:28:48Z</dcterms:modified>
  <cp:category/>
  <cp:version/>
  <cp:contentType/>
  <cp:contentStatus/>
</cp:coreProperties>
</file>