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835" windowWidth="9180" windowHeight="6345" activeTab="0"/>
  </bookViews>
  <sheets>
    <sheet name="Cash.flow" sheetId="1" r:id="rId1"/>
    <sheet name="Equity" sheetId="2" r:id="rId2"/>
    <sheet name="Reptpl" sheetId="3" r:id="rId3"/>
    <sheet name="Reptbs" sheetId="4" r:id="rId4"/>
  </sheets>
  <definedNames>
    <definedName name="_xlnm.Print_Area" localSheetId="0">'Cash.flow'!#REF!</definedName>
    <definedName name="_xlnm.Print_Area" localSheetId="3">'Reptbs'!#REF!</definedName>
  </definedNames>
  <calcPr fullCalcOnLoad="1"/>
</workbook>
</file>

<file path=xl/sharedStrings.xml><?xml version="1.0" encoding="utf-8"?>
<sst xmlns="http://schemas.openxmlformats.org/spreadsheetml/2006/main" count="169" uniqueCount="137">
  <si>
    <t>TRC SYNERGY BERHAD</t>
  </si>
  <si>
    <t>Associated company</t>
  </si>
  <si>
    <t>Amount due to directors</t>
  </si>
  <si>
    <t>Dividend payable</t>
  </si>
  <si>
    <t>Taxation</t>
  </si>
  <si>
    <t>Share Premium</t>
  </si>
  <si>
    <t>Reserve on consolidation</t>
  </si>
  <si>
    <t>Minority interest</t>
  </si>
  <si>
    <t>Revenue</t>
  </si>
  <si>
    <t>Cost of sales</t>
  </si>
  <si>
    <t>Other operating income</t>
  </si>
  <si>
    <t>Administration expenses</t>
  </si>
  <si>
    <t>Selling expenses</t>
  </si>
  <si>
    <t>Finance costs</t>
  </si>
  <si>
    <t>Share of results of associated company</t>
  </si>
  <si>
    <t>Investment in associated company</t>
  </si>
  <si>
    <t>Cash and bank balances</t>
  </si>
  <si>
    <t>Total</t>
  </si>
  <si>
    <t>Term loan</t>
  </si>
  <si>
    <t>Bank overdraft</t>
  </si>
  <si>
    <t xml:space="preserve">ended </t>
  </si>
  <si>
    <t>RM</t>
  </si>
  <si>
    <t>Cash flows from operating activities</t>
  </si>
  <si>
    <t>Profit before tax</t>
  </si>
  <si>
    <t>Adjustments for :</t>
  </si>
  <si>
    <t>Depreciation of property, plant &amp; equipment</t>
  </si>
  <si>
    <t>Interest expense</t>
  </si>
  <si>
    <t>Interest income</t>
  </si>
  <si>
    <t>Gain on disposal of property, plant &amp; equipment</t>
  </si>
  <si>
    <t>Share of profit of associated company</t>
  </si>
  <si>
    <t>Operating profit before working capital changes</t>
  </si>
  <si>
    <t>Working capital changes :-</t>
  </si>
  <si>
    <t>Gross amount due from customers</t>
  </si>
  <si>
    <t>Inventories</t>
  </si>
  <si>
    <t>Receivables</t>
  </si>
  <si>
    <t>Property development project costs</t>
  </si>
  <si>
    <t>Payables</t>
  </si>
  <si>
    <t>Interest paid</t>
  </si>
  <si>
    <t>Tax paid</t>
  </si>
  <si>
    <t>Interest received</t>
  </si>
  <si>
    <t>Cash flows from investing activities</t>
  </si>
  <si>
    <t>Purchase of property, plant &amp; equipment</t>
  </si>
  <si>
    <t>Proceeds from disposal of property, plant &amp; equipment</t>
  </si>
  <si>
    <t>Acquisition of subsidiary net of cash acquired</t>
  </si>
  <si>
    <t>Cash flows from financing activities</t>
  </si>
  <si>
    <t>Hire purchase and lease creditors</t>
  </si>
  <si>
    <t>Dividend paid</t>
  </si>
  <si>
    <t>Fixed deposits</t>
  </si>
  <si>
    <t>(The Condensed Consolidated Cash Flow Statement should be read in conjunction with the Audited Financial Statements</t>
  </si>
  <si>
    <t>Current quarter</t>
  </si>
  <si>
    <t>Comparative</t>
  </si>
  <si>
    <t>quarter ended</t>
  </si>
  <si>
    <t>cumulative to</t>
  </si>
  <si>
    <t>Gross Profit</t>
  </si>
  <si>
    <t>Profit on disposal of property, plant &amp; equipment</t>
  </si>
  <si>
    <t>Profit before taxation</t>
  </si>
  <si>
    <t>EPS - Basic (sen)</t>
  </si>
  <si>
    <t xml:space="preserve">        - Diluted (sen)</t>
  </si>
  <si>
    <t xml:space="preserve">(The Condensed Consolidated Income Statements should be read in conjunction with the Audited Financial Statements </t>
  </si>
  <si>
    <t>Property, Plant &amp; Equipment</t>
  </si>
  <si>
    <t>Other Investments</t>
  </si>
  <si>
    <t>Current Assets</t>
  </si>
  <si>
    <t>Property development  project costs</t>
  </si>
  <si>
    <t>Trade receivables</t>
  </si>
  <si>
    <t>Other receivables</t>
  </si>
  <si>
    <t>Deposits with licensed banks</t>
  </si>
  <si>
    <t>Current Liabilities</t>
  </si>
  <si>
    <t>Trade payables</t>
  </si>
  <si>
    <t>Other payables</t>
  </si>
  <si>
    <t xml:space="preserve">Hire purchase creditors </t>
  </si>
  <si>
    <t>Short term borrowings</t>
  </si>
  <si>
    <t>Net Current Assets</t>
  </si>
  <si>
    <t>Share Capital</t>
  </si>
  <si>
    <t>Share premium</t>
  </si>
  <si>
    <t>Retained profits</t>
  </si>
  <si>
    <t>Shareholders' Equity</t>
  </si>
  <si>
    <t>Deferred Taxation</t>
  </si>
  <si>
    <t>Term loans</t>
  </si>
  <si>
    <t>Net tangible assets per share (RM)</t>
  </si>
  <si>
    <t xml:space="preserve">(The Condensed Consolidated Balance Sheet should be read in conjunction with the Audited Financial </t>
  </si>
  <si>
    <t>As at 31/12/03</t>
  </si>
  <si>
    <t>Proceeds from issue of shares</t>
  </si>
  <si>
    <t>Reserve</t>
  </si>
  <si>
    <t xml:space="preserve">Retained </t>
  </si>
  <si>
    <t>Profits</t>
  </si>
  <si>
    <t>At 1 January 2003</t>
  </si>
  <si>
    <t>(The Condensed Consolidated Statement of Changes in Equity should be read in conjunction with the Audited</t>
  </si>
  <si>
    <t>N/A</t>
  </si>
  <si>
    <t>Expenditure carried forward</t>
  </si>
  <si>
    <t>Minority Interest</t>
  </si>
  <si>
    <t>Statements for the year ended 31st December 2003)</t>
  </si>
  <si>
    <t>for the year ended 31st December 2003)</t>
  </si>
  <si>
    <t>Cash (used in)/generated from operating activities</t>
  </si>
  <si>
    <t>Net cash used in operating activities</t>
  </si>
  <si>
    <t>Net cash generated from/(used in) financing activities</t>
  </si>
  <si>
    <t>At 1 January 2004</t>
  </si>
  <si>
    <t>Private placement of shares</t>
  </si>
  <si>
    <t>Expenditure written off ***</t>
  </si>
  <si>
    <t xml:space="preserve"> Financial Statements for the year ended 31st December 2003)</t>
  </si>
  <si>
    <t>Net profit for the period</t>
  </si>
  <si>
    <t>Movements for the period</t>
  </si>
  <si>
    <t>Movement for the period</t>
  </si>
  <si>
    <t>As previously stated</t>
  </si>
  <si>
    <t>As restated</t>
  </si>
  <si>
    <t>Restated</t>
  </si>
  <si>
    <t>Condensed Consolidated Cash Flow Statement for the period ended 30 June 2004</t>
  </si>
  <si>
    <t>Condensed Consolidated Statement of Changes in Equity for the quarter ended 30 June 2004</t>
  </si>
  <si>
    <t>Condensed Consolidated Income Statements for the quarter ended 30 June 2004</t>
  </si>
  <si>
    <t>ended 30/6/04</t>
  </si>
  <si>
    <t>30/6/03</t>
  </si>
  <si>
    <t>6 month</t>
  </si>
  <si>
    <t>30/6/04</t>
  </si>
  <si>
    <t>6 months</t>
  </si>
  <si>
    <t>Condensed Consolidated Balance Sheet as at 30 June 2004</t>
  </si>
  <si>
    <t>As at 30/6/04</t>
  </si>
  <si>
    <t>Bonus issue</t>
  </si>
  <si>
    <t>At 30 June 2004</t>
  </si>
  <si>
    <t>At 30 June 2003</t>
  </si>
  <si>
    <t>Dividend</t>
  </si>
  <si>
    <t>Prior years adjustments</t>
  </si>
  <si>
    <t xml:space="preserve">6 months </t>
  </si>
  <si>
    <t>30/6/2004</t>
  </si>
  <si>
    <t>30/6/2003</t>
  </si>
  <si>
    <t>Purchase of investment</t>
  </si>
  <si>
    <t>Fixed asset written off</t>
  </si>
  <si>
    <t>Amortisation of expenditure carried forward</t>
  </si>
  <si>
    <t>Net cash generated from/(used in) investing activities</t>
  </si>
  <si>
    <t>Net increase/(decrease) in cash and cash equivalents</t>
  </si>
  <si>
    <t>Cash and cash equivalents at end of period</t>
  </si>
  <si>
    <t>Cash and cash equivalents at end of period comprise :</t>
  </si>
  <si>
    <t xml:space="preserve">*** This represents expenditure incurred in relation to the corporate exercises completed by the Group </t>
  </si>
  <si>
    <t xml:space="preserve">     during the period.</t>
  </si>
  <si>
    <t>(Repayment of)/Proceeds from short term borrowings</t>
  </si>
  <si>
    <t>Operating (loss)/profit</t>
  </si>
  <si>
    <t>Profit after taxation</t>
  </si>
  <si>
    <t>Net profit attributable to the members of the company</t>
  </si>
  <si>
    <t>Cash and cash equivalents at beginning of period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</si>
</sst>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m/d/yyyy"/>
    <numFmt numFmtId="167" formatCode="_(* #,##0.0_);_(* \(#,##0.0\);_(* &quot;-&quot;?_);_(@_)"/>
    <numFmt numFmtId="168" formatCode="_(* #,##0.000_);_(* \(#,##0.000\);_(* &quot;-&quot;??_);_(@_)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"/>
  </numFmts>
  <fonts count="3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43" fontId="0" fillId="0" borderId="0" xfId="15" applyAlignment="1">
      <alignment/>
    </xf>
    <xf numFmtId="43" fontId="1" fillId="0" borderId="0" xfId="15" applyFont="1" applyAlignment="1">
      <alignment/>
    </xf>
    <xf numFmtId="43" fontId="1" fillId="0" borderId="0" xfId="15" applyFont="1" applyAlignment="1">
      <alignment horizontal="center"/>
    </xf>
    <xf numFmtId="165" fontId="0" fillId="0" borderId="0" xfId="15" applyNumberFormat="1" applyAlignment="1">
      <alignment/>
    </xf>
    <xf numFmtId="165" fontId="1" fillId="0" borderId="0" xfId="15" applyNumberFormat="1" applyFont="1" applyAlignment="1">
      <alignment horizontal="center"/>
    </xf>
    <xf numFmtId="165" fontId="0" fillId="0" borderId="1" xfId="15" applyNumberFormat="1" applyBorder="1" applyAlignment="1">
      <alignment/>
    </xf>
    <xf numFmtId="165" fontId="0" fillId="0" borderId="2" xfId="15" applyNumberForma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65" fontId="0" fillId="0" borderId="3" xfId="15" applyNumberFormat="1" applyBorder="1" applyAlignment="1">
      <alignment/>
    </xf>
    <xf numFmtId="165" fontId="0" fillId="0" borderId="4" xfId="15" applyNumberFormat="1" applyBorder="1" applyAlignment="1">
      <alignment/>
    </xf>
    <xf numFmtId="165" fontId="0" fillId="0" borderId="5" xfId="15" applyNumberFormat="1" applyBorder="1" applyAlignment="1">
      <alignment/>
    </xf>
    <xf numFmtId="43" fontId="0" fillId="0" borderId="0" xfId="15" applyNumberFormat="1" applyAlignment="1">
      <alignment/>
    </xf>
    <xf numFmtId="43" fontId="0" fillId="0" borderId="0" xfId="15" applyFont="1" applyAlignment="1">
      <alignment/>
    </xf>
    <xf numFmtId="0" fontId="0" fillId="0" borderId="0" xfId="0" applyBorder="1" applyAlignment="1">
      <alignment/>
    </xf>
    <xf numFmtId="165" fontId="0" fillId="0" borderId="6" xfId="15" applyNumberFormat="1" applyBorder="1" applyAlignment="1">
      <alignment/>
    </xf>
    <xf numFmtId="165" fontId="0" fillId="0" borderId="0" xfId="0" applyNumberFormat="1" applyAlignment="1">
      <alignment/>
    </xf>
    <xf numFmtId="165" fontId="0" fillId="0" borderId="0" xfId="15" applyNumberFormat="1" applyBorder="1" applyAlignment="1">
      <alignment/>
    </xf>
    <xf numFmtId="43" fontId="0" fillId="0" borderId="0" xfId="15" applyFont="1" applyAlignment="1" quotePrefix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left"/>
    </xf>
    <xf numFmtId="43" fontId="0" fillId="0" borderId="0" xfId="15" applyNumberFormat="1" applyFont="1" applyAlignment="1" quotePrefix="1">
      <alignment horizontal="center"/>
    </xf>
    <xf numFmtId="43" fontId="0" fillId="0" borderId="0" xfId="15" applyFont="1" applyAlignment="1" quotePrefix="1">
      <alignment/>
    </xf>
    <xf numFmtId="43" fontId="0" fillId="0" borderId="0" xfId="15" applyNumberFormat="1" applyFont="1" applyAlignment="1" quotePrefix="1">
      <alignment/>
    </xf>
    <xf numFmtId="43" fontId="0" fillId="0" borderId="0" xfId="15" applyFont="1" applyAlignment="1">
      <alignment horizontal="right"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2"/>
  <sheetViews>
    <sheetView tabSelected="1" workbookViewId="0" topLeftCell="A40">
      <selection activeCell="A60" sqref="A60"/>
    </sheetView>
  </sheetViews>
  <sheetFormatPr defaultColWidth="9.140625" defaultRowHeight="12.75"/>
  <cols>
    <col min="1" max="1" width="3.140625" style="0" customWidth="1"/>
    <col min="2" max="2" width="15.421875" style="0" customWidth="1"/>
    <col min="3" max="3" width="14.00390625" style="0" bestFit="1" customWidth="1"/>
    <col min="4" max="4" width="10.28125" style="0" bestFit="1" customWidth="1"/>
    <col min="5" max="6" width="14.57421875" style="0" bestFit="1" customWidth="1"/>
    <col min="7" max="7" width="3.8515625" style="0" customWidth="1"/>
    <col min="8" max="8" width="14.57421875" style="0" bestFit="1" customWidth="1"/>
  </cols>
  <sheetData>
    <row r="1" spans="1:8" ht="12.75">
      <c r="A1" s="8" t="s">
        <v>0</v>
      </c>
      <c r="F1" s="1"/>
      <c r="G1" s="1"/>
      <c r="H1" s="1"/>
    </row>
    <row r="2" spans="1:8" ht="12.75">
      <c r="A2" s="8" t="s">
        <v>105</v>
      </c>
      <c r="F2" s="1"/>
      <c r="G2" s="1"/>
      <c r="H2" s="1"/>
    </row>
    <row r="3" spans="1:8" ht="12.75">
      <c r="A3" s="8"/>
      <c r="F3" s="1"/>
      <c r="G3" s="1"/>
      <c r="H3" s="1"/>
    </row>
    <row r="4" spans="6:8" ht="12.75">
      <c r="F4" s="1"/>
      <c r="G4" s="1"/>
      <c r="H4" s="1"/>
    </row>
    <row r="5" spans="6:8" ht="12.75">
      <c r="F5" s="3" t="s">
        <v>120</v>
      </c>
      <c r="G5" s="3"/>
      <c r="H5" s="3" t="s">
        <v>120</v>
      </c>
    </row>
    <row r="6" spans="6:8" ht="12.75">
      <c r="F6" s="3" t="s">
        <v>20</v>
      </c>
      <c r="G6" s="3"/>
      <c r="H6" s="3" t="s">
        <v>20</v>
      </c>
    </row>
    <row r="7" spans="6:8" ht="12.75">
      <c r="F7" s="3" t="s">
        <v>121</v>
      </c>
      <c r="G7" s="3"/>
      <c r="H7" s="3" t="s">
        <v>122</v>
      </c>
    </row>
    <row r="8" spans="6:8" ht="12.75">
      <c r="F8" s="1"/>
      <c r="G8" s="1"/>
      <c r="H8" s="1"/>
    </row>
    <row r="9" spans="6:8" ht="12.75">
      <c r="F9" s="3" t="s">
        <v>21</v>
      </c>
      <c r="G9" s="3"/>
      <c r="H9" s="3" t="s">
        <v>21</v>
      </c>
    </row>
    <row r="10" spans="1:8" ht="12.75">
      <c r="A10" s="8" t="s">
        <v>22</v>
      </c>
      <c r="F10" s="1"/>
      <c r="G10" s="1"/>
      <c r="H10" s="1"/>
    </row>
    <row r="11" spans="1:8" ht="12.75">
      <c r="A11" t="s">
        <v>23</v>
      </c>
      <c r="F11" s="4">
        <v>1177954</v>
      </c>
      <c r="G11" s="4"/>
      <c r="H11" s="4">
        <v>4249413</v>
      </c>
    </row>
    <row r="12" spans="6:8" ht="12.75">
      <c r="F12" s="4"/>
      <c r="G12" s="4"/>
      <c r="H12" s="4"/>
    </row>
    <row r="13" spans="1:8" ht="12.75">
      <c r="A13" t="s">
        <v>24</v>
      </c>
      <c r="F13" s="4"/>
      <c r="G13" s="4"/>
      <c r="H13" s="4"/>
    </row>
    <row r="14" spans="2:8" ht="12.75">
      <c r="B14" s="15" t="s">
        <v>25</v>
      </c>
      <c r="C14" s="15"/>
      <c r="D14" s="15"/>
      <c r="E14" s="15"/>
      <c r="F14" s="18">
        <v>4414261</v>
      </c>
      <c r="G14" s="4"/>
      <c r="H14" s="4">
        <v>4755531</v>
      </c>
    </row>
    <row r="15" spans="2:8" ht="12.75">
      <c r="B15" s="15" t="s">
        <v>26</v>
      </c>
      <c r="C15" s="15"/>
      <c r="D15" s="15"/>
      <c r="E15" s="15"/>
      <c r="F15" s="18">
        <v>3072175</v>
      </c>
      <c r="G15" s="4"/>
      <c r="H15" s="4">
        <v>3499904</v>
      </c>
    </row>
    <row r="16" spans="2:8" ht="12.75">
      <c r="B16" s="15" t="s">
        <v>27</v>
      </c>
      <c r="C16" s="15"/>
      <c r="D16" s="15"/>
      <c r="E16" s="15"/>
      <c r="F16" s="18">
        <v>-467766</v>
      </c>
      <c r="G16" s="4"/>
      <c r="H16" s="4">
        <v>-498467</v>
      </c>
    </row>
    <row r="17" spans="2:8" ht="12.75">
      <c r="B17" s="15" t="s">
        <v>28</v>
      </c>
      <c r="C17" s="15"/>
      <c r="D17" s="15"/>
      <c r="E17" s="15"/>
      <c r="F17" s="18">
        <v>-3161765</v>
      </c>
      <c r="G17" s="4"/>
      <c r="H17" s="4">
        <v>-667783</v>
      </c>
    </row>
    <row r="18" spans="2:8" ht="12.75">
      <c r="B18" s="15" t="s">
        <v>29</v>
      </c>
      <c r="C18" s="15"/>
      <c r="D18" s="15"/>
      <c r="E18" s="15"/>
      <c r="F18" s="18">
        <v>-204161</v>
      </c>
      <c r="G18" s="4"/>
      <c r="H18" s="4">
        <v>-581175</v>
      </c>
    </row>
    <row r="19" spans="2:8" ht="12.75">
      <c r="B19" s="20" t="s">
        <v>125</v>
      </c>
      <c r="C19" s="15"/>
      <c r="D19" s="15"/>
      <c r="E19" s="15"/>
      <c r="F19" s="18">
        <v>16667</v>
      </c>
      <c r="G19" s="4"/>
      <c r="H19" s="4">
        <v>0</v>
      </c>
    </row>
    <row r="20" spans="2:8" ht="12.75">
      <c r="B20" s="20" t="s">
        <v>124</v>
      </c>
      <c r="C20" s="15"/>
      <c r="D20" s="15"/>
      <c r="E20" s="15"/>
      <c r="F20" s="18">
        <v>2060</v>
      </c>
      <c r="G20" s="4"/>
      <c r="H20" s="4">
        <v>0</v>
      </c>
    </row>
    <row r="21" spans="2:8" ht="12.75">
      <c r="B21" s="15"/>
      <c r="C21" s="15"/>
      <c r="D21" s="15"/>
      <c r="E21" s="15"/>
      <c r="F21" s="6"/>
      <c r="G21" s="4"/>
      <c r="H21" s="6"/>
    </row>
    <row r="22" spans="1:8" ht="12.75">
      <c r="A22" s="8" t="s">
        <v>30</v>
      </c>
      <c r="B22" s="15"/>
      <c r="C22" s="15"/>
      <c r="D22" s="15"/>
      <c r="E22" s="15"/>
      <c r="F22" s="18">
        <f>SUM(F11:F20)</f>
        <v>4849425</v>
      </c>
      <c r="G22" s="4"/>
      <c r="H22" s="4">
        <f>SUM(H11:H20)</f>
        <v>10757423</v>
      </c>
    </row>
    <row r="23" spans="2:8" ht="12.75">
      <c r="B23" s="15"/>
      <c r="C23" s="15"/>
      <c r="D23" s="15"/>
      <c r="E23" s="15"/>
      <c r="F23" s="18"/>
      <c r="G23" s="4"/>
      <c r="H23" s="4"/>
    </row>
    <row r="24" spans="1:8" ht="12.75">
      <c r="A24" s="8" t="s">
        <v>31</v>
      </c>
      <c r="B24" s="15"/>
      <c r="C24" s="15"/>
      <c r="D24" s="15"/>
      <c r="E24" s="15"/>
      <c r="F24" s="18"/>
      <c r="G24" s="4"/>
      <c r="H24" s="4"/>
    </row>
    <row r="25" spans="1:8" ht="12.75">
      <c r="A25" s="15" t="s">
        <v>32</v>
      </c>
      <c r="B25" s="15"/>
      <c r="C25" s="15"/>
      <c r="D25" s="15"/>
      <c r="E25" s="15"/>
      <c r="F25" s="18">
        <f>-104775657+103025178</f>
        <v>-1750479</v>
      </c>
      <c r="G25" s="4"/>
      <c r="H25" s="4">
        <v>-15353136</v>
      </c>
    </row>
    <row r="26" spans="1:8" ht="12.75">
      <c r="A26" s="15" t="s">
        <v>1</v>
      </c>
      <c r="B26" s="15"/>
      <c r="C26" s="15"/>
      <c r="D26" s="15"/>
      <c r="E26" s="15"/>
      <c r="F26" s="18">
        <v>0</v>
      </c>
      <c r="G26" s="18"/>
      <c r="H26" s="18">
        <v>-1956</v>
      </c>
    </row>
    <row r="27" spans="1:8" ht="12.75">
      <c r="A27" s="15" t="s">
        <v>33</v>
      </c>
      <c r="B27" s="15"/>
      <c r="C27" s="15"/>
      <c r="D27" s="15"/>
      <c r="E27" s="15"/>
      <c r="F27" s="18">
        <f>264541-231625</f>
        <v>32916</v>
      </c>
      <c r="G27" s="4"/>
      <c r="H27" s="4">
        <v>170308</v>
      </c>
    </row>
    <row r="28" spans="1:8" ht="12.75">
      <c r="A28" s="15" t="s">
        <v>34</v>
      </c>
      <c r="B28" s="15"/>
      <c r="C28" s="15"/>
      <c r="D28" s="15"/>
      <c r="E28" s="15"/>
      <c r="F28" s="18">
        <f>-107598400-5303218+100522405+5933227</f>
        <v>-6445986</v>
      </c>
      <c r="G28" s="4"/>
      <c r="H28" s="4">
        <v>-5151313</v>
      </c>
    </row>
    <row r="29" spans="1:8" ht="12.75">
      <c r="A29" s="15" t="s">
        <v>35</v>
      </c>
      <c r="B29" s="15"/>
      <c r="C29" s="15"/>
      <c r="D29" s="15"/>
      <c r="E29" s="15"/>
      <c r="F29" s="18">
        <f>6364064-1407074</f>
        <v>4956990</v>
      </c>
      <c r="G29" s="4"/>
      <c r="H29" s="4">
        <v>3289760</v>
      </c>
    </row>
    <row r="30" spans="1:8" ht="12.75">
      <c r="A30" s="15" t="s">
        <v>36</v>
      </c>
      <c r="B30" s="15"/>
      <c r="C30" s="15"/>
      <c r="D30" s="15"/>
      <c r="E30" s="15"/>
      <c r="F30" s="18">
        <f>-68104864-7881898+53174824+6773783</f>
        <v>-16038155</v>
      </c>
      <c r="G30" s="4"/>
      <c r="H30" s="4">
        <v>10348235</v>
      </c>
    </row>
    <row r="31" spans="2:8" ht="12.75">
      <c r="B31" s="15"/>
      <c r="C31" s="15"/>
      <c r="D31" s="15"/>
      <c r="E31" s="15"/>
      <c r="F31" s="6"/>
      <c r="G31" s="4"/>
      <c r="H31" s="6"/>
    </row>
    <row r="32" spans="1:8" ht="12.75">
      <c r="A32" s="8" t="s">
        <v>92</v>
      </c>
      <c r="B32" s="15"/>
      <c r="C32" s="15"/>
      <c r="D32" s="15"/>
      <c r="E32" s="15"/>
      <c r="F32" s="18">
        <f>SUM(F22:F30)</f>
        <v>-14395289</v>
      </c>
      <c r="G32" s="4"/>
      <c r="H32" s="4">
        <f>SUM(H22:H30)</f>
        <v>4059321</v>
      </c>
    </row>
    <row r="33" spans="2:8" ht="12.75">
      <c r="B33" s="15"/>
      <c r="C33" s="15"/>
      <c r="D33" s="15"/>
      <c r="E33" s="15"/>
      <c r="F33" s="18"/>
      <c r="G33" s="4"/>
      <c r="H33" s="4"/>
    </row>
    <row r="34" spans="1:8" ht="12.75">
      <c r="A34" t="s">
        <v>37</v>
      </c>
      <c r="B34" s="15"/>
      <c r="C34" s="15"/>
      <c r="D34" s="15"/>
      <c r="E34" s="15"/>
      <c r="F34" s="18">
        <f>-F15</f>
        <v>-3072175</v>
      </c>
      <c r="G34" s="4"/>
      <c r="H34" s="4">
        <f>-H15</f>
        <v>-3499904</v>
      </c>
    </row>
    <row r="35" spans="1:8" ht="12.75">
      <c r="A35" s="15" t="s">
        <v>38</v>
      </c>
      <c r="B35" s="15"/>
      <c r="C35" s="15"/>
      <c r="D35" s="15"/>
      <c r="E35" s="15"/>
      <c r="F35" s="18">
        <v>-1120534</v>
      </c>
      <c r="G35" s="4"/>
      <c r="H35" s="4">
        <v>-2894092</v>
      </c>
    </row>
    <row r="36" spans="1:8" ht="12.75">
      <c r="A36" t="s">
        <v>39</v>
      </c>
      <c r="B36" s="15"/>
      <c r="C36" s="15"/>
      <c r="D36" s="15"/>
      <c r="E36" s="15"/>
      <c r="F36" s="18">
        <f>-F16</f>
        <v>467766</v>
      </c>
      <c r="G36" s="4"/>
      <c r="H36" s="4">
        <f>-H16</f>
        <v>498467</v>
      </c>
    </row>
    <row r="37" spans="2:8" ht="12.75">
      <c r="B37" s="15"/>
      <c r="C37" s="15"/>
      <c r="D37" s="15"/>
      <c r="E37" s="15"/>
      <c r="F37" s="6"/>
      <c r="G37" s="4"/>
      <c r="H37" s="6"/>
    </row>
    <row r="38" spans="1:8" ht="12.75">
      <c r="A38" s="8" t="s">
        <v>93</v>
      </c>
      <c r="B38" s="15"/>
      <c r="C38" s="15"/>
      <c r="D38" s="15"/>
      <c r="E38" s="15"/>
      <c r="F38" s="18">
        <f>SUM(F32:F36)</f>
        <v>-18120232</v>
      </c>
      <c r="G38" s="4"/>
      <c r="H38" s="4">
        <f>SUM(H32:H36)</f>
        <v>-1836208</v>
      </c>
    </row>
    <row r="39" spans="2:8" ht="12.75">
      <c r="B39" s="15"/>
      <c r="C39" s="15"/>
      <c r="D39" s="15"/>
      <c r="E39" s="15"/>
      <c r="F39" s="18"/>
      <c r="G39" s="4"/>
      <c r="H39" s="4"/>
    </row>
    <row r="40" spans="1:8" ht="12.75">
      <c r="A40" s="8" t="s">
        <v>40</v>
      </c>
      <c r="B40" s="15"/>
      <c r="C40" s="15"/>
      <c r="D40" s="15"/>
      <c r="E40" s="15"/>
      <c r="F40" s="18"/>
      <c r="G40" s="4"/>
      <c r="H40" s="4"/>
    </row>
    <row r="41" spans="1:8" ht="12.75">
      <c r="A41" s="15" t="s">
        <v>41</v>
      </c>
      <c r="B41" s="15"/>
      <c r="C41" s="15"/>
      <c r="D41" s="15"/>
      <c r="E41" s="15"/>
      <c r="F41" s="10">
        <v>-1360505</v>
      </c>
      <c r="G41" s="4"/>
      <c r="H41" s="10">
        <v>-3033943</v>
      </c>
    </row>
    <row r="42" spans="1:8" ht="12.75">
      <c r="A42" s="15" t="s">
        <v>42</v>
      </c>
      <c r="B42" s="15"/>
      <c r="C42" s="15"/>
      <c r="D42" s="15"/>
      <c r="E42" s="15"/>
      <c r="F42" s="11">
        <v>5927036</v>
      </c>
      <c r="G42" s="4"/>
      <c r="H42" s="11">
        <v>1703960</v>
      </c>
    </row>
    <row r="43" spans="1:8" ht="12.75">
      <c r="A43" s="20" t="s">
        <v>123</v>
      </c>
      <c r="B43" s="15"/>
      <c r="C43" s="15"/>
      <c r="D43" s="15"/>
      <c r="E43" s="15"/>
      <c r="F43" s="11">
        <v>-4000000</v>
      </c>
      <c r="G43" s="4"/>
      <c r="H43" s="11">
        <v>0</v>
      </c>
    </row>
    <row r="44" spans="1:8" ht="12.75">
      <c r="A44" t="s">
        <v>43</v>
      </c>
      <c r="B44" s="15"/>
      <c r="C44" s="15"/>
      <c r="D44" s="15"/>
      <c r="E44" s="15"/>
      <c r="F44" s="16">
        <v>0</v>
      </c>
      <c r="G44" s="4"/>
      <c r="H44" s="16">
        <v>4</v>
      </c>
    </row>
    <row r="45" spans="1:8" ht="12.75">
      <c r="A45" s="8" t="s">
        <v>126</v>
      </c>
      <c r="B45" s="15"/>
      <c r="C45" s="15"/>
      <c r="D45" s="15"/>
      <c r="E45" s="15"/>
      <c r="F45" s="16">
        <f>SUM(F41:F44)</f>
        <v>566531</v>
      </c>
      <c r="G45" s="4"/>
      <c r="H45" s="16">
        <f>SUM(H41:H44)</f>
        <v>-1329979</v>
      </c>
    </row>
    <row r="46" spans="2:8" ht="12.75">
      <c r="B46" s="15"/>
      <c r="C46" s="15"/>
      <c r="D46" s="15"/>
      <c r="E46" s="15"/>
      <c r="F46" s="18"/>
      <c r="G46" s="4"/>
      <c r="H46" s="4"/>
    </row>
    <row r="47" spans="1:8" ht="12.75">
      <c r="A47" s="8" t="s">
        <v>44</v>
      </c>
      <c r="B47" s="15"/>
      <c r="C47" s="15"/>
      <c r="D47" s="15"/>
      <c r="E47" s="15"/>
      <c r="F47" s="6"/>
      <c r="G47" s="4"/>
      <c r="H47" s="6"/>
    </row>
    <row r="48" spans="1:8" ht="12.75">
      <c r="A48" s="27" t="s">
        <v>47</v>
      </c>
      <c r="B48" s="15"/>
      <c r="C48" s="15"/>
      <c r="D48" s="15"/>
      <c r="E48" s="15"/>
      <c r="F48" s="11">
        <v>-3686091</v>
      </c>
      <c r="G48" s="4"/>
      <c r="H48" s="11">
        <v>-9052784</v>
      </c>
    </row>
    <row r="49" spans="1:8" ht="12.75">
      <c r="A49" s="27" t="s">
        <v>132</v>
      </c>
      <c r="B49" s="15"/>
      <c r="C49" s="15"/>
      <c r="D49" s="15"/>
      <c r="E49" s="15"/>
      <c r="F49" s="11">
        <v>-4771545</v>
      </c>
      <c r="G49" s="4"/>
      <c r="H49" s="11">
        <v>2849927</v>
      </c>
    </row>
    <row r="50" spans="1:8" ht="12.75">
      <c r="A50" s="15" t="s">
        <v>45</v>
      </c>
      <c r="B50" s="15"/>
      <c r="C50" s="15"/>
      <c r="D50" s="15"/>
      <c r="E50" s="15"/>
      <c r="F50" s="11">
        <v>-2658207</v>
      </c>
      <c r="G50" s="4"/>
      <c r="H50" s="11">
        <v>-2292028</v>
      </c>
    </row>
    <row r="51" spans="1:8" ht="12.75">
      <c r="A51" s="15" t="s">
        <v>18</v>
      </c>
      <c r="B51" s="15"/>
      <c r="C51" s="15"/>
      <c r="D51" s="15"/>
      <c r="E51" s="15"/>
      <c r="F51" s="11">
        <f>-234148+40000000</f>
        <v>39765852</v>
      </c>
      <c r="G51" s="4"/>
      <c r="H51" s="11">
        <v>-182651</v>
      </c>
    </row>
    <row r="52" spans="1:8" ht="12.75">
      <c r="A52" s="20" t="s">
        <v>88</v>
      </c>
      <c r="B52" s="15"/>
      <c r="C52" s="15"/>
      <c r="D52" s="15"/>
      <c r="E52" s="15"/>
      <c r="F52" s="11">
        <v>-938480</v>
      </c>
      <c r="G52" s="18"/>
      <c r="H52" s="11">
        <v>0</v>
      </c>
    </row>
    <row r="53" spans="1:8" ht="12.75">
      <c r="A53" s="15" t="s">
        <v>46</v>
      </c>
      <c r="B53" s="15"/>
      <c r="C53" s="15"/>
      <c r="D53" s="15"/>
      <c r="E53" s="15"/>
      <c r="F53" s="11">
        <v>-175</v>
      </c>
      <c r="G53" s="4"/>
      <c r="H53" s="11">
        <v>0</v>
      </c>
    </row>
    <row r="54" spans="1:8" ht="12.75">
      <c r="A54" s="15" t="s">
        <v>81</v>
      </c>
      <c r="B54" s="15"/>
      <c r="C54" s="15"/>
      <c r="D54" s="15"/>
      <c r="E54" s="15"/>
      <c r="F54" s="11">
        <f>15789250-61520</f>
        <v>15727730</v>
      </c>
      <c r="G54" s="4"/>
      <c r="H54" s="11">
        <v>0</v>
      </c>
    </row>
    <row r="55" spans="1:8" ht="12.75">
      <c r="A55" s="8" t="s">
        <v>94</v>
      </c>
      <c r="B55" s="15"/>
      <c r="C55" s="15"/>
      <c r="D55" s="15"/>
      <c r="E55" s="15"/>
      <c r="F55" s="12">
        <f>SUM(F48:F54)</f>
        <v>43439084</v>
      </c>
      <c r="G55" s="4"/>
      <c r="H55" s="12">
        <f>SUM(H48:H54)</f>
        <v>-8677536</v>
      </c>
    </row>
    <row r="56" spans="2:8" ht="12.75">
      <c r="B56" s="15"/>
      <c r="C56" s="15"/>
      <c r="D56" s="15"/>
      <c r="E56" s="15"/>
      <c r="F56" s="18"/>
      <c r="G56" s="4"/>
      <c r="H56" s="4"/>
    </row>
    <row r="57" spans="1:8" ht="12.75">
      <c r="A57" s="21" t="s">
        <v>127</v>
      </c>
      <c r="B57" s="15"/>
      <c r="C57" s="15"/>
      <c r="D57" s="15"/>
      <c r="E57" s="15"/>
      <c r="F57" s="18">
        <f>F38+F45+F55</f>
        <v>25885383</v>
      </c>
      <c r="G57" s="4"/>
      <c r="H57" s="4">
        <f>H38+H45+H55</f>
        <v>-11843723</v>
      </c>
    </row>
    <row r="58" spans="1:8" ht="12.75">
      <c r="A58" s="15"/>
      <c r="B58" s="15"/>
      <c r="C58" s="15"/>
      <c r="D58" s="15"/>
      <c r="E58" s="15"/>
      <c r="F58" s="18"/>
      <c r="G58" s="4"/>
      <c r="H58" s="4"/>
    </row>
    <row r="59" spans="1:8" ht="12.75">
      <c r="A59" s="21" t="s">
        <v>136</v>
      </c>
      <c r="B59" s="15"/>
      <c r="C59" s="15"/>
      <c r="D59" s="15"/>
      <c r="E59" s="15"/>
      <c r="F59" s="18">
        <f>4568099-54644180</f>
        <v>-50076081</v>
      </c>
      <c r="G59" s="4"/>
      <c r="H59" s="4">
        <v>-38504536</v>
      </c>
    </row>
    <row r="60" spans="2:8" ht="12.75">
      <c r="B60" s="15"/>
      <c r="C60" s="15"/>
      <c r="D60" s="15"/>
      <c r="E60" s="15"/>
      <c r="F60" s="18"/>
      <c r="G60" s="4"/>
      <c r="H60" s="4"/>
    </row>
    <row r="61" spans="1:8" ht="13.5" thickBot="1">
      <c r="A61" s="8" t="s">
        <v>128</v>
      </c>
      <c r="B61" s="15"/>
      <c r="C61" s="15"/>
      <c r="D61" s="15"/>
      <c r="E61" s="15"/>
      <c r="F61" s="7">
        <f>SUM(F57:F59)</f>
        <v>-24190698</v>
      </c>
      <c r="G61" s="4"/>
      <c r="H61" s="7">
        <f>SUM(H57:H59)</f>
        <v>-50348259</v>
      </c>
    </row>
    <row r="62" spans="2:8" ht="13.5" thickTop="1">
      <c r="B62" s="15"/>
      <c r="C62" s="15"/>
      <c r="D62" s="15"/>
      <c r="E62" s="15"/>
      <c r="F62" s="18"/>
      <c r="G62" s="4"/>
      <c r="H62" s="4"/>
    </row>
    <row r="63" spans="2:8" ht="12.75">
      <c r="B63" s="15"/>
      <c r="C63" s="15"/>
      <c r="D63" s="15"/>
      <c r="E63" s="15"/>
      <c r="F63" s="18"/>
      <c r="G63" s="4"/>
      <c r="H63" s="4"/>
    </row>
    <row r="64" spans="1:8" ht="12.75">
      <c r="A64" s="8" t="s">
        <v>129</v>
      </c>
      <c r="B64" s="15"/>
      <c r="C64" s="15"/>
      <c r="D64" s="15"/>
      <c r="E64" s="15"/>
      <c r="F64" s="18"/>
      <c r="G64" s="4"/>
      <c r="H64" s="4"/>
    </row>
    <row r="65" spans="2:8" ht="12.75">
      <c r="B65" s="15"/>
      <c r="C65" s="15"/>
      <c r="D65" s="15"/>
      <c r="E65" s="15"/>
      <c r="F65" s="18"/>
      <c r="G65" s="4"/>
      <c r="H65" s="4"/>
    </row>
    <row r="66" spans="1:8" ht="12.75">
      <c r="A66" s="15" t="s">
        <v>16</v>
      </c>
      <c r="B66" s="15"/>
      <c r="C66" s="15"/>
      <c r="D66" s="15"/>
      <c r="E66" s="15"/>
      <c r="F66" s="18">
        <v>11336584</v>
      </c>
      <c r="G66" s="4"/>
      <c r="H66" s="4">
        <v>3140252</v>
      </c>
    </row>
    <row r="67" spans="1:8" ht="12.75">
      <c r="A67" s="15" t="s">
        <v>19</v>
      </c>
      <c r="B67" s="15"/>
      <c r="C67" s="15"/>
      <c r="D67" s="15"/>
      <c r="E67" s="15"/>
      <c r="F67" s="18">
        <v>-35527282</v>
      </c>
      <c r="G67" s="4"/>
      <c r="H67" s="4">
        <v>-53488511</v>
      </c>
    </row>
    <row r="68" spans="6:8" ht="13.5" thickBot="1">
      <c r="F68" s="7">
        <f>SUM(F66:F67)</f>
        <v>-24190698</v>
      </c>
      <c r="G68" s="4"/>
      <c r="H68" s="7">
        <f>SUM(H66:H67)</f>
        <v>-50348259</v>
      </c>
    </row>
    <row r="69" spans="6:8" ht="13.5" thickTop="1">
      <c r="F69" s="17"/>
      <c r="G69" s="17"/>
      <c r="H69" s="17"/>
    </row>
    <row r="71" spans="1:8" ht="12.75">
      <c r="A71" t="s">
        <v>48</v>
      </c>
      <c r="F71" s="17"/>
      <c r="G71" s="17"/>
      <c r="H71" s="17"/>
    </row>
    <row r="72" spans="1:8" ht="12.75">
      <c r="A72" t="s">
        <v>91</v>
      </c>
      <c r="F72" s="17"/>
      <c r="G72" s="17"/>
      <c r="H72" s="17"/>
    </row>
  </sheetData>
  <printOptions/>
  <pageMargins left="0.44" right="0.24" top="0.19" bottom="0.19" header="0.21" footer="0.16"/>
  <pageSetup horizontalDpi="600" verticalDpi="6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0"/>
  <sheetViews>
    <sheetView workbookViewId="0" topLeftCell="A23">
      <selection activeCell="A45" sqref="A45"/>
    </sheetView>
  </sheetViews>
  <sheetFormatPr defaultColWidth="9.140625" defaultRowHeight="12.75"/>
  <cols>
    <col min="1" max="1" width="26.00390625" style="0" customWidth="1"/>
    <col min="2" max="2" width="12.7109375" style="0" customWidth="1"/>
    <col min="3" max="3" width="14.8515625" style="0" customWidth="1"/>
    <col min="4" max="5" width="11.28125" style="0" bestFit="1" customWidth="1"/>
    <col min="6" max="6" width="12.28125" style="0" bestFit="1" customWidth="1"/>
  </cols>
  <sheetData>
    <row r="1" ht="12.75">
      <c r="A1" s="8" t="s">
        <v>0</v>
      </c>
    </row>
    <row r="2" ht="12.75">
      <c r="A2" s="8" t="s">
        <v>106</v>
      </c>
    </row>
    <row r="3" ht="12.75">
      <c r="A3" s="8"/>
    </row>
    <row r="4" spans="2:6" ht="12.75">
      <c r="B4" s="9"/>
      <c r="C4" s="9"/>
      <c r="D4" s="9"/>
      <c r="E4" s="9" t="s">
        <v>83</v>
      </c>
      <c r="F4" s="9"/>
    </row>
    <row r="5" spans="2:6" ht="12.75">
      <c r="B5" s="9" t="s">
        <v>72</v>
      </c>
      <c r="C5" s="9" t="s">
        <v>5</v>
      </c>
      <c r="D5" s="9" t="s">
        <v>82</v>
      </c>
      <c r="E5" s="9" t="s">
        <v>84</v>
      </c>
      <c r="F5" s="9" t="s">
        <v>17</v>
      </c>
    </row>
    <row r="6" spans="2:6" ht="12.75">
      <c r="B6" s="9" t="s">
        <v>21</v>
      </c>
      <c r="C6" s="9" t="s">
        <v>21</v>
      </c>
      <c r="D6" s="9" t="s">
        <v>21</v>
      </c>
      <c r="E6" s="9" t="s">
        <v>21</v>
      </c>
      <c r="F6" s="9" t="s">
        <v>21</v>
      </c>
    </row>
    <row r="7" spans="2:6" ht="12.75">
      <c r="B7" s="9"/>
      <c r="C7" s="9"/>
      <c r="D7" s="9"/>
      <c r="E7" s="9"/>
      <c r="F7" s="9"/>
    </row>
    <row r="8" ht="12.75">
      <c r="A8" t="s">
        <v>95</v>
      </c>
    </row>
    <row r="9" spans="1:6" ht="12.75">
      <c r="A9" t="s">
        <v>102</v>
      </c>
      <c r="B9" s="4">
        <v>70000000</v>
      </c>
      <c r="C9" s="4">
        <v>12885471</v>
      </c>
      <c r="D9" s="4">
        <v>16540657</v>
      </c>
      <c r="E9" s="4">
        <v>20166024</v>
      </c>
      <c r="F9" s="4">
        <f>SUM(B9:E9)</f>
        <v>119592152</v>
      </c>
    </row>
    <row r="10" spans="1:6" ht="12.75">
      <c r="A10" t="s">
        <v>119</v>
      </c>
      <c r="B10" s="6">
        <v>0</v>
      </c>
      <c r="C10" s="6">
        <v>0</v>
      </c>
      <c r="D10" s="6">
        <v>0</v>
      </c>
      <c r="E10" s="6">
        <f>-5691100-1160496+452065</f>
        <v>-6399531</v>
      </c>
      <c r="F10" s="6">
        <f>SUM(B10:E10)</f>
        <v>-6399531</v>
      </c>
    </row>
    <row r="11" spans="1:6" ht="12.75">
      <c r="A11" t="s">
        <v>103</v>
      </c>
      <c r="B11" s="4">
        <f>SUM(B9:B10)</f>
        <v>70000000</v>
      </c>
      <c r="C11" s="4">
        <f>SUM(C9:C10)</f>
        <v>12885471</v>
      </c>
      <c r="D11" s="4">
        <f>SUM(D9:D10)</f>
        <v>16540657</v>
      </c>
      <c r="E11" s="4">
        <f>SUM(E9:E10)</f>
        <v>13766493</v>
      </c>
      <c r="F11" s="4">
        <f>SUM(F9:F10)</f>
        <v>113192621</v>
      </c>
    </row>
    <row r="12" spans="2:6" ht="12.75">
      <c r="B12" s="4"/>
      <c r="C12" s="4"/>
      <c r="D12" s="4"/>
      <c r="E12" s="4"/>
      <c r="F12" s="4"/>
    </row>
    <row r="13" spans="1:6" ht="12.75">
      <c r="A13" s="22" t="s">
        <v>100</v>
      </c>
      <c r="B13" s="4"/>
      <c r="C13" s="4"/>
      <c r="D13" s="4"/>
      <c r="E13" s="4"/>
      <c r="F13" s="4"/>
    </row>
    <row r="14" spans="2:6" ht="12.75">
      <c r="B14" s="4"/>
      <c r="C14" s="4"/>
      <c r="D14" s="4"/>
      <c r="E14" s="4"/>
      <c r="F14" s="4"/>
    </row>
    <row r="15" spans="1:6" ht="12.75">
      <c r="A15" t="s">
        <v>99</v>
      </c>
      <c r="B15" s="4">
        <v>0</v>
      </c>
      <c r="C15" s="4">
        <v>0</v>
      </c>
      <c r="D15" s="4">
        <v>0</v>
      </c>
      <c r="E15" s="4">
        <v>1182044</v>
      </c>
      <c r="F15" s="4">
        <f>SUM(B15:E15)</f>
        <v>1182044</v>
      </c>
    </row>
    <row r="16" spans="1:6" ht="12.75">
      <c r="A16" t="s">
        <v>96</v>
      </c>
      <c r="B16" s="4">
        <v>7000000</v>
      </c>
      <c r="C16" s="4">
        <f>1.3*7000000</f>
        <v>9100000</v>
      </c>
      <c r="D16" s="4">
        <v>0</v>
      </c>
      <c r="E16" s="4">
        <v>0</v>
      </c>
      <c r="F16" s="4">
        <f>SUM(B16:E16)</f>
        <v>16100000</v>
      </c>
    </row>
    <row r="17" spans="1:6" ht="12.75">
      <c r="A17" t="s">
        <v>97</v>
      </c>
      <c r="B17" s="4">
        <v>0</v>
      </c>
      <c r="C17" s="4">
        <v>-372270</v>
      </c>
      <c r="D17" s="4">
        <v>0</v>
      </c>
      <c r="E17" s="4">
        <v>0</v>
      </c>
      <c r="F17" s="4">
        <f>SUM(B17:E17)</f>
        <v>-372270</v>
      </c>
    </row>
    <row r="18" spans="1:6" ht="12.75">
      <c r="A18" t="s">
        <v>115</v>
      </c>
      <c r="B18" s="4">
        <v>15400000</v>
      </c>
      <c r="C18" s="4">
        <v>-15400000</v>
      </c>
      <c r="D18" s="4">
        <v>0</v>
      </c>
      <c r="E18" s="4">
        <v>0</v>
      </c>
      <c r="F18" s="4">
        <f>SUM(B18:E18)</f>
        <v>0</v>
      </c>
    </row>
    <row r="19" spans="2:6" ht="12.75">
      <c r="B19" s="4"/>
      <c r="C19" s="4"/>
      <c r="D19" s="4"/>
      <c r="E19" s="4"/>
      <c r="F19" s="4"/>
    </row>
    <row r="20" spans="1:6" ht="13.5" thickBot="1">
      <c r="A20" t="s">
        <v>116</v>
      </c>
      <c r="B20" s="7">
        <f>SUM(B11:B18)</f>
        <v>92400000</v>
      </c>
      <c r="C20" s="7">
        <f>SUM(C11:C19)</f>
        <v>6213201</v>
      </c>
      <c r="D20" s="7">
        <f>SUM(D11:D17)</f>
        <v>16540657</v>
      </c>
      <c r="E20" s="7">
        <f>SUM(E11:E17)</f>
        <v>14948537</v>
      </c>
      <c r="F20" s="7">
        <f>SUM(F11:F17)</f>
        <v>130102395</v>
      </c>
    </row>
    <row r="21" ht="13.5" thickTop="1"/>
    <row r="23" ht="12.75">
      <c r="A23" t="s">
        <v>85</v>
      </c>
    </row>
    <row r="24" spans="1:6" ht="12.75">
      <c r="A24" t="s">
        <v>102</v>
      </c>
      <c r="B24" s="4">
        <v>70000000</v>
      </c>
      <c r="C24" s="4">
        <v>12885471</v>
      </c>
      <c r="D24" s="4">
        <v>16540657</v>
      </c>
      <c r="E24" s="4">
        <v>13231911</v>
      </c>
      <c r="F24" s="4">
        <f>SUM(B24:E24)</f>
        <v>112658039</v>
      </c>
    </row>
    <row r="25" spans="1:6" ht="12.75">
      <c r="A25" t="s">
        <v>119</v>
      </c>
      <c r="B25" s="6">
        <v>0</v>
      </c>
      <c r="C25" s="6">
        <v>0</v>
      </c>
      <c r="D25" s="6">
        <v>0</v>
      </c>
      <c r="E25" s="6">
        <f>-5691100-1160496+452065</f>
        <v>-6399531</v>
      </c>
      <c r="F25" s="6">
        <f>SUM(B25:E25)</f>
        <v>-6399531</v>
      </c>
    </row>
    <row r="26" spans="1:6" ht="12.75">
      <c r="A26" t="s">
        <v>103</v>
      </c>
      <c r="B26" s="4">
        <f>SUM(B24:B25)</f>
        <v>70000000</v>
      </c>
      <c r="C26" s="4">
        <f>SUM(C24:C25)</f>
        <v>12885471</v>
      </c>
      <c r="D26" s="4">
        <f>SUM(D24:D25)</f>
        <v>16540657</v>
      </c>
      <c r="E26" s="4">
        <f>SUM(E24:E25)</f>
        <v>6832380</v>
      </c>
      <c r="F26" s="4">
        <f>SUM(F24:F25)</f>
        <v>106258508</v>
      </c>
    </row>
    <row r="27" spans="2:6" ht="12.75">
      <c r="B27" s="4"/>
      <c r="C27" s="4"/>
      <c r="D27" s="4"/>
      <c r="E27" s="4"/>
      <c r="F27" s="4"/>
    </row>
    <row r="28" spans="1:6" ht="12.75">
      <c r="A28" s="22" t="s">
        <v>101</v>
      </c>
      <c r="B28" s="4"/>
      <c r="C28" s="4"/>
      <c r="D28" s="4"/>
      <c r="E28" s="4"/>
      <c r="F28" s="4"/>
    </row>
    <row r="29" spans="2:6" ht="12.75">
      <c r="B29" s="4"/>
      <c r="C29" s="4"/>
      <c r="D29" s="4"/>
      <c r="E29" s="4"/>
      <c r="F29" s="4"/>
    </row>
    <row r="30" spans="1:6" ht="12.75">
      <c r="A30" t="s">
        <v>99</v>
      </c>
      <c r="B30" s="4">
        <v>0</v>
      </c>
      <c r="C30" s="4">
        <v>0</v>
      </c>
      <c r="D30" s="4">
        <v>0</v>
      </c>
      <c r="E30" s="4">
        <v>2904659</v>
      </c>
      <c r="F30" s="4">
        <f>SUM(B30:E30)</f>
        <v>2904659</v>
      </c>
    </row>
    <row r="31" spans="1:6" ht="12.75">
      <c r="A31" t="s">
        <v>118</v>
      </c>
      <c r="B31" s="4"/>
      <c r="C31" s="4"/>
      <c r="D31" s="4"/>
      <c r="E31" s="4">
        <v>-1750000</v>
      </c>
      <c r="F31" s="4">
        <f>SUM(B31:E31)</f>
        <v>-1750000</v>
      </c>
    </row>
    <row r="32" spans="2:6" ht="12.75">
      <c r="B32" s="4"/>
      <c r="C32" s="4"/>
      <c r="D32" s="4"/>
      <c r="E32" s="4"/>
      <c r="F32" s="4"/>
    </row>
    <row r="33" spans="1:6" ht="13.5" thickBot="1">
      <c r="A33" t="s">
        <v>117</v>
      </c>
      <c r="B33" s="7">
        <f>SUM(B26:B30)</f>
        <v>70000000</v>
      </c>
      <c r="C33" s="7">
        <f>SUM(C26:C30)</f>
        <v>12885471</v>
      </c>
      <c r="D33" s="7">
        <f>SUM(D26:D30)</f>
        <v>16540657</v>
      </c>
      <c r="E33" s="7">
        <f>SUM(E26:E31)</f>
        <v>7987039</v>
      </c>
      <c r="F33" s="7">
        <f>SUM(F26:F31)</f>
        <v>107413167</v>
      </c>
    </row>
    <row r="34" spans="2:6" ht="13.5" thickTop="1">
      <c r="B34" s="4"/>
      <c r="C34" s="4"/>
      <c r="D34" s="4"/>
      <c r="E34" s="4"/>
      <c r="F34" s="4"/>
    </row>
    <row r="35" spans="2:6" ht="12.75">
      <c r="B35" s="4"/>
      <c r="C35" s="4"/>
      <c r="D35" s="4"/>
      <c r="E35" s="4"/>
      <c r="F35" s="4"/>
    </row>
    <row r="36" spans="1:6" ht="12.75">
      <c r="A36" t="s">
        <v>130</v>
      </c>
      <c r="B36" s="4"/>
      <c r="C36" s="4"/>
      <c r="D36" s="4"/>
      <c r="E36" s="4"/>
      <c r="F36" s="4"/>
    </row>
    <row r="37" ht="12.75">
      <c r="A37" t="s">
        <v>131</v>
      </c>
    </row>
    <row r="39" ht="12.75">
      <c r="A39" t="s">
        <v>86</v>
      </c>
    </row>
    <row r="40" ht="12.75">
      <c r="A40" t="s">
        <v>98</v>
      </c>
    </row>
  </sheetData>
  <printOptions/>
  <pageMargins left="1.17" right="0.75" top="0.56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3"/>
  <sheetViews>
    <sheetView workbookViewId="0" topLeftCell="B36">
      <selection activeCell="E59" sqref="E59"/>
    </sheetView>
  </sheetViews>
  <sheetFormatPr defaultColWidth="9.140625" defaultRowHeight="12.75"/>
  <cols>
    <col min="1" max="1" width="50.140625" style="1" customWidth="1"/>
    <col min="2" max="2" width="15.28125" style="1" customWidth="1"/>
    <col min="3" max="3" width="14.57421875" style="1" customWidth="1"/>
    <col min="4" max="4" width="14.7109375" style="1" customWidth="1"/>
    <col min="5" max="5" width="14.8515625" style="1" customWidth="1"/>
    <col min="6" max="16384" width="9.140625" style="1" customWidth="1"/>
  </cols>
  <sheetData>
    <row r="1" spans="1:5" ht="12.75">
      <c r="A1" s="2" t="s">
        <v>0</v>
      </c>
      <c r="B1" s="4"/>
      <c r="C1" s="4"/>
      <c r="D1" s="4"/>
      <c r="E1" s="4"/>
    </row>
    <row r="2" spans="1:5" ht="12.75">
      <c r="A2" s="2" t="s">
        <v>107</v>
      </c>
      <c r="B2" s="4"/>
      <c r="C2" s="4"/>
      <c r="D2" s="4"/>
      <c r="E2" s="4"/>
    </row>
    <row r="3" spans="2:5" ht="12.75">
      <c r="B3" s="4"/>
      <c r="C3" s="4"/>
      <c r="D3" s="4"/>
      <c r="E3" s="4"/>
    </row>
    <row r="4" spans="3:5" ht="12.75">
      <c r="C4" s="5" t="s">
        <v>50</v>
      </c>
      <c r="D4" s="5" t="s">
        <v>110</v>
      </c>
      <c r="E4" s="5" t="s">
        <v>112</v>
      </c>
    </row>
    <row r="5" spans="2:5" ht="12.75">
      <c r="B5" s="5" t="s">
        <v>49</v>
      </c>
      <c r="C5" s="5" t="s">
        <v>51</v>
      </c>
      <c r="D5" s="5" t="s">
        <v>52</v>
      </c>
      <c r="E5" s="5" t="s">
        <v>52</v>
      </c>
    </row>
    <row r="6" spans="2:5" ht="12.75">
      <c r="B6" s="5" t="s">
        <v>108</v>
      </c>
      <c r="C6" s="5" t="s">
        <v>109</v>
      </c>
      <c r="D6" s="5" t="s">
        <v>111</v>
      </c>
      <c r="E6" s="5" t="s">
        <v>109</v>
      </c>
    </row>
    <row r="7" spans="2:5" ht="12.75">
      <c r="B7" s="5" t="s">
        <v>21</v>
      </c>
      <c r="C7" s="5" t="s">
        <v>21</v>
      </c>
      <c r="D7" s="5" t="s">
        <v>21</v>
      </c>
      <c r="E7" s="5" t="s">
        <v>21</v>
      </c>
    </row>
    <row r="8" spans="2:5" ht="12.75">
      <c r="B8" s="4"/>
      <c r="C8" s="4"/>
      <c r="D8" s="4"/>
      <c r="E8" s="4"/>
    </row>
    <row r="9" spans="2:5" ht="12.75">
      <c r="B9" s="4"/>
      <c r="C9" s="4"/>
      <c r="D9" s="4"/>
      <c r="E9" s="4"/>
    </row>
    <row r="10" spans="1:5" ht="12.75">
      <c r="A10" s="1" t="s">
        <v>8</v>
      </c>
      <c r="B10" s="4">
        <v>75949200.09</v>
      </c>
      <c r="C10" s="4">
        <v>77616939</v>
      </c>
      <c r="D10" s="4">
        <v>151495746.43</v>
      </c>
      <c r="E10" s="4">
        <v>152313944</v>
      </c>
    </row>
    <row r="11" spans="2:5" ht="12.75">
      <c r="B11" s="4"/>
      <c r="C11" s="4"/>
      <c r="D11" s="4"/>
      <c r="E11" s="4"/>
    </row>
    <row r="12" spans="1:5" ht="12.75">
      <c r="A12" s="1" t="s">
        <v>9</v>
      </c>
      <c r="B12" s="4">
        <v>-74220523.53999999</v>
      </c>
      <c r="C12" s="4">
        <v>-70186591</v>
      </c>
      <c r="D12" s="4">
        <v>-145096945.87</v>
      </c>
      <c r="E12" s="4">
        <v>-139950094</v>
      </c>
    </row>
    <row r="13" spans="2:5" ht="12.75">
      <c r="B13" s="6"/>
      <c r="C13" s="6"/>
      <c r="D13" s="6"/>
      <c r="E13" s="6"/>
    </row>
    <row r="14" spans="1:5" ht="12.75">
      <c r="A14" s="1" t="s">
        <v>53</v>
      </c>
      <c r="B14" s="4">
        <v>1728675.550000012</v>
      </c>
      <c r="C14" s="4">
        <v>7430348</v>
      </c>
      <c r="D14" s="4">
        <v>6398799.560000002</v>
      </c>
      <c r="E14" s="4">
        <v>12363850</v>
      </c>
    </row>
    <row r="15" spans="2:5" ht="12.75">
      <c r="B15" s="4"/>
      <c r="C15" s="4"/>
      <c r="D15" s="4"/>
      <c r="E15" s="4"/>
    </row>
    <row r="16" spans="1:5" ht="12.75">
      <c r="A16" s="1" t="s">
        <v>10</v>
      </c>
      <c r="B16" s="4">
        <v>277015.11</v>
      </c>
      <c r="C16" s="4">
        <v>452202</v>
      </c>
      <c r="D16" s="4">
        <v>603804.04</v>
      </c>
      <c r="E16" s="4">
        <v>811728</v>
      </c>
    </row>
    <row r="17" spans="1:5" ht="12.75">
      <c r="A17" s="1" t="s">
        <v>11</v>
      </c>
      <c r="B17" s="4">
        <v>-2744654.59</v>
      </c>
      <c r="C17" s="4">
        <v>-3297095</v>
      </c>
      <c r="D17" s="4">
        <v>-5624384.33</v>
      </c>
      <c r="E17" s="4">
        <v>-6947149</v>
      </c>
    </row>
    <row r="18" spans="1:5" ht="12.75">
      <c r="A18" s="1" t="s">
        <v>12</v>
      </c>
      <c r="B18" s="4">
        <v>-29581.08</v>
      </c>
      <c r="C18" s="4">
        <v>-35848</v>
      </c>
      <c r="D18" s="4">
        <v>-61407.35</v>
      </c>
      <c r="E18" s="4">
        <v>-81547</v>
      </c>
    </row>
    <row r="19" spans="2:5" ht="12.75">
      <c r="B19" s="6"/>
      <c r="C19" s="6"/>
      <c r="D19" s="6"/>
      <c r="E19" s="6"/>
    </row>
    <row r="20" spans="1:5" ht="12.75">
      <c r="A20" s="14" t="s">
        <v>133</v>
      </c>
      <c r="B20" s="4">
        <v>-768545.0099999878</v>
      </c>
      <c r="C20" s="4">
        <v>4549607</v>
      </c>
      <c r="D20" s="4">
        <v>1316812.92</v>
      </c>
      <c r="E20" s="4">
        <v>6146882</v>
      </c>
    </row>
    <row r="21" spans="2:5" ht="12.75">
      <c r="B21" s="4"/>
      <c r="C21" s="4"/>
      <c r="D21" s="4"/>
      <c r="E21" s="4"/>
    </row>
    <row r="22" spans="1:5" ht="12.75">
      <c r="A22" s="1" t="s">
        <v>13</v>
      </c>
      <c r="B22" s="4">
        <v>-1620382.04</v>
      </c>
      <c r="C22" s="4">
        <v>-1743465</v>
      </c>
      <c r="D22" s="4">
        <v>-3504785.36</v>
      </c>
      <c r="E22" s="4">
        <v>-3146427</v>
      </c>
    </row>
    <row r="23" spans="1:5" ht="12.75">
      <c r="A23" s="1" t="s">
        <v>14</v>
      </c>
      <c r="B23" s="4">
        <v>100774.22400000002</v>
      </c>
      <c r="C23" s="4">
        <v>368163</v>
      </c>
      <c r="D23" s="4">
        <v>204160.798</v>
      </c>
      <c r="E23" s="4">
        <v>581175</v>
      </c>
    </row>
    <row r="24" spans="1:5" ht="12.75">
      <c r="A24" s="1" t="s">
        <v>54</v>
      </c>
      <c r="B24" s="4">
        <v>2747870.95</v>
      </c>
      <c r="C24" s="4">
        <v>241893</v>
      </c>
      <c r="D24" s="4">
        <v>3161764.91</v>
      </c>
      <c r="E24" s="4">
        <v>667783</v>
      </c>
    </row>
    <row r="25" spans="2:5" ht="12.75">
      <c r="B25" s="6"/>
      <c r="C25" s="6"/>
      <c r="D25" s="6"/>
      <c r="E25" s="6"/>
    </row>
    <row r="26" spans="1:5" ht="12.75">
      <c r="A26" s="1" t="s">
        <v>55</v>
      </c>
      <c r="B26" s="4">
        <v>459718.12400001194</v>
      </c>
      <c r="C26" s="4">
        <v>3416198</v>
      </c>
      <c r="D26" s="4">
        <v>1177954.268000002</v>
      </c>
      <c r="E26" s="4">
        <v>4249413</v>
      </c>
    </row>
    <row r="27" spans="2:5" ht="12.75">
      <c r="B27" s="4"/>
      <c r="C27" s="4"/>
      <c r="D27" s="4"/>
      <c r="E27" s="4"/>
    </row>
    <row r="28" spans="1:5" ht="12.75">
      <c r="A28" s="1" t="s">
        <v>4</v>
      </c>
      <c r="B28" s="4">
        <v>182623.25</v>
      </c>
      <c r="C28" s="4">
        <v>-1136454</v>
      </c>
      <c r="D28" s="4">
        <v>17796.4</v>
      </c>
      <c r="E28" s="4">
        <v>-1344758</v>
      </c>
    </row>
    <row r="29" spans="2:5" ht="12.75">
      <c r="B29" s="6"/>
      <c r="C29" s="6"/>
      <c r="D29" s="6"/>
      <c r="E29" s="6"/>
    </row>
    <row r="30" spans="1:5" ht="12.75">
      <c r="A30" s="14" t="s">
        <v>134</v>
      </c>
      <c r="B30" s="4">
        <v>642341.374000012</v>
      </c>
      <c r="C30" s="4">
        <v>2279744</v>
      </c>
      <c r="D30" s="4">
        <v>1195749.668000002</v>
      </c>
      <c r="E30" s="4">
        <v>2904655</v>
      </c>
    </row>
    <row r="31" spans="2:5" ht="12.75">
      <c r="B31" s="4"/>
      <c r="C31" s="4"/>
      <c r="D31" s="4"/>
      <c r="E31" s="4"/>
    </row>
    <row r="32" spans="1:5" ht="12.75">
      <c r="A32" s="1" t="s">
        <v>7</v>
      </c>
      <c r="B32" s="4">
        <v>-5954.460000000009</v>
      </c>
      <c r="C32" s="4">
        <v>4</v>
      </c>
      <c r="D32" s="4">
        <v>-13705.668000000014</v>
      </c>
      <c r="E32" s="4">
        <v>4</v>
      </c>
    </row>
    <row r="33" spans="2:5" ht="12.75">
      <c r="B33" s="4"/>
      <c r="C33" s="4"/>
      <c r="D33" s="4"/>
      <c r="E33" s="4"/>
    </row>
    <row r="34" spans="1:5" ht="13.5" thickBot="1">
      <c r="A34" s="14" t="s">
        <v>135</v>
      </c>
      <c r="B34" s="7">
        <v>636386.914000012</v>
      </c>
      <c r="C34" s="7">
        <v>2279748</v>
      </c>
      <c r="D34" s="7">
        <v>1182044</v>
      </c>
      <c r="E34" s="7">
        <v>2904659</v>
      </c>
    </row>
    <row r="35" ht="13.5" thickTop="1"/>
    <row r="37" spans="1:5" ht="12.75">
      <c r="A37" s="1" t="s">
        <v>56</v>
      </c>
      <c r="B37" s="23">
        <v>0.6887304264069394</v>
      </c>
      <c r="C37" s="19">
        <v>2.6694941451990633</v>
      </c>
      <c r="D37" s="25">
        <v>1.3097998613880009</v>
      </c>
      <c r="E37" s="24">
        <v>3.4012400468384074</v>
      </c>
    </row>
    <row r="38" spans="1:5" ht="12.75">
      <c r="A38" s="1" t="s">
        <v>57</v>
      </c>
      <c r="B38" s="19">
        <v>0.6695990256734132</v>
      </c>
      <c r="C38" s="26" t="s">
        <v>87</v>
      </c>
      <c r="D38" s="19">
        <v>1.2725728745319802</v>
      </c>
      <c r="E38" s="26" t="s">
        <v>87</v>
      </c>
    </row>
    <row r="42" ht="12.75">
      <c r="A42" s="1" t="s">
        <v>58</v>
      </c>
    </row>
    <row r="43" ht="12.75">
      <c r="A43" s="14" t="s">
        <v>91</v>
      </c>
    </row>
  </sheetData>
  <printOptions/>
  <pageMargins left="0.48" right="0.27" top="0.47" bottom="1" header="0.5" footer="0.5"/>
  <pageSetup horizontalDpi="600" verticalDpi="600" orientation="portrait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61"/>
  <sheetViews>
    <sheetView workbookViewId="0" topLeftCell="A47">
      <selection activeCell="A70" sqref="A70"/>
    </sheetView>
  </sheetViews>
  <sheetFormatPr defaultColWidth="9.140625" defaultRowHeight="12.75"/>
  <cols>
    <col min="1" max="1" width="42.28125" style="0" customWidth="1"/>
    <col min="2" max="2" width="13.8515625" style="0" customWidth="1"/>
    <col min="3" max="3" width="2.28125" style="0" customWidth="1"/>
    <col min="4" max="4" width="13.140625" style="0" customWidth="1"/>
  </cols>
  <sheetData>
    <row r="1" spans="1:4" ht="12.75">
      <c r="A1" s="8" t="s">
        <v>0</v>
      </c>
      <c r="B1" s="4"/>
      <c r="C1" s="4"/>
      <c r="D1" s="4"/>
    </row>
    <row r="2" spans="1:4" ht="12.75">
      <c r="A2" s="8" t="s">
        <v>113</v>
      </c>
      <c r="B2" s="4"/>
      <c r="C2" s="4"/>
      <c r="D2" s="4"/>
    </row>
    <row r="3" spans="2:4" ht="12.75">
      <c r="B3" s="4"/>
      <c r="C3" s="4"/>
      <c r="D3" s="4"/>
    </row>
    <row r="4" spans="2:4" ht="12.75">
      <c r="B4" s="5" t="s">
        <v>114</v>
      </c>
      <c r="C4" s="5"/>
      <c r="D4" s="5" t="s">
        <v>80</v>
      </c>
    </row>
    <row r="5" spans="2:4" ht="12.75">
      <c r="B5" s="5" t="s">
        <v>21</v>
      </c>
      <c r="C5" s="5"/>
      <c r="D5" s="5" t="s">
        <v>21</v>
      </c>
    </row>
    <row r="6" spans="2:4" ht="12.75">
      <c r="B6" s="5"/>
      <c r="C6" s="5"/>
      <c r="D6" s="5" t="s">
        <v>104</v>
      </c>
    </row>
    <row r="7" spans="2:4" ht="12.75">
      <c r="B7" s="4"/>
      <c r="C7" s="4"/>
      <c r="D7" s="4"/>
    </row>
    <row r="8" spans="1:4" ht="12.75">
      <c r="A8" s="8" t="s">
        <v>59</v>
      </c>
      <c r="B8" s="4">
        <v>45924339.41</v>
      </c>
      <c r="C8" s="4"/>
      <c r="D8" s="4">
        <v>51745427</v>
      </c>
    </row>
    <row r="9" spans="1:4" ht="12.75">
      <c r="A9" s="8"/>
      <c r="B9" s="4"/>
      <c r="C9" s="4"/>
      <c r="D9" s="4"/>
    </row>
    <row r="10" spans="1:4" ht="12.75">
      <c r="A10" s="8" t="s">
        <v>15</v>
      </c>
      <c r="B10" s="4">
        <v>1125746.9079999998</v>
      </c>
      <c r="C10" s="4"/>
      <c r="D10" s="4">
        <v>921586</v>
      </c>
    </row>
    <row r="11" spans="1:4" ht="12.75">
      <c r="A11" s="8"/>
      <c r="B11" s="4"/>
      <c r="C11" s="4"/>
      <c r="D11" s="4"/>
    </row>
    <row r="12" spans="1:4" ht="12.75">
      <c r="A12" s="8" t="s">
        <v>60</v>
      </c>
      <c r="B12" s="4">
        <v>4255393.5</v>
      </c>
      <c r="C12" s="4"/>
      <c r="D12" s="4">
        <v>255394</v>
      </c>
    </row>
    <row r="13" spans="1:4" ht="12.75">
      <c r="A13" s="8"/>
      <c r="B13" s="4"/>
      <c r="C13" s="4"/>
      <c r="D13" s="4"/>
    </row>
    <row r="14" spans="1:4" ht="12.75">
      <c r="A14" s="8" t="s">
        <v>88</v>
      </c>
      <c r="B14" s="4">
        <v>983333.33</v>
      </c>
      <c r="C14" s="4"/>
      <c r="D14" s="4">
        <v>61520</v>
      </c>
    </row>
    <row r="15" ht="12.75">
      <c r="A15" s="8"/>
    </row>
    <row r="16" spans="1:4" ht="12.75">
      <c r="A16" s="8" t="s">
        <v>61</v>
      </c>
      <c r="B16" s="4"/>
      <c r="C16" s="4"/>
      <c r="D16" s="4"/>
    </row>
    <row r="17" spans="1:4" ht="12.75">
      <c r="A17" t="s">
        <v>62</v>
      </c>
      <c r="B17" s="10">
        <v>1407073.58</v>
      </c>
      <c r="C17" s="4"/>
      <c r="D17" s="10">
        <v>6364064</v>
      </c>
    </row>
    <row r="18" spans="1:4" ht="12.75">
      <c r="A18" t="s">
        <v>33</v>
      </c>
      <c r="B18" s="11">
        <v>231625.02</v>
      </c>
      <c r="C18" s="4"/>
      <c r="D18" s="11">
        <v>264541</v>
      </c>
    </row>
    <row r="19" spans="1:4" ht="12.75">
      <c r="A19" t="s">
        <v>32</v>
      </c>
      <c r="B19" s="11">
        <v>104775656.53</v>
      </c>
      <c r="C19" s="4"/>
      <c r="D19" s="11">
        <v>103025178</v>
      </c>
    </row>
    <row r="20" spans="1:4" ht="12.75">
      <c r="A20" t="s">
        <v>63</v>
      </c>
      <c r="B20" s="11">
        <v>107598400.07</v>
      </c>
      <c r="C20" s="4"/>
      <c r="D20" s="11">
        <v>100522405</v>
      </c>
    </row>
    <row r="21" spans="1:4" ht="12.75">
      <c r="A21" t="s">
        <v>64</v>
      </c>
      <c r="B21" s="11">
        <v>5303217.74</v>
      </c>
      <c r="C21" s="4"/>
      <c r="D21" s="11">
        <v>5933227</v>
      </c>
    </row>
    <row r="22" spans="1:4" ht="12.75">
      <c r="A22" t="s">
        <v>65</v>
      </c>
      <c r="B22" s="11">
        <v>53974813.599999994</v>
      </c>
      <c r="C22" s="4"/>
      <c r="D22" s="11">
        <v>50288723</v>
      </c>
    </row>
    <row r="23" spans="1:4" ht="12.75">
      <c r="A23" t="s">
        <v>16</v>
      </c>
      <c r="B23" s="11">
        <v>11336584.4</v>
      </c>
      <c r="C23" s="4"/>
      <c r="D23" s="11">
        <v>4568099</v>
      </c>
    </row>
    <row r="24" spans="2:4" ht="12.75">
      <c r="B24" s="12">
        <v>284627371.93999994</v>
      </c>
      <c r="C24" s="4"/>
      <c r="D24" s="12">
        <v>270966237</v>
      </c>
    </row>
    <row r="25" spans="2:4" ht="12.75">
      <c r="B25" s="4"/>
      <c r="C25" s="4"/>
      <c r="D25" s="4"/>
    </row>
    <row r="26" spans="1:4" ht="12.75">
      <c r="A26" s="8" t="s">
        <v>66</v>
      </c>
      <c r="B26" s="4"/>
      <c r="C26" s="4"/>
      <c r="D26" s="4"/>
    </row>
    <row r="27" spans="1:4" ht="12.75">
      <c r="A27" t="s">
        <v>67</v>
      </c>
      <c r="B27" s="10">
        <v>53174824.390000015</v>
      </c>
      <c r="C27" s="4"/>
      <c r="D27" s="10">
        <v>68104864</v>
      </c>
    </row>
    <row r="28" spans="1:4" ht="12.75">
      <c r="A28" t="s">
        <v>68</v>
      </c>
      <c r="B28" s="11">
        <v>6773782.5</v>
      </c>
      <c r="C28" s="4"/>
      <c r="D28" s="11">
        <v>7881898</v>
      </c>
    </row>
    <row r="29" spans="1:4" ht="12.75">
      <c r="A29" t="s">
        <v>69</v>
      </c>
      <c r="B29" s="11">
        <v>4367847.75</v>
      </c>
      <c r="C29" s="4"/>
      <c r="D29" s="11">
        <v>6183999</v>
      </c>
    </row>
    <row r="30" spans="1:4" ht="12.75">
      <c r="A30" t="s">
        <v>70</v>
      </c>
      <c r="B30" s="11">
        <v>85542573.28000002</v>
      </c>
      <c r="C30" s="4"/>
      <c r="D30" s="11">
        <v>109431017</v>
      </c>
    </row>
    <row r="31" spans="1:4" ht="12.75">
      <c r="A31" t="s">
        <v>2</v>
      </c>
      <c r="B31" s="11">
        <v>194647</v>
      </c>
      <c r="C31" s="4"/>
      <c r="D31" s="11">
        <v>194647</v>
      </c>
    </row>
    <row r="32" spans="1:4" ht="12.75">
      <c r="A32" t="s">
        <v>3</v>
      </c>
      <c r="B32" s="11">
        <v>1350</v>
      </c>
      <c r="C32" s="4"/>
      <c r="D32" s="11">
        <v>1525</v>
      </c>
    </row>
    <row r="33" spans="1:4" ht="12.75">
      <c r="A33" t="s">
        <v>4</v>
      </c>
      <c r="B33" s="11">
        <v>11974461.739999998</v>
      </c>
      <c r="C33" s="4"/>
      <c r="D33" s="11">
        <v>12646032</v>
      </c>
    </row>
    <row r="34" spans="2:4" ht="12.75">
      <c r="B34" s="12">
        <v>162029486.66000003</v>
      </c>
      <c r="C34" s="4"/>
      <c r="D34" s="12">
        <v>204443982</v>
      </c>
    </row>
    <row r="35" spans="2:4" ht="12.75">
      <c r="B35" s="4"/>
      <c r="C35" s="4"/>
      <c r="D35" s="4"/>
    </row>
    <row r="36" spans="1:4" ht="12.75">
      <c r="A36" t="s">
        <v>71</v>
      </c>
      <c r="B36" s="4">
        <v>122597885.27999991</v>
      </c>
      <c r="C36" s="4"/>
      <c r="D36" s="4">
        <v>66522255</v>
      </c>
    </row>
    <row r="37" spans="2:4" ht="12.75">
      <c r="B37" s="4"/>
      <c r="C37" s="4"/>
      <c r="D37" s="4"/>
    </row>
    <row r="38" spans="2:4" ht="13.5" thickBot="1">
      <c r="B38" s="7">
        <v>174886698.4279999</v>
      </c>
      <c r="C38" s="4"/>
      <c r="D38" s="7">
        <v>119506182</v>
      </c>
    </row>
    <row r="39" spans="2:4" ht="13.5" thickTop="1">
      <c r="B39" s="4"/>
      <c r="C39" s="4"/>
      <c r="D39" s="4"/>
    </row>
    <row r="40" spans="2:4" ht="12.75">
      <c r="B40" s="4"/>
      <c r="C40" s="4"/>
      <c r="D40" s="4"/>
    </row>
    <row r="41" spans="1:4" ht="12.75">
      <c r="A41" t="s">
        <v>72</v>
      </c>
      <c r="B41" s="4">
        <v>92400000</v>
      </c>
      <c r="C41" s="4"/>
      <c r="D41" s="4">
        <v>70000000</v>
      </c>
    </row>
    <row r="42" spans="1:4" ht="12.75">
      <c r="A42" t="s">
        <v>73</v>
      </c>
      <c r="B42" s="4">
        <v>6213201.219999999</v>
      </c>
      <c r="C42" s="4"/>
      <c r="D42" s="4">
        <v>12885471</v>
      </c>
    </row>
    <row r="43" spans="1:4" ht="12.75">
      <c r="A43" t="s">
        <v>6</v>
      </c>
      <c r="B43" s="4">
        <v>16540657.11</v>
      </c>
      <c r="C43" s="4"/>
      <c r="D43" s="4">
        <v>16540657</v>
      </c>
    </row>
    <row r="44" spans="1:4" ht="12.75">
      <c r="A44" t="s">
        <v>74</v>
      </c>
      <c r="B44" s="6">
        <v>14948537.048000015</v>
      </c>
      <c r="C44" s="4"/>
      <c r="D44" s="6">
        <v>13766493</v>
      </c>
    </row>
    <row r="45" spans="1:4" ht="12.75">
      <c r="A45" t="s">
        <v>75</v>
      </c>
      <c r="B45" s="4">
        <v>130102395.37800002</v>
      </c>
      <c r="C45" s="4"/>
      <c r="D45" s="4">
        <v>113192621</v>
      </c>
    </row>
    <row r="46" spans="2:4" ht="12.75">
      <c r="B46" s="4"/>
      <c r="C46" s="4"/>
      <c r="D46" s="4"/>
    </row>
    <row r="47" spans="1:4" ht="12.75">
      <c r="A47" t="s">
        <v>89</v>
      </c>
      <c r="B47" s="4">
        <v>13705.67</v>
      </c>
      <c r="C47" s="4"/>
      <c r="D47" s="4">
        <v>0</v>
      </c>
    </row>
    <row r="48" spans="2:4" ht="12.75">
      <c r="B48" s="4"/>
      <c r="C48" s="4"/>
      <c r="D48" s="4"/>
    </row>
    <row r="49" spans="1:4" ht="12.75">
      <c r="A49" t="s">
        <v>76</v>
      </c>
      <c r="B49" s="4">
        <v>3002514</v>
      </c>
      <c r="C49" s="4"/>
      <c r="D49" s="4">
        <v>3469273</v>
      </c>
    </row>
    <row r="50" spans="1:4" ht="12.75">
      <c r="A50" t="s">
        <v>45</v>
      </c>
      <c r="B50" s="4">
        <v>1631039.05</v>
      </c>
      <c r="C50" s="4"/>
      <c r="D50" s="4">
        <v>2473095</v>
      </c>
    </row>
    <row r="51" spans="1:4" ht="12.75">
      <c r="A51" t="s">
        <v>77</v>
      </c>
      <c r="B51" s="4">
        <v>40137044.33</v>
      </c>
      <c r="C51" s="4"/>
      <c r="D51" s="4">
        <v>371193</v>
      </c>
    </row>
    <row r="52" spans="2:4" ht="12.75">
      <c r="B52" s="4"/>
      <c r="C52" s="4"/>
      <c r="D52" s="4"/>
    </row>
    <row r="53" spans="2:4" ht="13.5" thickBot="1">
      <c r="B53" s="7">
        <v>174886698.42800003</v>
      </c>
      <c r="C53" s="4"/>
      <c r="D53" s="7">
        <v>119506182</v>
      </c>
    </row>
    <row r="54" spans="2:4" ht="13.5" thickTop="1">
      <c r="B54" s="4"/>
      <c r="C54" s="4"/>
      <c r="D54" s="4"/>
    </row>
    <row r="55" spans="2:4" ht="12.75">
      <c r="B55" s="4"/>
      <c r="C55" s="4"/>
      <c r="D55" s="4"/>
    </row>
    <row r="56" spans="1:4" ht="12.75">
      <c r="A56" t="s">
        <v>78</v>
      </c>
      <c r="B56" s="13">
        <v>1.3973924464069267</v>
      </c>
      <c r="C56" s="4"/>
      <c r="D56" s="13">
        <v>1.6161585857142857</v>
      </c>
    </row>
    <row r="57" spans="2:4" ht="12.75">
      <c r="B57" s="4"/>
      <c r="C57" s="4"/>
      <c r="D57" s="4"/>
    </row>
    <row r="58" spans="2:4" ht="12.75">
      <c r="B58" s="4"/>
      <c r="C58" s="4"/>
      <c r="D58" s="4"/>
    </row>
    <row r="59" spans="1:4" ht="12.75">
      <c r="A59" t="s">
        <v>79</v>
      </c>
      <c r="B59" s="4"/>
      <c r="C59" s="4"/>
      <c r="D59" s="4"/>
    </row>
    <row r="60" spans="1:4" ht="12.75">
      <c r="A60" t="s">
        <v>90</v>
      </c>
      <c r="B60" s="4"/>
      <c r="C60" s="4"/>
      <c r="D60" s="4"/>
    </row>
    <row r="61" spans="2:4" ht="12.75">
      <c r="B61" s="4"/>
      <c r="C61" s="4"/>
      <c r="D61" s="4"/>
    </row>
  </sheetData>
  <printOptions/>
  <pageMargins left="0.75" right="0.75" top="0.31" bottom="0.16" header="0.24" footer="0.16"/>
  <pageSetup horizontalDpi="600" verticalDpi="6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TRC</cp:lastModifiedBy>
  <cp:lastPrinted>2004-08-21T02:59:03Z</cp:lastPrinted>
  <dcterms:created xsi:type="dcterms:W3CDTF">2004-01-12T03:42:55Z</dcterms:created>
  <dcterms:modified xsi:type="dcterms:W3CDTF">2004-08-21T02:59:09Z</dcterms:modified>
  <cp:category/>
  <cp:version/>
  <cp:contentType/>
  <cp:contentStatus/>
</cp:coreProperties>
</file>