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1"/>
  </bookViews>
  <sheets>
    <sheet name="Income" sheetId="1" r:id="rId1"/>
    <sheet name="BS" sheetId="2" r:id="rId2"/>
    <sheet name="notes" sheetId="3" r:id="rId3"/>
  </sheets>
  <definedNames>
    <definedName name="_xlnm.Print_Area" localSheetId="1">'BS'!$A$1:$H$59</definedName>
    <definedName name="_xlnm.Print_Area" localSheetId="0">'Income'!$A$1:$L$54</definedName>
    <definedName name="_xlnm.Print_Area" localSheetId="2">'notes'!$A$9:$J$192</definedName>
    <definedName name="_xlnm.Print_Titles" localSheetId="1">'BS'!$1:$8</definedName>
    <definedName name="_xlnm.Print_Titles" localSheetId="0">'Income'!$1:$13</definedName>
    <definedName name="_xlnm.Print_Titles" localSheetId="2">'notes'!$1:$8</definedName>
  </definedNames>
  <calcPr fullCalcOnLoad="1"/>
</workbook>
</file>

<file path=xl/sharedStrings.xml><?xml version="1.0" encoding="utf-8"?>
<sst xmlns="http://schemas.openxmlformats.org/spreadsheetml/2006/main" count="408" uniqueCount="236">
  <si>
    <t>(a)</t>
  </si>
  <si>
    <t>(b)</t>
  </si>
  <si>
    <t>(c)</t>
  </si>
  <si>
    <t>(d)</t>
  </si>
  <si>
    <t>Exceptional items</t>
  </si>
  <si>
    <t>(e)</t>
  </si>
  <si>
    <t>(f)</t>
  </si>
  <si>
    <t>(g)</t>
  </si>
  <si>
    <t>(h)</t>
  </si>
  <si>
    <t>(i)</t>
  </si>
  <si>
    <t>(j)</t>
  </si>
  <si>
    <t>(k)</t>
  </si>
  <si>
    <t>(l)</t>
  </si>
  <si>
    <t>RM'000</t>
  </si>
  <si>
    <t>Short term borrowings</t>
  </si>
  <si>
    <t>Long term borrowings</t>
  </si>
  <si>
    <t>-</t>
  </si>
  <si>
    <t>CONSOLIDATED INCOME STATEMENT</t>
  </si>
  <si>
    <t>CONSOLIDATED BALANCE SHEET</t>
  </si>
  <si>
    <t xml:space="preserve">FINANCIAL </t>
  </si>
  <si>
    <t>YEAR END</t>
  </si>
  <si>
    <t>CURRENT</t>
  </si>
  <si>
    <t>QUARTER</t>
  </si>
  <si>
    <t>At cost</t>
  </si>
  <si>
    <t>Investment income</t>
  </si>
  <si>
    <t>Net tangible assets per share (RM)</t>
  </si>
  <si>
    <t>Explanatory Notes</t>
  </si>
  <si>
    <t>Exceptional Items</t>
  </si>
  <si>
    <t>Accounting Policies</t>
  </si>
  <si>
    <t>Quoted Securities</t>
  </si>
  <si>
    <t>Changes in the Composition of the Group</t>
  </si>
  <si>
    <t>Status of Corporate Proposal</t>
  </si>
  <si>
    <t>Contingent Liabilities</t>
  </si>
  <si>
    <t>Off Balance Sheet Financial Instruments</t>
  </si>
  <si>
    <t>Prospects for the Current Financial Year</t>
  </si>
  <si>
    <t>Seasonal or Cyclical Factors</t>
  </si>
  <si>
    <t>Group Borrowings and Debt Securities</t>
  </si>
  <si>
    <t>Material Litigation</t>
  </si>
  <si>
    <t>1</t>
  </si>
  <si>
    <t>2</t>
  </si>
  <si>
    <t>3</t>
  </si>
  <si>
    <t>4</t>
  </si>
  <si>
    <t>19</t>
  </si>
  <si>
    <t>20</t>
  </si>
  <si>
    <t>21</t>
  </si>
  <si>
    <t>Total Purchases</t>
  </si>
  <si>
    <t>Total Disposals</t>
  </si>
  <si>
    <t>a)</t>
  </si>
  <si>
    <t>b)</t>
  </si>
  <si>
    <t>At market value</t>
  </si>
  <si>
    <t>Profits on sale of Investments and/or Properties</t>
  </si>
  <si>
    <t>Total Profit/(Loss) on disposal</t>
  </si>
  <si>
    <t>CORRESPONDING</t>
  </si>
  <si>
    <t>(Incorporated in Malaysia)</t>
  </si>
  <si>
    <t>YEAR</t>
  </si>
  <si>
    <t>DATE</t>
  </si>
  <si>
    <t>PERIOD</t>
  </si>
  <si>
    <t xml:space="preserve">  Reserves</t>
  </si>
  <si>
    <t>Contingent liabilities of the Group as at the date of this announcement are as follows:</t>
  </si>
  <si>
    <t>Extraordinary Items</t>
  </si>
  <si>
    <t>At carrying value/book value</t>
  </si>
  <si>
    <t>N/A</t>
  </si>
  <si>
    <t>Revenue</t>
  </si>
  <si>
    <t>Other income</t>
  </si>
  <si>
    <t>Finance cost</t>
  </si>
  <si>
    <t>Depreciation and amortisation</t>
  </si>
  <si>
    <t>Share of profits and losses of associated company</t>
  </si>
  <si>
    <t>Income tax</t>
  </si>
  <si>
    <t>(m)</t>
  </si>
  <si>
    <t>Profit before finance cost, depreciation and amortisation, exceptional items, income tax, minority interest and extraordinary items</t>
  </si>
  <si>
    <t>Profit before income tax,minority interests and extraordinary items</t>
  </si>
  <si>
    <t>Profit before income tax, minority interests and extraordinary items</t>
  </si>
  <si>
    <t>Profit after income tax before deducting minority interests</t>
  </si>
  <si>
    <t>(ii)</t>
  </si>
  <si>
    <t>Minority interests</t>
  </si>
  <si>
    <t>Pre-acquisition profit, if applicable</t>
  </si>
  <si>
    <t>Net profit from ordinary activities attributable to members of the company</t>
  </si>
  <si>
    <t>(iii)</t>
  </si>
  <si>
    <t>Extraordinary items</t>
  </si>
  <si>
    <t>Extraordinary items attributable to members of the company</t>
  </si>
  <si>
    <t>Net profit attributable to members of the company</t>
  </si>
  <si>
    <t>Earnings per share based on 2(m) above after deducting any provision for preference dividends, if any :</t>
  </si>
  <si>
    <t>Dividend per share (sen)</t>
  </si>
  <si>
    <t>Dividend description</t>
  </si>
  <si>
    <t>Investment properties</t>
  </si>
  <si>
    <t>Investment in associated company</t>
  </si>
  <si>
    <t>Current assets</t>
  </si>
  <si>
    <t xml:space="preserve">     Cash and bank balances</t>
  </si>
  <si>
    <t>Current liabilities</t>
  </si>
  <si>
    <t xml:space="preserve">     Short term borrowings</t>
  </si>
  <si>
    <t xml:space="preserve">     Provision for taxation</t>
  </si>
  <si>
    <t>Net current assets</t>
  </si>
  <si>
    <t>Shareholders' funds</t>
  </si>
  <si>
    <t xml:space="preserve">  Share capital</t>
  </si>
  <si>
    <t xml:space="preserve">       Share premium</t>
  </si>
  <si>
    <t xml:space="preserve">       Retained profit</t>
  </si>
  <si>
    <t>Deferred taxation</t>
  </si>
  <si>
    <t>The tax expense comprises the following:</t>
  </si>
  <si>
    <t>There were no profits on sale of unquoted investments and/or  properties outside the ordinary course of business of the Group for the financial quarter and year under review.</t>
  </si>
  <si>
    <t>(Other than Securities in Existing Subsidiaries and Associated Companies)</t>
  </si>
  <si>
    <t>nil</t>
  </si>
  <si>
    <t>TO</t>
  </si>
  <si>
    <t>PRECEDING</t>
  </si>
  <si>
    <t>AS AT</t>
  </si>
  <si>
    <t>END OF</t>
  </si>
  <si>
    <t>Property, plant and equipment</t>
  </si>
  <si>
    <t>Long term investments</t>
  </si>
  <si>
    <t xml:space="preserve">     Trade receivables</t>
  </si>
  <si>
    <t xml:space="preserve">     Other receivables, deposits and prepayment</t>
  </si>
  <si>
    <t xml:space="preserve">     Trade payables</t>
  </si>
  <si>
    <t xml:space="preserve">     Other payables and accruals</t>
  </si>
  <si>
    <t>Income Tax</t>
  </si>
  <si>
    <t>current income tax</t>
  </si>
  <si>
    <t>Changes in Share Capital and Loan Stocks</t>
  </si>
  <si>
    <t>There is no financial instruments with off balance sheet risk as at the date of this quarterly report.</t>
  </si>
  <si>
    <t>Material Changes in the Profit Before Taxation for the Current Quarter as compared with the Immediate Preceding Quarter</t>
  </si>
  <si>
    <t>Review of Performance of the Company and Its Principal Subsidiaries</t>
  </si>
  <si>
    <t>Subsequent Material Events</t>
  </si>
  <si>
    <t>There were no  exceptional items for the current quarter and financial year-to-date.</t>
  </si>
  <si>
    <t>There were no extraordinary items for the current quarter and financial year-to-date.</t>
  </si>
  <si>
    <t xml:space="preserve">     Fixed deposits</t>
  </si>
  <si>
    <t>Segment Reporting</t>
  </si>
  <si>
    <t>Total</t>
  </si>
  <si>
    <t>Segment revenue, profit before interest and taxation and total assets employed were as follows:-</t>
  </si>
  <si>
    <t>Dividends</t>
  </si>
  <si>
    <t>(These figures have not been audited)</t>
  </si>
  <si>
    <t>Goodwill on consolidation</t>
  </si>
  <si>
    <t>i)</t>
  </si>
  <si>
    <t xml:space="preserve">      QUARTERLY REPORT</t>
  </si>
  <si>
    <t>CUMMULATIVE PERIOD</t>
  </si>
  <si>
    <t>INDIVIDUAL  PERIOD</t>
  </si>
  <si>
    <t>NIL</t>
  </si>
  <si>
    <t>Intangible assets</t>
  </si>
  <si>
    <t>Other long term assets</t>
  </si>
  <si>
    <t xml:space="preserve">     Amount due from contract customers</t>
  </si>
  <si>
    <t>INDIVIDUAL  QUARTER</t>
  </si>
  <si>
    <t xml:space="preserve">CUMMULATIVE QUARTER </t>
  </si>
  <si>
    <t>Portion of hire purchase payable within one year</t>
  </si>
  <si>
    <t>Portion of hire purchase payable after one year</t>
  </si>
  <si>
    <r>
      <t xml:space="preserve">(a) </t>
    </r>
    <r>
      <rPr>
        <u val="single"/>
        <sz val="11"/>
        <rFont val="Times New Roman"/>
        <family val="1"/>
      </rPr>
      <t>Short term borrowings</t>
    </r>
  </si>
  <si>
    <r>
      <t xml:space="preserve">(b) </t>
    </r>
    <r>
      <rPr>
        <u val="single"/>
        <sz val="11"/>
        <rFont val="Times New Roman"/>
        <family val="1"/>
      </rPr>
      <t>Long term borrowings :</t>
    </r>
  </si>
  <si>
    <t>CUMMULATIVE QUARTER</t>
  </si>
  <si>
    <t>There were no purchases and disposals of quoted securities for the current quarter and financial year-to-date and profit / loss arising therefrom ;</t>
  </si>
  <si>
    <t>There were no  investments in quoted securities for the current quarter and financial year-to-date.</t>
  </si>
  <si>
    <t>Perfomance Bond given to third parties in respect of Projects</t>
  </si>
  <si>
    <t>Advance Bond given to third parties in respect of Projects</t>
  </si>
  <si>
    <t>Design bond given to a third party in respect of a project</t>
  </si>
  <si>
    <t>Tender Bond given to a third party in respect of tendering for a project</t>
  </si>
  <si>
    <t>RM 000</t>
  </si>
  <si>
    <t>GROUP (BY ACTIVITIES)</t>
  </si>
  <si>
    <t>TURNOVER</t>
  </si>
  <si>
    <t>ASSETS EMPLOYED</t>
  </si>
  <si>
    <t>Civil engineering and construction works</t>
  </si>
  <si>
    <t>CURRENT FINANCIAL YEAR-TO-DATE</t>
  </si>
  <si>
    <t>There is no dividend proposed for the quarter ended 31 December 2001.</t>
  </si>
  <si>
    <t>TSR CAPITAL BERHAD</t>
  </si>
  <si>
    <t>(Company No : 541149-W)</t>
  </si>
  <si>
    <t>n/a</t>
  </si>
  <si>
    <t>Basic (based on ordinary shares ) (sen)            (see note 1)</t>
  </si>
  <si>
    <t>Note</t>
  </si>
  <si>
    <t>The basis earnings per share has been computed based on 7,638,904 shares, being weighted average number of shares in issue after  taking into account that the Acquisitions had been completed on 1 November 2001.</t>
  </si>
  <si>
    <t>Fully diluted (based on ordinary shares) (sen)</t>
  </si>
  <si>
    <t>TSR Capital Berhad</t>
  </si>
  <si>
    <t>TSR Capital Berhad ("TSR") was incorporated in Malaysia on 7 March 2001 under the Companies Act, 1965 as a private limited company under the name of Aimplex Sdn. Bhd.. It was subsequently converted into a public limited company on 13 April 2001 and changed its name to TSR Capital Berhad on 21 June 2001. TSR has completed the acquisition of 7 companies on 1 November 2001.</t>
  </si>
  <si>
    <t xml:space="preserve">     Inventory</t>
  </si>
  <si>
    <t>a.</t>
  </si>
  <si>
    <t>b.</t>
  </si>
  <si>
    <t>Basis of Accounting</t>
  </si>
  <si>
    <t>Basis of Consolidation</t>
  </si>
  <si>
    <t>Pursuant to the restructuring exercise and completion of  the acquisitions of  its subsidiaries on 1 November 2001, the Group structure as at 31 December 2001 is as follows:</t>
  </si>
  <si>
    <t>TSR</t>
  </si>
  <si>
    <t>Company</t>
  </si>
  <si>
    <t>Principal Activities</t>
  </si>
  <si>
    <t>Defination</t>
  </si>
  <si>
    <t>TSRB</t>
  </si>
  <si>
    <t>TSRCP</t>
  </si>
  <si>
    <t>TGEO</t>
  </si>
  <si>
    <t>TPROP</t>
  </si>
  <si>
    <t>TSRU</t>
  </si>
  <si>
    <t>TSRCPK</t>
  </si>
  <si>
    <t>TSR Bina Sdn. Bhd.</t>
  </si>
  <si>
    <t>TSR Concrete Products Sdn. Bhd.</t>
  </si>
  <si>
    <t>TSR Geotechnics Sdn. Bhd.</t>
  </si>
  <si>
    <t>TSR Properties Sdn. Bhd.</t>
  </si>
  <si>
    <t>TSR Usahasama Sdn. Bhd.</t>
  </si>
  <si>
    <t>TSR Concrete Products (Kedah) Sdn. Bhd.</t>
  </si>
  <si>
    <t>Investment holding</t>
  </si>
  <si>
    <t>Construction and civil engineering works</t>
  </si>
  <si>
    <t>Manufacturing and marketing of precast concrete products</t>
  </si>
  <si>
    <t>Construction / geotechnical works</t>
  </si>
  <si>
    <t>Building construction and civil engineering works</t>
  </si>
  <si>
    <t>In conjunction with the admission to the Official List and the listing of and quotation for the entire issued and paid-up share capital of TSR on the Main Board of the Kuala Lumpur Stock Exchange, the following scheme was undertaken:-</t>
  </si>
  <si>
    <t>Acquisitions</t>
  </si>
  <si>
    <t xml:space="preserve">a. </t>
  </si>
  <si>
    <t>c.</t>
  </si>
  <si>
    <t>d.</t>
  </si>
  <si>
    <t>All acquisitions referred above are completed on 1 November 2001.</t>
  </si>
  <si>
    <t>Restricted Issue</t>
  </si>
  <si>
    <t>Public Issue</t>
  </si>
  <si>
    <t>Public issue of 13,300,000 new ordinary shares of RM1.00 each comprising:-</t>
  </si>
  <si>
    <t>3,300,000 new ordinary shares of RM1.00 each available for application at an issue price of RM1.30 per ordinary share payabale in full on application; and,</t>
  </si>
  <si>
    <t>ii)</t>
  </si>
  <si>
    <t>There were no issuances and repayment of debt and equity securities, share buy-backs, share cancellations, share held as treasury shares and resale of treasury shares for the current financial year-to-date.</t>
  </si>
  <si>
    <t>As at 18 March 2002 (latest practicable date which is not later than 7 days from the date of issuance of this quarterly report), the directors are not aware of any contingent liabilities which, upon becoming enforceable, may have a material impact on the profit or net assets value of the TSR Group.</t>
  </si>
  <si>
    <t>Save as disclosed below, neither TSR nor its subsidiaries is engaged in any litigation, either as plaintiff or defendant, which has a material effect on the financial position or TSR or its subsidiaries and the Directors do not know of any proceedings which might materially and adversely affect the position or business of TSR or its subsidiaries.</t>
  </si>
  <si>
    <t>The Directors of TSR are of the opinion that the results of the above proceedings would not have a significant impact on the Group's future financial performance.</t>
  </si>
  <si>
    <t>The consolidated financial statements incorporate the accounts of the Company and its subsidiaries using the acquisition method.  The results of subsidiaries acquired or disposed of are included in the consolidated financial statements from the date of acquisition or up to the date of disposal, as applicable.  Intercompany transactions and balances are eliminated on consolidation.</t>
  </si>
  <si>
    <t>The Group's operations are not significantly affected by seasonal and cyclical factors.</t>
  </si>
  <si>
    <t xml:space="preserve">There is no significant variance between the actual results and the estimate results ended 31 December 2001. </t>
  </si>
  <si>
    <t>21st March 2002</t>
  </si>
  <si>
    <t xml:space="preserve">       Capital Reserve</t>
  </si>
  <si>
    <t>Comparative Figure</t>
  </si>
  <si>
    <t>There are no comparative figures for the preceding year.</t>
  </si>
  <si>
    <t>10,000,000 new ordinary shares of RM1.00 each by way of private placement at an issue price of RM1.30 per ordinary share payable in full on application.</t>
  </si>
  <si>
    <t>Hong Leong Finance Berhad, the Plaintiff, has filed summons against TSRB on 15 March 1999 for an amount of RM918,000 based on a factoring agreement between Hong Leong Finance Berhad and Way Soon Construction Sdn. Bhd. ("WSCSB").</t>
  </si>
  <si>
    <t>Not applicable as this is the first reporting quarter for the Group.</t>
  </si>
  <si>
    <t>The public issue has been completed as at the date of the quarter report.</t>
  </si>
  <si>
    <t>Subsequent to year ended 31 December 2001, the Group has issued its Prospectus on 20 February 2002 and expecting the entire issued and paid-up share capital of TSR to be admitted to the Official Listing on the Main Board of Kuala Lumpur Stock Exchange.</t>
  </si>
  <si>
    <t>Total group borrowings as at 31 December 2001 are as follows:</t>
  </si>
  <si>
    <t>Nil</t>
  </si>
  <si>
    <t>Quarterly report on consolidated results for the fourth quarter ended 31 December 2001</t>
  </si>
  <si>
    <t>PROFIT BEFORE TAX &amp; MINORITY INTEREST</t>
  </si>
  <si>
    <t>The Group recorded a profit before taxation of RM4.31 million and RM17.91 million for the current quarter and for the financial year-to-date respectively on the back of turnover of RM36.31 million and RM107.97 million respectively.</t>
  </si>
  <si>
    <t xml:space="preserve">The financial statements of the Group and of the Company are prepared under the historical cost convention and comply with approved accounting standards issued by the Malaysian Accounting Standards Board. </t>
  </si>
  <si>
    <t>The effective tax rate of the Group for the year ended 31 December 2001 is higher than the statutory tax rate due principally to the balancing charge resulting from the gain on the disposal of certain plant and machineries.</t>
  </si>
  <si>
    <t xml:space="preserve"> (formally known as Aimplex Berhad)</t>
  </si>
  <si>
    <t xml:space="preserve">Barring unforeseen circumstances, the Board of Directors expects the Group's performance for the current financial year will be substantially improved in view of the current on-going projects. Furthermore, the Board of Directors are confident of securing 3 additional projects of approximately RM330 million in the current financial year. With this new contracts, the Board of Directors expects the profitability of the Group to increase substantially over the current financial year. </t>
  </si>
  <si>
    <t>Acquisition of the entire issued and  paid-up share capital of TSR Bina Sdn. Bhd. ("TSRB") comprising 10,000,000 ordinary shares of RM1.00 each for a total purchase consideration of RM44,535,695 satisfied by the issuance of 37,476,000 new shares at an issue price of approximately RM1.19 per share. The purchase consideration of RM44,535,695 for the TSRB acquisition was arrived at based on the audited NTA of TSRB as at 31 December 2000.</t>
  </si>
  <si>
    <t>Acquisition of the entire issued and  paid-up share capital of TSR Concrete Products Sdn. Bhd. ("TSRCP") comprising 1,000,000 ordinary shares of RM1.00 each for a total purchase consideration of RM4,411,438 satisfied by the issuance of 3,712,000 new shares at an issue price of approximately RM1.19 per share. The purchase consideration of RM4,411,438 for the TSRCP acquisition was arrived at based on the audited NTA of TSRCP as at 31 December 2000.</t>
  </si>
  <si>
    <t>Acquisition of the entire issued and  paid-up share capital of TSR Geotechnics Sdn. Bhd. ("TGEO") comprising 1,000,000 ordinary shares of RM1.00 each for a total purchase consideration of RM1,775,388 satisfied by the issuance of 1,494,000 new shares at an issue price of approximately RM1.19 per share. The purchase consideration of RM1,775,388 for the TGEO acquisition was arrived at based on the audited NTA of TGEO as at 31 December 2000.</t>
  </si>
  <si>
    <t>Acquisition of the entire issued and  paid-up share capital of TSR Properties Sdn. Bhd. ("TPROP") comprising 2,050,000 ordinary shares of RM1.00 each for a total purchase consideration of RM2,041,533 satisfied by the issuance of 1,718,000 new shares at an issue price of approximately RM1.19 per share. The purchase consideration of RM2,041,533 for the TPROP acquisition was arrived at based on the audited NTA of TPROP as at 31 December 2000.</t>
  </si>
  <si>
    <t>Restricted issue  of 6,000,000 new ordinary shares of RM1.00 each at an issue price of RM1.30 per ordinary share payable in full on application. The restricted issue has been completed as at the date of the quarter report.</t>
  </si>
  <si>
    <t>Variance of Actual Profit against Estimated Profit</t>
  </si>
  <si>
    <t>WSCSB, a contractor engaged by TSRB for a construction project, had entered into the factoring agreement with the Plaintiff which would advance money to WSCSB against interim certificates issued by TSRB for work done by WSCSB. Subsequently, WSCSB was unable to carry on the works under the contract and the contract had since been terminated. The Plaintiff has obtained Summary Judgement but the same has been overturned on appeal by TSRB. Currently this case is pending filing of Summons for Direction and notice for case management by the Plaintiff. TSRB has instructed their solicitors to issue third party notice to make WSCSB a party to the proceeding. Solicitors of TSRB are of the opinion that TSRB has a valid defence on the merits of the case to contest the claims by the Plaintiff. However, TSRB has conservatively made full provision in the account for the possible losses.</t>
  </si>
  <si>
    <t>The high turnover recorded by the Group was mainly attributable to the smooth construction activities involving our major projects such as construction of students' residence campus at Universiti Utara Malaysia and construction of new prison complex in Kluang. As a consequence, the Group is able to meet its profit as projected in our prospectus dated 20 February 2002.</t>
  </si>
  <si>
    <t>over provision of taxation in prior year</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</si>
</sst>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_);_(* \(#,##0\);_(* &quot;-&quot;??_);_(@_)"/>
    <numFmt numFmtId="180" formatCode="_(* #,##0.000_);_(* \(#,##0.000\);_(* &quot;-&quot;??_);_(@_)"/>
    <numFmt numFmtId="181" formatCode="_(* #,##0.0000_);_(* \(#,##0.0000\);_(* &quot;-&quot;??_);_(@_)"/>
    <numFmt numFmtId="182" formatCode="mm/dd/yy"/>
    <numFmt numFmtId="183" formatCode="d/mmm/yy"/>
    <numFmt numFmtId="184" formatCode="0.0%"/>
    <numFmt numFmtId="185" formatCode="&quot;Yes&quot;;&quot;Yes&quot;;&quot;No&quot;"/>
    <numFmt numFmtId="186" formatCode="&quot;True&quot;;&quot;True&quot;;&quot;False&quot;"/>
    <numFmt numFmtId="187" formatCode="&quot;On&quot;;&quot;On&quot;;&quot;Off&quot;"/>
  </numFmts>
  <fonts count="28">
    <font>
      <sz val="10"/>
      <name val="Arial"/>
      <family val="0"/>
    </font>
    <font>
      <b/>
      <sz val="12"/>
      <name val="Times New Roman"/>
      <family val="1"/>
    </font>
    <font>
      <b/>
      <sz val="10"/>
      <name val="Times New Roman"/>
      <family val="1"/>
    </font>
    <font>
      <sz val="10"/>
      <name val="Times New Roman"/>
      <family val="1"/>
    </font>
    <font>
      <b/>
      <sz val="14"/>
      <name val="Times New Roman"/>
      <family val="1"/>
    </font>
    <font>
      <b/>
      <sz val="8"/>
      <name val="Times New Roman"/>
      <family val="1"/>
    </font>
    <font>
      <sz val="8"/>
      <name val="Times New Roman"/>
      <family val="1"/>
    </font>
    <font>
      <sz val="9"/>
      <name val="Times New Roman"/>
      <family val="1"/>
    </font>
    <font>
      <b/>
      <sz val="9"/>
      <name val="Times New Roman"/>
      <family val="1"/>
    </font>
    <font>
      <b/>
      <sz val="10"/>
      <color indexed="12"/>
      <name val="Times New Roman"/>
      <family val="1"/>
    </font>
    <font>
      <sz val="10"/>
      <color indexed="12"/>
      <name val="Times New Roman"/>
      <family val="1"/>
    </font>
    <font>
      <b/>
      <sz val="11"/>
      <name val="Times New Roman"/>
      <family val="1"/>
    </font>
    <font>
      <b/>
      <sz val="15"/>
      <name val="Times New Roman"/>
      <family val="1"/>
    </font>
    <font>
      <sz val="12"/>
      <name val="Times New Roman"/>
      <family val="0"/>
    </font>
    <font>
      <sz val="11"/>
      <name val="Times New Roman"/>
      <family val="1"/>
    </font>
    <font>
      <b/>
      <sz val="11"/>
      <color indexed="12"/>
      <name val="Times New Roman"/>
      <family val="1"/>
    </font>
    <font>
      <sz val="11"/>
      <color indexed="12"/>
      <name val="Times New Roman"/>
      <family val="1"/>
    </font>
    <font>
      <sz val="11"/>
      <name val="Arial"/>
      <family val="0"/>
    </font>
    <font>
      <u val="single"/>
      <sz val="11"/>
      <name val="Times New Roman"/>
      <family val="1"/>
    </font>
    <font>
      <b/>
      <u val="single"/>
      <sz val="11"/>
      <name val="Times New Roman"/>
      <family val="1"/>
    </font>
    <font>
      <i/>
      <sz val="11"/>
      <name val="Times New Roman"/>
      <family val="1"/>
    </font>
    <font>
      <sz val="10"/>
      <color indexed="9"/>
      <name val="Times New Roman"/>
      <family val="1"/>
    </font>
    <font>
      <sz val="12"/>
      <color indexed="9"/>
      <name val="Times New Roman"/>
      <family val="0"/>
    </font>
    <font>
      <sz val="10"/>
      <color indexed="9"/>
      <name val="Arial"/>
      <family val="0"/>
    </font>
    <font>
      <b/>
      <sz val="10"/>
      <color indexed="9"/>
      <name val="Times New Roman"/>
      <family val="1"/>
    </font>
    <font>
      <b/>
      <sz val="9"/>
      <color indexed="9"/>
      <name val="Times New Roman"/>
      <family val="1"/>
    </font>
    <font>
      <b/>
      <sz val="13"/>
      <name val="Times New Roman"/>
      <family val="1"/>
    </font>
    <font>
      <b/>
      <i/>
      <sz val="11"/>
      <name val="Times New Roman"/>
      <family val="1"/>
    </font>
  </fonts>
  <fills count="3">
    <fill>
      <patternFill/>
    </fill>
    <fill>
      <patternFill patternType="gray125"/>
    </fill>
    <fill>
      <patternFill patternType="solid">
        <fgColor indexed="22"/>
        <bgColor indexed="64"/>
      </patternFill>
    </fill>
  </fills>
  <borders count="28">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medium"/>
    </border>
    <border>
      <left>
        <color indexed="63"/>
      </left>
      <right>
        <color indexed="63"/>
      </right>
      <top style="thin"/>
      <bottom style="double"/>
    </border>
    <border>
      <left>
        <color indexed="63"/>
      </left>
      <right>
        <color indexed="63"/>
      </right>
      <top style="thin"/>
      <bottom style="thin"/>
    </border>
    <border>
      <left style="double"/>
      <right style="double"/>
      <top style="double"/>
      <bottom style="double"/>
    </border>
    <border>
      <left>
        <color indexed="63"/>
      </left>
      <right style="double"/>
      <top>
        <color indexed="63"/>
      </top>
      <bottom style="double"/>
    </border>
    <border>
      <left style="double"/>
      <right>
        <color indexed="63"/>
      </right>
      <top>
        <color indexed="63"/>
      </top>
      <bottom>
        <color indexed="63"/>
      </bottom>
    </border>
    <border>
      <left style="double"/>
      <right style="double"/>
      <top style="double"/>
      <bottom>
        <color indexed="63"/>
      </bottom>
    </border>
    <border>
      <left style="double"/>
      <right style="double"/>
      <top>
        <color indexed="63"/>
      </top>
      <bottom>
        <color indexed="63"/>
      </bottom>
    </border>
    <border>
      <left>
        <color indexed="63"/>
      </left>
      <right style="double"/>
      <top>
        <color indexed="63"/>
      </top>
      <bottom>
        <color indexed="63"/>
      </bottom>
    </border>
    <border>
      <left style="double"/>
      <right style="double"/>
      <top>
        <color indexed="63"/>
      </top>
      <bottom style="double"/>
    </border>
    <border>
      <left style="double"/>
      <right>
        <color indexed="63"/>
      </right>
      <top>
        <color indexed="63"/>
      </top>
      <bottom style="double"/>
    </border>
    <border>
      <left>
        <color indexed="63"/>
      </left>
      <right>
        <color indexed="63"/>
      </right>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double"/>
      <bottom style="double"/>
    </border>
    <border>
      <left>
        <color indexed="63"/>
      </left>
      <right style="double"/>
      <top style="double"/>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53">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179" fontId="3" fillId="0" borderId="0" xfId="15" applyNumberFormat="1" applyFont="1" applyAlignment="1">
      <alignment horizontal="center"/>
    </xf>
    <xf numFmtId="0" fontId="3" fillId="0" borderId="0" xfId="0" applyFont="1" applyAlignment="1">
      <alignment horizontal="center"/>
    </xf>
    <xf numFmtId="0" fontId="2" fillId="0" borderId="0" xfId="0" applyFont="1" applyAlignment="1">
      <alignment/>
    </xf>
    <xf numFmtId="179" fontId="3" fillId="0" borderId="0" xfId="15" applyNumberFormat="1" applyFont="1" applyAlignment="1">
      <alignment/>
    </xf>
    <xf numFmtId="179" fontId="2" fillId="0" borderId="0" xfId="15" applyNumberFormat="1" applyFont="1" applyAlignment="1">
      <alignment horizontal="center"/>
    </xf>
    <xf numFmtId="171" fontId="3" fillId="0" borderId="0" xfId="15" applyNumberFormat="1" applyFont="1" applyAlignment="1">
      <alignment horizontal="center"/>
    </xf>
    <xf numFmtId="0" fontId="3" fillId="0" borderId="0" xfId="0" applyFont="1" applyBorder="1" applyAlignment="1">
      <alignment/>
    </xf>
    <xf numFmtId="171" fontId="3" fillId="0" borderId="0" xfId="15" applyNumberFormat="1" applyFont="1" applyAlignment="1">
      <alignment horizontal="right"/>
    </xf>
    <xf numFmtId="179" fontId="3" fillId="0" borderId="0" xfId="15" applyNumberFormat="1" applyFont="1" applyAlignment="1">
      <alignment/>
    </xf>
    <xf numFmtId="0" fontId="5" fillId="0" borderId="0" xfId="0" applyFont="1" applyAlignment="1">
      <alignment/>
    </xf>
    <xf numFmtId="0" fontId="6" fillId="0" borderId="0" xfId="0" applyFont="1" applyAlignment="1">
      <alignment/>
    </xf>
    <xf numFmtId="179" fontId="3" fillId="0" borderId="0" xfId="15" applyNumberFormat="1" applyFont="1" applyAlignment="1">
      <alignment horizontal="right"/>
    </xf>
    <xf numFmtId="0" fontId="3" fillId="0" borderId="0" xfId="0" applyFont="1" applyAlignment="1">
      <alignment/>
    </xf>
    <xf numFmtId="0" fontId="7" fillId="0" borderId="0" xfId="0" applyFont="1" applyAlignment="1">
      <alignment/>
    </xf>
    <xf numFmtId="0" fontId="4" fillId="0" borderId="0" xfId="0" applyFont="1" applyAlignment="1">
      <alignment horizontal="center"/>
    </xf>
    <xf numFmtId="179" fontId="2" fillId="0" borderId="0" xfId="15" applyNumberFormat="1" applyFont="1" applyAlignment="1">
      <alignment horizontal="right"/>
    </xf>
    <xf numFmtId="171" fontId="2" fillId="0" borderId="0" xfId="15" applyNumberFormat="1" applyFont="1" applyAlignment="1">
      <alignment horizontal="center"/>
    </xf>
    <xf numFmtId="0" fontId="7" fillId="0" borderId="0" xfId="0" applyFont="1" applyAlignment="1">
      <alignment horizontal="center"/>
    </xf>
    <xf numFmtId="171" fontId="8" fillId="0" borderId="0" xfId="15" applyNumberFormat="1" applyFont="1" applyAlignment="1">
      <alignment horizontal="left"/>
    </xf>
    <xf numFmtId="179" fontId="7" fillId="0" borderId="0" xfId="15" applyNumberFormat="1" applyFont="1" applyAlignment="1">
      <alignment horizontal="center"/>
    </xf>
    <xf numFmtId="179" fontId="9" fillId="0" borderId="0" xfId="15" applyNumberFormat="1" applyFont="1" applyAlignment="1">
      <alignment horizontal="right"/>
    </xf>
    <xf numFmtId="179" fontId="10" fillId="0" borderId="0" xfId="15" applyNumberFormat="1" applyFont="1" applyAlignment="1">
      <alignment horizontal="center"/>
    </xf>
    <xf numFmtId="179" fontId="9" fillId="0" borderId="0" xfId="15" applyNumberFormat="1" applyFont="1" applyAlignment="1">
      <alignment horizontal="center"/>
    </xf>
    <xf numFmtId="171" fontId="2" fillId="0" borderId="0" xfId="15" applyNumberFormat="1" applyFont="1" applyAlignment="1">
      <alignment horizontal="left"/>
    </xf>
    <xf numFmtId="171" fontId="6" fillId="0" borderId="0" xfId="15" applyNumberFormat="1" applyFont="1" applyAlignment="1">
      <alignment horizontal="center"/>
    </xf>
    <xf numFmtId="179" fontId="3" fillId="0" borderId="0" xfId="15" applyNumberFormat="1" applyFont="1" applyAlignment="1">
      <alignment horizontal="left"/>
    </xf>
    <xf numFmtId="0" fontId="3" fillId="0" borderId="0" xfId="0" applyFont="1" applyAlignment="1">
      <alignment vertical="top" wrapText="1"/>
    </xf>
    <xf numFmtId="0" fontId="3" fillId="0" borderId="0" xfId="0" applyFont="1" applyAlignment="1">
      <alignment horizontal="center" vertical="top"/>
    </xf>
    <xf numFmtId="0" fontId="3" fillId="0" borderId="0" xfId="0" applyFont="1" applyAlignment="1">
      <alignment horizontal="center" vertical="top" wrapText="1"/>
    </xf>
    <xf numFmtId="0" fontId="9" fillId="0" borderId="0" xfId="0" applyFont="1" applyAlignment="1">
      <alignment horizontal="center"/>
    </xf>
    <xf numFmtId="0" fontId="11" fillId="0" borderId="0" xfId="0" applyFont="1" applyAlignment="1">
      <alignment/>
    </xf>
    <xf numFmtId="0" fontId="14" fillId="0" borderId="0" xfId="0" applyFont="1" applyAlignment="1">
      <alignment/>
    </xf>
    <xf numFmtId="0" fontId="1" fillId="0" borderId="0" xfId="0" applyFont="1" applyAlignment="1">
      <alignment horizontal="center"/>
    </xf>
    <xf numFmtId="37" fontId="13" fillId="0" borderId="0" xfId="0" applyNumberFormat="1" applyFont="1" applyAlignment="1" applyProtection="1">
      <alignment/>
      <protection/>
    </xf>
    <xf numFmtId="0" fontId="14" fillId="0" borderId="0" xfId="0" applyFont="1" applyAlignment="1">
      <alignment/>
    </xf>
    <xf numFmtId="37" fontId="4" fillId="2" borderId="0" xfId="0" applyNumberFormat="1" applyFont="1" applyFill="1" applyAlignment="1" applyProtection="1">
      <alignment horizontal="left"/>
      <protection/>
    </xf>
    <xf numFmtId="183" fontId="3" fillId="0" borderId="0" xfId="0" applyNumberFormat="1" applyFont="1" applyAlignment="1">
      <alignment/>
    </xf>
    <xf numFmtId="183" fontId="3" fillId="0" borderId="0" xfId="0" applyNumberFormat="1" applyFont="1" applyAlignment="1">
      <alignment horizontal="center"/>
    </xf>
    <xf numFmtId="183" fontId="9" fillId="0" borderId="0" xfId="15" applyNumberFormat="1" applyFont="1" applyAlignment="1">
      <alignment horizontal="center"/>
    </xf>
    <xf numFmtId="183" fontId="2" fillId="0" borderId="0" xfId="15" applyNumberFormat="1" applyFont="1" applyAlignment="1">
      <alignment horizontal="center"/>
    </xf>
    <xf numFmtId="171" fontId="9" fillId="0" borderId="0" xfId="15" applyFont="1" applyBorder="1" applyAlignment="1">
      <alignment horizontal="center" vertical="center"/>
    </xf>
    <xf numFmtId="171" fontId="3" fillId="0" borderId="0" xfId="15" applyFont="1" applyBorder="1" applyAlignment="1">
      <alignment horizontal="center" vertical="center"/>
    </xf>
    <xf numFmtId="171" fontId="10" fillId="0" borderId="0" xfId="15" applyFont="1" applyBorder="1" applyAlignment="1">
      <alignment horizontal="center" vertical="center"/>
    </xf>
    <xf numFmtId="0" fontId="3" fillId="0" borderId="0" xfId="0" applyFont="1" applyAlignment="1">
      <alignment horizontal="center" vertical="center"/>
    </xf>
    <xf numFmtId="171" fontId="3" fillId="0" borderId="0" xfId="15" applyNumberFormat="1" applyFont="1" applyAlignment="1">
      <alignment horizontal="center" vertical="center"/>
    </xf>
    <xf numFmtId="0" fontId="3" fillId="0" borderId="0" xfId="0" applyFont="1" applyBorder="1" applyAlignment="1">
      <alignment horizontal="center" vertical="center"/>
    </xf>
    <xf numFmtId="171" fontId="6" fillId="0" borderId="0" xfId="15" applyNumberFormat="1" applyFont="1" applyBorder="1" applyAlignment="1">
      <alignment horizontal="center" vertical="center"/>
    </xf>
    <xf numFmtId="0" fontId="3" fillId="0" borderId="0" xfId="0" applyFont="1" applyAlignment="1">
      <alignment vertical="center"/>
    </xf>
    <xf numFmtId="179" fontId="9" fillId="0" borderId="1" xfId="15" applyNumberFormat="1" applyFont="1" applyBorder="1" applyAlignment="1">
      <alignment horizontal="center" vertical="center"/>
    </xf>
    <xf numFmtId="179" fontId="3" fillId="0" borderId="0" xfId="15" applyNumberFormat="1" applyFont="1" applyBorder="1" applyAlignment="1">
      <alignment horizontal="center" vertical="center"/>
    </xf>
    <xf numFmtId="0" fontId="11" fillId="0" borderId="0" xfId="0" applyFont="1" applyAlignment="1" quotePrefix="1">
      <alignment horizontal="right"/>
    </xf>
    <xf numFmtId="179" fontId="3" fillId="0" borderId="0" xfId="15" applyNumberFormat="1" applyFont="1" applyAlignment="1">
      <alignment horizontal="center" vertical="center"/>
    </xf>
    <xf numFmtId="0" fontId="3" fillId="0" borderId="0" xfId="0" applyFont="1" applyBorder="1" applyAlignment="1">
      <alignment vertical="center"/>
    </xf>
    <xf numFmtId="179" fontId="9" fillId="0" borderId="1" xfId="15" applyNumberFormat="1" applyFont="1" applyBorder="1" applyAlignment="1">
      <alignment horizontal="right" vertical="center"/>
    </xf>
    <xf numFmtId="179" fontId="9" fillId="0" borderId="0" xfId="15" applyNumberFormat="1" applyFont="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wrapText="1"/>
    </xf>
    <xf numFmtId="179" fontId="3" fillId="0" borderId="0" xfId="15" applyNumberFormat="1" applyFont="1" applyAlignment="1">
      <alignment horizontal="center" vertical="center" wrapText="1"/>
    </xf>
    <xf numFmtId="179" fontId="9" fillId="0" borderId="0" xfId="15" applyNumberFormat="1" applyFont="1" applyAlignment="1">
      <alignment horizontal="center" vertical="center" wrapText="1"/>
    </xf>
    <xf numFmtId="179" fontId="9" fillId="0" borderId="0" xfId="15" applyNumberFormat="1" applyFont="1" applyBorder="1" applyAlignment="1">
      <alignment horizontal="center" vertical="center"/>
    </xf>
    <xf numFmtId="179" fontId="3" fillId="0" borderId="0" xfId="15" applyNumberFormat="1" applyFont="1" applyAlignment="1">
      <alignment horizontal="right" vertical="center"/>
    </xf>
    <xf numFmtId="0" fontId="3" fillId="0" borderId="0" xfId="0" applyFont="1" applyAlignment="1" quotePrefix="1">
      <alignment horizontal="center" vertical="center"/>
    </xf>
    <xf numFmtId="179" fontId="9" fillId="0" borderId="2" xfId="15" applyNumberFormat="1" applyFont="1" applyBorder="1" applyAlignment="1">
      <alignment horizontal="center" vertical="center"/>
    </xf>
    <xf numFmtId="179" fontId="3" fillId="0" borderId="2" xfId="15" applyNumberFormat="1" applyFont="1" applyBorder="1" applyAlignment="1">
      <alignment horizontal="right" vertical="center"/>
    </xf>
    <xf numFmtId="179" fontId="3" fillId="0" borderId="2" xfId="15" applyNumberFormat="1" applyFont="1" applyBorder="1" applyAlignment="1">
      <alignment horizontal="center" vertical="center"/>
    </xf>
    <xf numFmtId="0" fontId="3" fillId="0" borderId="0" xfId="0" applyFont="1" applyAlignment="1">
      <alignment horizontal="left" vertical="center"/>
    </xf>
    <xf numFmtId="179" fontId="9" fillId="0" borderId="0" xfId="15" applyNumberFormat="1" applyFont="1" applyAlignment="1">
      <alignment horizontal="left" vertical="center"/>
    </xf>
    <xf numFmtId="179" fontId="3" fillId="0" borderId="0" xfId="15" applyNumberFormat="1" applyFont="1" applyAlignment="1">
      <alignment horizontal="left" vertical="center"/>
    </xf>
    <xf numFmtId="179" fontId="9" fillId="0" borderId="3" xfId="0" applyNumberFormat="1" applyFont="1" applyBorder="1" applyAlignment="1">
      <alignment horizontal="center" vertical="center"/>
    </xf>
    <xf numFmtId="179" fontId="3" fillId="0" borderId="0" xfId="0" applyNumberFormat="1" applyFont="1" applyBorder="1" applyAlignment="1">
      <alignment horizontal="center" vertical="center"/>
    </xf>
    <xf numFmtId="179" fontId="9" fillId="0" borderId="4" xfId="0" applyNumberFormat="1" applyFont="1" applyBorder="1" applyAlignment="1">
      <alignment horizontal="center" vertical="center"/>
    </xf>
    <xf numFmtId="179" fontId="3" fillId="0" borderId="1" xfId="15" applyNumberFormat="1" applyFont="1" applyBorder="1" applyAlignment="1">
      <alignment horizontal="center" vertical="center"/>
    </xf>
    <xf numFmtId="171" fontId="3" fillId="0" borderId="0" xfId="15" applyFont="1" applyBorder="1" applyAlignment="1">
      <alignment horizontal="right" vertical="center"/>
    </xf>
    <xf numFmtId="0" fontId="14" fillId="0" borderId="0" xfId="0" applyFont="1" applyAlignment="1">
      <alignment horizontal="justify" vertical="top" wrapText="1"/>
    </xf>
    <xf numFmtId="0" fontId="14" fillId="0" borderId="0" xfId="0" applyFont="1" applyBorder="1" applyAlignment="1">
      <alignment horizontal="center"/>
    </xf>
    <xf numFmtId="0" fontId="11" fillId="0" borderId="0" xfId="0" applyFont="1" applyFill="1" applyAlignment="1">
      <alignment horizontal="center"/>
    </xf>
    <xf numFmtId="0" fontId="15" fillId="0" borderId="0" xfId="0" applyFont="1" applyBorder="1" applyAlignment="1">
      <alignment horizontal="right"/>
    </xf>
    <xf numFmtId="0" fontId="15" fillId="0" borderId="0" xfId="0" applyFont="1" applyAlignment="1">
      <alignment horizontal="center"/>
    </xf>
    <xf numFmtId="0" fontId="11" fillId="0" borderId="0" xfId="0" applyFont="1" applyAlignment="1">
      <alignment horizontal="center"/>
    </xf>
    <xf numFmtId="0" fontId="15" fillId="0" borderId="0" xfId="0" applyFont="1" applyBorder="1" applyAlignment="1" quotePrefix="1">
      <alignment horizontal="right"/>
    </xf>
    <xf numFmtId="14" fontId="15" fillId="0" borderId="0" xfId="0" applyNumberFormat="1" applyFont="1" applyAlignment="1">
      <alignment horizontal="center"/>
    </xf>
    <xf numFmtId="14" fontId="11" fillId="0" borderId="0" xfId="0" applyNumberFormat="1" applyFont="1" applyAlignment="1">
      <alignment horizontal="center"/>
    </xf>
    <xf numFmtId="179" fontId="15" fillId="0" borderId="0" xfId="15" applyNumberFormat="1" applyFont="1" applyAlignment="1">
      <alignment horizontal="right"/>
    </xf>
    <xf numFmtId="179" fontId="11" fillId="0" borderId="0" xfId="15" applyNumberFormat="1" applyFont="1" applyAlignment="1">
      <alignment horizontal="right"/>
    </xf>
    <xf numFmtId="0" fontId="11" fillId="0" borderId="0" xfId="0" applyFont="1" applyAlignment="1">
      <alignment horizontal="right"/>
    </xf>
    <xf numFmtId="0" fontId="14" fillId="0" borderId="0" xfId="0" applyFont="1" applyAlignment="1" quotePrefix="1">
      <alignment horizontal="right"/>
    </xf>
    <xf numFmtId="0" fontId="14" fillId="0" borderId="0" xfId="0" applyFont="1" applyAlignment="1" quotePrefix="1">
      <alignment/>
    </xf>
    <xf numFmtId="179" fontId="15" fillId="0" borderId="0" xfId="15" applyNumberFormat="1" applyFont="1" applyAlignment="1">
      <alignment/>
    </xf>
    <xf numFmtId="0" fontId="0" fillId="0" borderId="0" xfId="0" applyAlignment="1">
      <alignment/>
    </xf>
    <xf numFmtId="169" fontId="14" fillId="0" borderId="0" xfId="15" applyNumberFormat="1" applyFont="1" applyAlignment="1">
      <alignment/>
    </xf>
    <xf numFmtId="169" fontId="14" fillId="0" borderId="0" xfId="15" applyNumberFormat="1" applyFont="1" applyBorder="1" applyAlignment="1">
      <alignment/>
    </xf>
    <xf numFmtId="0" fontId="14" fillId="0" borderId="0" xfId="0" applyFont="1" applyAlignment="1" quotePrefix="1">
      <alignment horizontal="right" vertical="top"/>
    </xf>
    <xf numFmtId="0" fontId="14" fillId="0" borderId="0" xfId="0" applyFont="1" applyAlignment="1">
      <alignment wrapText="1"/>
    </xf>
    <xf numFmtId="179" fontId="15" fillId="0" borderId="0" xfId="15" applyNumberFormat="1" applyFont="1" applyAlignment="1">
      <alignment/>
    </xf>
    <xf numFmtId="169" fontId="14" fillId="0" borderId="0" xfId="15" applyNumberFormat="1" applyFont="1" applyAlignment="1">
      <alignment/>
    </xf>
    <xf numFmtId="169" fontId="14" fillId="0" borderId="0" xfId="15" applyNumberFormat="1" applyFont="1" applyBorder="1" applyAlignment="1">
      <alignment/>
    </xf>
    <xf numFmtId="179" fontId="15" fillId="0" borderId="0" xfId="15" applyNumberFormat="1" applyFont="1" applyBorder="1" applyAlignment="1">
      <alignment/>
    </xf>
    <xf numFmtId="179" fontId="15" fillId="0" borderId="5" xfId="15" applyNumberFormat="1" applyFont="1" applyBorder="1" applyAlignment="1">
      <alignment/>
    </xf>
    <xf numFmtId="169" fontId="14" fillId="0" borderId="5" xfId="15" applyNumberFormat="1" applyFont="1" applyBorder="1" applyAlignment="1">
      <alignment/>
    </xf>
    <xf numFmtId="0" fontId="14" fillId="0" borderId="0" xfId="0" applyFont="1" applyBorder="1" applyAlignment="1">
      <alignment/>
    </xf>
    <xf numFmtId="0" fontId="16" fillId="0" borderId="0" xfId="0" applyFont="1" applyBorder="1" applyAlignment="1">
      <alignment/>
    </xf>
    <xf numFmtId="0" fontId="14" fillId="0" borderId="0" xfId="0" applyFont="1" applyAlignment="1">
      <alignment horizontal="right"/>
    </xf>
    <xf numFmtId="169" fontId="16" fillId="0" borderId="0" xfId="15" applyNumberFormat="1" applyFont="1" applyAlignment="1">
      <alignment horizontal="center"/>
    </xf>
    <xf numFmtId="169" fontId="15" fillId="0" borderId="0" xfId="15" applyNumberFormat="1" applyFont="1" applyAlignment="1">
      <alignment horizontal="center"/>
    </xf>
    <xf numFmtId="169" fontId="16" fillId="0" borderId="0" xfId="15" applyNumberFormat="1" applyFont="1" applyBorder="1" applyAlignment="1">
      <alignment/>
    </xf>
    <xf numFmtId="169" fontId="16" fillId="0" borderId="0" xfId="15" applyNumberFormat="1" applyFont="1" applyAlignment="1">
      <alignment/>
    </xf>
    <xf numFmtId="0" fontId="15" fillId="0" borderId="0" xfId="0" applyFont="1" applyAlignment="1">
      <alignment horizontal="right"/>
    </xf>
    <xf numFmtId="169" fontId="15" fillId="0" borderId="0" xfId="15" applyNumberFormat="1" applyFont="1" applyBorder="1" applyAlignment="1">
      <alignment horizontal="center"/>
    </xf>
    <xf numFmtId="0" fontId="11" fillId="0" borderId="0" xfId="0" applyFont="1" applyBorder="1" applyAlignment="1">
      <alignment/>
    </xf>
    <xf numFmtId="0" fontId="14" fillId="0" borderId="0" xfId="0" applyFont="1" applyAlignment="1">
      <alignment horizontal="center"/>
    </xf>
    <xf numFmtId="3" fontId="14" fillId="0" borderId="6" xfId="0" applyNumberFormat="1" applyFont="1" applyBorder="1" applyAlignment="1">
      <alignment/>
    </xf>
    <xf numFmtId="169" fontId="16" fillId="0" borderId="0" xfId="15" applyNumberFormat="1" applyFont="1" applyAlignment="1">
      <alignment horizontal="right"/>
    </xf>
    <xf numFmtId="169" fontId="11" fillId="0" borderId="0" xfId="15" applyNumberFormat="1" applyFont="1" applyBorder="1" applyAlignment="1">
      <alignment/>
    </xf>
    <xf numFmtId="0" fontId="20" fillId="0" borderId="0" xfId="0" applyFont="1" applyAlignment="1">
      <alignment/>
    </xf>
    <xf numFmtId="0" fontId="14" fillId="0" borderId="0" xfId="0" applyFont="1" applyAlignment="1" quotePrefix="1">
      <alignment vertical="top"/>
    </xf>
    <xf numFmtId="179" fontId="14" fillId="0" borderId="0" xfId="15" applyNumberFormat="1" applyFont="1" applyAlignment="1">
      <alignment/>
    </xf>
    <xf numFmtId="179" fontId="15" fillId="0" borderId="7" xfId="15" applyNumberFormat="1" applyFont="1" applyBorder="1" applyAlignment="1">
      <alignment/>
    </xf>
    <xf numFmtId="179" fontId="14" fillId="0" borderId="7" xfId="15" applyNumberFormat="1" applyFont="1" applyBorder="1" applyAlignment="1">
      <alignment/>
    </xf>
    <xf numFmtId="179" fontId="14" fillId="0" borderId="5" xfId="15" applyNumberFormat="1" applyFont="1" applyBorder="1" applyAlignment="1">
      <alignment/>
    </xf>
    <xf numFmtId="179" fontId="14" fillId="0" borderId="0" xfId="15" applyNumberFormat="1" applyFont="1" applyBorder="1" applyAlignment="1">
      <alignment/>
    </xf>
    <xf numFmtId="179" fontId="14" fillId="0" borderId="0" xfId="0" applyNumberFormat="1" applyFont="1" applyAlignment="1">
      <alignment/>
    </xf>
    <xf numFmtId="171" fontId="15" fillId="0" borderId="0" xfId="15" applyNumberFormat="1" applyFont="1" applyAlignment="1">
      <alignment/>
    </xf>
    <xf numFmtId="171" fontId="14" fillId="0" borderId="0" xfId="15" applyNumberFormat="1" applyFont="1" applyAlignment="1">
      <alignment/>
    </xf>
    <xf numFmtId="3" fontId="14" fillId="0" borderId="0" xfId="0" applyNumberFormat="1" applyFont="1" applyAlignment="1">
      <alignment vertical="center"/>
    </xf>
    <xf numFmtId="0" fontId="11" fillId="0" borderId="8" xfId="0" applyFont="1" applyBorder="1" applyAlignment="1">
      <alignment horizontal="center" wrapText="1"/>
    </xf>
    <xf numFmtId="0" fontId="11" fillId="0" borderId="9" xfId="0" applyFont="1" applyBorder="1" applyAlignment="1">
      <alignment horizontal="center" wrapText="1"/>
    </xf>
    <xf numFmtId="0" fontId="14" fillId="0" borderId="10" xfId="0" applyFont="1" applyBorder="1" applyAlignment="1">
      <alignment/>
    </xf>
    <xf numFmtId="0" fontId="11" fillId="0" borderId="11" xfId="0" applyFont="1" applyBorder="1" applyAlignment="1">
      <alignment horizontal="center"/>
    </xf>
    <xf numFmtId="0" fontId="11" fillId="0" borderId="12" xfId="0" applyFont="1" applyBorder="1" applyAlignment="1">
      <alignment horizontal="center"/>
    </xf>
    <xf numFmtId="0" fontId="11" fillId="0" borderId="13" xfId="0" applyFont="1" applyBorder="1" applyAlignment="1">
      <alignment horizontal="center"/>
    </xf>
    <xf numFmtId="0" fontId="14" fillId="0" borderId="12" xfId="0" applyFont="1" applyBorder="1" applyAlignment="1">
      <alignment/>
    </xf>
    <xf numFmtId="0" fontId="14" fillId="0" borderId="13" xfId="0" applyFont="1" applyBorder="1" applyAlignment="1">
      <alignment/>
    </xf>
    <xf numFmtId="3" fontId="14" fillId="0" borderId="10" xfId="0" applyNumberFormat="1" applyFont="1" applyBorder="1" applyAlignment="1" quotePrefix="1">
      <alignment/>
    </xf>
    <xf numFmtId="1" fontId="14" fillId="0" borderId="12" xfId="0" applyNumberFormat="1" applyFont="1" applyBorder="1" applyAlignment="1">
      <alignment horizontal="right"/>
    </xf>
    <xf numFmtId="3" fontId="11" fillId="0" borderId="14" xfId="0" applyNumberFormat="1" applyFont="1" applyBorder="1" applyAlignment="1">
      <alignment/>
    </xf>
    <xf numFmtId="0" fontId="14" fillId="0" borderId="15" xfId="0" applyFont="1" applyBorder="1" applyAlignment="1">
      <alignment/>
    </xf>
    <xf numFmtId="0" fontId="14" fillId="0" borderId="9" xfId="0" applyFont="1" applyBorder="1" applyAlignment="1">
      <alignment/>
    </xf>
    <xf numFmtId="0" fontId="11" fillId="0" borderId="16" xfId="0" applyFont="1" applyBorder="1" applyAlignment="1">
      <alignment horizontal="center" wrapText="1"/>
    </xf>
    <xf numFmtId="0" fontId="14" fillId="0" borderId="17" xfId="0" applyFont="1" applyBorder="1" applyAlignment="1">
      <alignment/>
    </xf>
    <xf numFmtId="0" fontId="14" fillId="0" borderId="18" xfId="0" applyFont="1" applyBorder="1" applyAlignment="1">
      <alignment/>
    </xf>
    <xf numFmtId="0" fontId="14" fillId="0" borderId="19" xfId="0" applyFont="1" applyBorder="1" applyAlignment="1">
      <alignment/>
    </xf>
    <xf numFmtId="0" fontId="11" fillId="0" borderId="15" xfId="0" applyFont="1" applyBorder="1" applyAlignment="1">
      <alignment horizontal="left" vertical="center"/>
    </xf>
    <xf numFmtId="0" fontId="14" fillId="0" borderId="16" xfId="0" applyFont="1" applyBorder="1" applyAlignment="1">
      <alignment/>
    </xf>
    <xf numFmtId="0" fontId="14" fillId="0" borderId="0" xfId="0" applyFont="1" applyAlignment="1">
      <alignment horizontal="right" vertical="center"/>
    </xf>
    <xf numFmtId="0" fontId="14" fillId="0" borderId="0" xfId="0" applyFont="1" applyAlignment="1">
      <alignment vertical="center"/>
    </xf>
    <xf numFmtId="0" fontId="14" fillId="0" borderId="17" xfId="0" applyFont="1" applyBorder="1" applyAlignment="1">
      <alignment vertical="center"/>
    </xf>
    <xf numFmtId="0" fontId="14" fillId="0" borderId="18" xfId="0" applyFont="1" applyBorder="1" applyAlignment="1">
      <alignment vertical="center"/>
    </xf>
    <xf numFmtId="0" fontId="14" fillId="0" borderId="19" xfId="0" applyFont="1" applyBorder="1" applyAlignment="1">
      <alignment vertical="center"/>
    </xf>
    <xf numFmtId="0" fontId="11" fillId="0" borderId="0" xfId="0" applyFont="1" applyAlignment="1" quotePrefix="1">
      <alignment horizontal="right" vertical="top"/>
    </xf>
    <xf numFmtId="179" fontId="2" fillId="0" borderId="0" xfId="15" applyNumberFormat="1" applyFont="1" applyBorder="1" applyAlignment="1">
      <alignment horizontal="center"/>
    </xf>
    <xf numFmtId="183" fontId="2" fillId="0" borderId="0" xfId="15" applyNumberFormat="1" applyFont="1" applyBorder="1" applyAlignment="1">
      <alignment horizontal="center"/>
    </xf>
    <xf numFmtId="179" fontId="3" fillId="0" borderId="0" xfId="15" applyNumberFormat="1" applyFont="1" applyBorder="1" applyAlignment="1">
      <alignment horizontal="center" vertical="center" wrapText="1"/>
    </xf>
    <xf numFmtId="179" fontId="3" fillId="0" borderId="0" xfId="15" applyNumberFormat="1" applyFont="1" applyBorder="1" applyAlignment="1">
      <alignment horizontal="left" vertical="center"/>
    </xf>
    <xf numFmtId="179" fontId="14" fillId="0" borderId="20" xfId="15" applyNumberFormat="1" applyFont="1" applyBorder="1" applyAlignment="1">
      <alignment/>
    </xf>
    <xf numFmtId="179" fontId="14" fillId="0" borderId="21" xfId="15" applyNumberFormat="1" applyFont="1" applyBorder="1" applyAlignment="1">
      <alignment/>
    </xf>
    <xf numFmtId="179" fontId="15" fillId="0" borderId="3" xfId="15" applyNumberFormat="1" applyFont="1" applyBorder="1" applyAlignment="1">
      <alignment/>
    </xf>
    <xf numFmtId="179" fontId="15" fillId="0" borderId="20" xfId="15" applyNumberFormat="1" applyFont="1" applyBorder="1" applyAlignment="1">
      <alignment/>
    </xf>
    <xf numFmtId="179" fontId="15" fillId="0" borderId="21" xfId="15" applyNumberFormat="1" applyFont="1" applyBorder="1" applyAlignment="1">
      <alignment/>
    </xf>
    <xf numFmtId="179" fontId="15" fillId="0" borderId="4" xfId="15" applyNumberFormat="1" applyFont="1" applyBorder="1" applyAlignment="1">
      <alignment/>
    </xf>
    <xf numFmtId="179" fontId="14" fillId="0" borderId="4" xfId="15" applyNumberFormat="1" applyFont="1" applyBorder="1" applyAlignment="1">
      <alignment/>
    </xf>
    <xf numFmtId="15" fontId="11" fillId="0" borderId="0" xfId="0" applyNumberFormat="1" applyFont="1" applyAlignment="1">
      <alignment/>
    </xf>
    <xf numFmtId="183" fontId="21" fillId="0" borderId="0" xfId="0" applyNumberFormat="1" applyFont="1" applyBorder="1" applyAlignment="1">
      <alignment/>
    </xf>
    <xf numFmtId="14" fontId="21" fillId="0" borderId="0" xfId="0" applyNumberFormat="1" applyFont="1" applyBorder="1" applyAlignment="1">
      <alignment/>
    </xf>
    <xf numFmtId="0" fontId="21" fillId="0" borderId="0" xfId="0" applyFont="1" applyBorder="1" applyAlignment="1">
      <alignment/>
    </xf>
    <xf numFmtId="0" fontId="21" fillId="0" borderId="0" xfId="0" applyFont="1" applyBorder="1" applyAlignment="1">
      <alignment vertical="center"/>
    </xf>
    <xf numFmtId="179" fontId="21" fillId="0" borderId="0" xfId="15" applyNumberFormat="1" applyFont="1" applyBorder="1" applyAlignment="1">
      <alignment horizontal="right" vertical="center"/>
    </xf>
    <xf numFmtId="171" fontId="21" fillId="0" borderId="0" xfId="15" applyFont="1" applyBorder="1" applyAlignment="1">
      <alignment horizontal="right" vertical="center"/>
    </xf>
    <xf numFmtId="171" fontId="21" fillId="0" borderId="0" xfId="15" applyFont="1" applyBorder="1" applyAlignment="1">
      <alignment horizontal="center" vertical="center"/>
    </xf>
    <xf numFmtId="0" fontId="22" fillId="0" borderId="0" xfId="0" applyFont="1" applyBorder="1" applyAlignment="1">
      <alignment/>
    </xf>
    <xf numFmtId="0" fontId="23" fillId="0" borderId="0" xfId="0" applyFont="1" applyBorder="1" applyAlignment="1">
      <alignment/>
    </xf>
    <xf numFmtId="0" fontId="24" fillId="0" borderId="0" xfId="0" applyFont="1" applyBorder="1" applyAlignment="1">
      <alignment horizontal="center"/>
    </xf>
    <xf numFmtId="183" fontId="24" fillId="0" borderId="0" xfId="15" applyNumberFormat="1" applyFont="1" applyBorder="1" applyAlignment="1">
      <alignment horizontal="center"/>
    </xf>
    <xf numFmtId="179" fontId="24" fillId="0" borderId="0" xfId="15" applyNumberFormat="1" applyFont="1" applyBorder="1" applyAlignment="1">
      <alignment horizontal="center"/>
    </xf>
    <xf numFmtId="179" fontId="24" fillId="0" borderId="0" xfId="15" applyNumberFormat="1" applyFont="1" applyBorder="1" applyAlignment="1">
      <alignment horizontal="right"/>
    </xf>
    <xf numFmtId="179" fontId="21" fillId="0" borderId="0" xfId="15" applyNumberFormat="1" applyFont="1" applyBorder="1" applyAlignment="1">
      <alignment horizontal="center" vertical="center"/>
    </xf>
    <xf numFmtId="0" fontId="21" fillId="0" borderId="0" xfId="0" applyFont="1" applyBorder="1" applyAlignment="1">
      <alignment vertical="center" wrapText="1"/>
    </xf>
    <xf numFmtId="179" fontId="21" fillId="0" borderId="0" xfId="15" applyNumberFormat="1" applyFont="1" applyBorder="1" applyAlignment="1">
      <alignment horizontal="right" vertical="center" wrapText="1"/>
    </xf>
    <xf numFmtId="0" fontId="21" fillId="0" borderId="0" xfId="0" applyFont="1" applyBorder="1" applyAlignment="1">
      <alignment horizontal="left" vertical="center"/>
    </xf>
    <xf numFmtId="179" fontId="21" fillId="0" borderId="0" xfId="15" applyNumberFormat="1" applyFont="1" applyBorder="1" applyAlignment="1">
      <alignment horizontal="left" vertical="center"/>
    </xf>
    <xf numFmtId="179" fontId="21" fillId="0" borderId="0" xfId="0" applyNumberFormat="1" applyFont="1" applyBorder="1" applyAlignment="1">
      <alignment horizontal="left" vertical="center"/>
    </xf>
    <xf numFmtId="184" fontId="21" fillId="0" borderId="0" xfId="19" applyNumberFormat="1" applyFont="1" applyBorder="1" applyAlignment="1">
      <alignment horizontal="left" vertical="center"/>
    </xf>
    <xf numFmtId="179" fontId="21" fillId="0" borderId="0" xfId="0" applyNumberFormat="1" applyFont="1" applyBorder="1" applyAlignment="1">
      <alignment horizontal="right" vertical="center"/>
    </xf>
    <xf numFmtId="0" fontId="21" fillId="0" borderId="0" xfId="0" applyFont="1" applyBorder="1" applyAlignment="1">
      <alignment horizontal="center" vertical="center"/>
    </xf>
    <xf numFmtId="9" fontId="25" fillId="0" borderId="0" xfId="15" applyNumberFormat="1" applyFont="1" applyBorder="1" applyAlignment="1">
      <alignment horizontal="left"/>
    </xf>
    <xf numFmtId="171" fontId="25" fillId="0" borderId="0" xfId="15" applyNumberFormat="1" applyFont="1" applyBorder="1" applyAlignment="1">
      <alignment horizontal="left"/>
    </xf>
    <xf numFmtId="0" fontId="21" fillId="0" borderId="0" xfId="0" applyFont="1" applyBorder="1" applyAlignment="1">
      <alignment horizontal="center"/>
    </xf>
    <xf numFmtId="0" fontId="0" fillId="0" borderId="0" xfId="0" applyAlignment="1">
      <alignment wrapText="1"/>
    </xf>
    <xf numFmtId="0" fontId="14" fillId="0" borderId="0" xfId="0" applyFont="1" applyAlignment="1">
      <alignment horizontal="left" vertical="top" wrapText="1"/>
    </xf>
    <xf numFmtId="171" fontId="9" fillId="0" borderId="0" xfId="15" applyFont="1" applyBorder="1" applyAlignment="1">
      <alignment horizontal="center" vertical="center" wrapText="1"/>
    </xf>
    <xf numFmtId="171" fontId="9" fillId="0" borderId="2" xfId="15" applyFont="1" applyBorder="1" applyAlignment="1">
      <alignment horizontal="center" vertical="center" wrapText="1"/>
    </xf>
    <xf numFmtId="179" fontId="3" fillId="0" borderId="2" xfId="15" applyNumberFormat="1" applyFont="1" applyBorder="1" applyAlignment="1">
      <alignment horizontal="left" vertical="center"/>
    </xf>
    <xf numFmtId="171" fontId="9" fillId="0" borderId="22" xfId="15" applyFont="1" applyBorder="1" applyAlignment="1">
      <alignment horizontal="center" vertical="center" wrapText="1"/>
    </xf>
    <xf numFmtId="171" fontId="9" fillId="0" borderId="23" xfId="15" applyFont="1" applyBorder="1" applyAlignment="1">
      <alignment horizontal="center" vertical="center" wrapText="1"/>
    </xf>
    <xf numFmtId="0" fontId="3" fillId="0" borderId="0" xfId="0" applyFont="1" applyAlignment="1">
      <alignment horizontal="justify" wrapText="1"/>
    </xf>
    <xf numFmtId="179" fontId="14" fillId="0" borderId="0" xfId="15" applyNumberFormat="1" applyFont="1" applyAlignment="1">
      <alignment horizontal="right"/>
    </xf>
    <xf numFmtId="179" fontId="14" fillId="0" borderId="20" xfId="15" applyNumberFormat="1" applyFont="1" applyBorder="1" applyAlignment="1">
      <alignment horizontal="right"/>
    </xf>
    <xf numFmtId="179" fontId="14" fillId="0" borderId="2" xfId="15" applyNumberFormat="1" applyFont="1" applyBorder="1" applyAlignment="1">
      <alignment/>
    </xf>
    <xf numFmtId="179" fontId="14" fillId="0" borderId="4" xfId="15" applyNumberFormat="1" applyFont="1" applyBorder="1" applyAlignment="1">
      <alignment horizontal="right"/>
    </xf>
    <xf numFmtId="0" fontId="26" fillId="0" borderId="0" xfId="0" applyFont="1" applyAlignment="1">
      <alignment/>
    </xf>
    <xf numFmtId="0" fontId="14" fillId="0" borderId="0" xfId="0" applyFont="1" applyAlignment="1">
      <alignment vertical="top"/>
    </xf>
    <xf numFmtId="0" fontId="27" fillId="0" borderId="0" xfId="0" applyFont="1" applyAlignment="1">
      <alignment/>
    </xf>
    <xf numFmtId="0" fontId="14" fillId="0" borderId="0" xfId="0" applyFont="1" applyAlignment="1">
      <alignment horizontal="center" vertical="top" wrapText="1"/>
    </xf>
    <xf numFmtId="0" fontId="11" fillId="0" borderId="0" xfId="0" applyFont="1" applyAlignment="1">
      <alignment horizontal="left" vertical="top" wrapText="1"/>
    </xf>
    <xf numFmtId="0" fontId="14" fillId="0" borderId="0" xfId="0" applyFont="1" applyAlignment="1">
      <alignment horizontal="left" wrapText="1"/>
    </xf>
    <xf numFmtId="0" fontId="14" fillId="0" borderId="0" xfId="0" applyFont="1" applyAlignment="1">
      <alignment horizontal="justify" wrapText="1"/>
    </xf>
    <xf numFmtId="0" fontId="11" fillId="0" borderId="0" xfId="0" applyFont="1" applyAlignment="1">
      <alignment horizontal="justify" wrapText="1"/>
    </xf>
    <xf numFmtId="3" fontId="14" fillId="0" borderId="0" xfId="0" applyNumberFormat="1" applyFont="1" applyBorder="1" applyAlignment="1">
      <alignment/>
    </xf>
    <xf numFmtId="0" fontId="14" fillId="0" borderId="0" xfId="0" applyFont="1" applyAlignment="1">
      <alignment horizontal="justify"/>
    </xf>
    <xf numFmtId="179" fontId="14" fillId="0" borderId="12" xfId="15" applyNumberFormat="1" applyFont="1" applyBorder="1" applyAlignment="1">
      <alignment/>
    </xf>
    <xf numFmtId="179" fontId="14" fillId="0" borderId="13" xfId="15" applyNumberFormat="1" applyFont="1" applyBorder="1" applyAlignment="1">
      <alignment/>
    </xf>
    <xf numFmtId="0" fontId="11" fillId="0" borderId="16" xfId="0" applyFont="1" applyBorder="1" applyAlignment="1">
      <alignment horizontal="center"/>
    </xf>
    <xf numFmtId="0" fontId="11" fillId="0" borderId="15" xfId="0" applyFont="1" applyBorder="1" applyAlignment="1">
      <alignment horizontal="center"/>
    </xf>
    <xf numFmtId="0" fontId="11" fillId="0" borderId="0" xfId="0" applyFont="1" applyAlignment="1">
      <alignment vertical="top"/>
    </xf>
    <xf numFmtId="179" fontId="9" fillId="0" borderId="0" xfId="15" applyNumberFormat="1" applyFont="1" applyBorder="1" applyAlignment="1">
      <alignment horizontal="center" vertical="center" wrapText="1"/>
    </xf>
    <xf numFmtId="179" fontId="9" fillId="0" borderId="24" xfId="0" applyNumberFormat="1" applyFont="1" applyBorder="1" applyAlignment="1">
      <alignment horizontal="right" vertical="center"/>
    </xf>
    <xf numFmtId="179" fontId="9" fillId="0" borderId="25" xfId="0" applyNumberFormat="1" applyFont="1" applyBorder="1" applyAlignment="1">
      <alignment horizontal="right" vertical="center"/>
    </xf>
    <xf numFmtId="0" fontId="3" fillId="0" borderId="0" xfId="0" applyFont="1" applyAlignment="1">
      <alignment horizontal="center"/>
    </xf>
    <xf numFmtId="0" fontId="11" fillId="0" borderId="0" xfId="0" applyFont="1" applyFill="1" applyAlignment="1">
      <alignment horizontal="center"/>
    </xf>
    <xf numFmtId="0" fontId="19" fillId="0" borderId="0" xfId="0" applyFont="1" applyFill="1" applyAlignment="1">
      <alignment horizontal="center"/>
    </xf>
    <xf numFmtId="0" fontId="11" fillId="0" borderId="0" xfId="0" applyFont="1" applyAlignment="1">
      <alignment horizontal="left" wrapText="1"/>
    </xf>
    <xf numFmtId="0" fontId="11" fillId="0" borderId="0" xfId="0" applyFont="1" applyAlignment="1">
      <alignment horizontal="left" vertical="top" wrapText="1"/>
    </xf>
    <xf numFmtId="0" fontId="11" fillId="0" borderId="0" xfId="0" applyFont="1" applyAlignment="1">
      <alignment horizontal="justify" wrapText="1"/>
    </xf>
    <xf numFmtId="37" fontId="4" fillId="2" borderId="0" xfId="0" applyNumberFormat="1" applyFont="1" applyFill="1" applyAlignment="1" applyProtection="1">
      <alignment horizontal="center"/>
      <protection/>
    </xf>
    <xf numFmtId="0" fontId="12" fillId="0" borderId="0" xfId="0" applyFont="1" applyAlignment="1">
      <alignment horizontal="center"/>
    </xf>
    <xf numFmtId="0" fontId="1" fillId="0" borderId="0" xfId="0" applyFont="1" applyAlignment="1">
      <alignment horizontal="center"/>
    </xf>
    <xf numFmtId="0" fontId="2" fillId="0" borderId="2" xfId="0" applyFont="1" applyBorder="1" applyAlignment="1">
      <alignment horizontal="center"/>
    </xf>
    <xf numFmtId="179" fontId="2" fillId="0" borderId="2" xfId="15"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justify" wrapText="1"/>
    </xf>
    <xf numFmtId="0" fontId="3" fillId="0" borderId="0" xfId="0" applyFont="1" applyAlignment="1">
      <alignment vertical="center" wrapText="1"/>
    </xf>
    <xf numFmtId="0" fontId="2" fillId="0" borderId="0" xfId="0" applyFont="1" applyAlignment="1">
      <alignment vertical="center" wrapText="1"/>
    </xf>
    <xf numFmtId="0" fontId="0" fillId="0" borderId="0" xfId="0" applyAlignment="1">
      <alignment vertical="center" wrapText="1"/>
    </xf>
    <xf numFmtId="0" fontId="4" fillId="0" borderId="0" xfId="0" applyFont="1" applyAlignment="1">
      <alignment horizontal="center"/>
    </xf>
    <xf numFmtId="0" fontId="7" fillId="0" borderId="0" xfId="0" applyFont="1" applyAlignment="1">
      <alignment horizontal="center"/>
    </xf>
    <xf numFmtId="0" fontId="26" fillId="0" borderId="0" xfId="0" applyFont="1" applyAlignment="1">
      <alignment horizontal="left" wrapText="1"/>
    </xf>
    <xf numFmtId="0" fontId="14" fillId="0" borderId="0" xfId="0" applyFont="1" applyAlignment="1">
      <alignment horizontal="justify" vertical="top" wrapText="1"/>
    </xf>
    <xf numFmtId="0" fontId="14" fillId="0" borderId="0" xfId="0" applyFont="1" applyAlignment="1">
      <alignment horizontal="left"/>
    </xf>
    <xf numFmtId="0" fontId="14" fillId="0" borderId="0" xfId="0" applyFont="1" applyAlignment="1">
      <alignment horizontal="left" vertical="top" wrapText="1"/>
    </xf>
    <xf numFmtId="0" fontId="14" fillId="0" borderId="0" xfId="0" applyFont="1" applyAlignment="1">
      <alignment horizontal="justify" wrapText="1"/>
    </xf>
    <xf numFmtId="0" fontId="14" fillId="0" borderId="0" xfId="0" applyFont="1" applyAlignment="1">
      <alignment horizontal="left" wrapText="1"/>
    </xf>
    <xf numFmtId="0" fontId="14" fillId="0" borderId="10" xfId="0" applyFont="1" applyBorder="1" applyAlignment="1">
      <alignment horizontal="left" wrapText="1"/>
    </xf>
    <xf numFmtId="0" fontId="14" fillId="0" borderId="0" xfId="0" applyFont="1" applyBorder="1" applyAlignment="1">
      <alignment horizontal="left" wrapText="1"/>
    </xf>
    <xf numFmtId="0" fontId="14" fillId="0" borderId="13" xfId="0" applyFont="1" applyBorder="1" applyAlignment="1">
      <alignment horizontal="left" wrapText="1"/>
    </xf>
    <xf numFmtId="0" fontId="11" fillId="0" borderId="26"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1" fillId="0" borderId="0" xfId="0" applyFont="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0</xdr:row>
      <xdr:rowOff>0</xdr:rowOff>
    </xdr:from>
    <xdr:to>
      <xdr:col>3</xdr:col>
      <xdr:colOff>666750</xdr:colOff>
      <xdr:row>3</xdr:row>
      <xdr:rowOff>247650</xdr:rowOff>
    </xdr:to>
    <xdr:pic>
      <xdr:nvPicPr>
        <xdr:cNvPr id="1" name="Picture 2"/>
        <xdr:cNvPicPr preferRelativeResize="1">
          <a:picLocks noChangeAspect="1"/>
        </xdr:cNvPicPr>
      </xdr:nvPicPr>
      <xdr:blipFill>
        <a:blip r:embed="rId1"/>
        <a:stretch>
          <a:fillRect/>
        </a:stretch>
      </xdr:blipFill>
      <xdr:spPr>
        <a:xfrm>
          <a:off x="428625" y="0"/>
          <a:ext cx="1019175" cy="8096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0</xdr:rowOff>
    </xdr:from>
    <xdr:to>
      <xdr:col>2</xdr:col>
      <xdr:colOff>457200</xdr:colOff>
      <xdr:row>4</xdr:row>
      <xdr:rowOff>9525</xdr:rowOff>
    </xdr:to>
    <xdr:pic>
      <xdr:nvPicPr>
        <xdr:cNvPr id="1" name="Picture 1"/>
        <xdr:cNvPicPr preferRelativeResize="1">
          <a:picLocks noChangeAspect="1"/>
        </xdr:cNvPicPr>
      </xdr:nvPicPr>
      <xdr:blipFill>
        <a:blip r:embed="rId1"/>
        <a:stretch>
          <a:fillRect/>
        </a:stretch>
      </xdr:blipFill>
      <xdr:spPr>
        <a:xfrm>
          <a:off x="104775" y="0"/>
          <a:ext cx="952500" cy="7620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72</xdr:row>
      <xdr:rowOff>161925</xdr:rowOff>
    </xdr:from>
    <xdr:to>
      <xdr:col>7</xdr:col>
      <xdr:colOff>19050</xdr:colOff>
      <xdr:row>73</xdr:row>
      <xdr:rowOff>19050</xdr:rowOff>
    </xdr:to>
    <xdr:sp>
      <xdr:nvSpPr>
        <xdr:cNvPr id="1" name="Rectangle 1"/>
        <xdr:cNvSpPr>
          <a:spLocks/>
        </xdr:cNvSpPr>
      </xdr:nvSpPr>
      <xdr:spPr>
        <a:xfrm>
          <a:off x="2924175" y="12744450"/>
          <a:ext cx="1276350" cy="2095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TSR</a:t>
          </a:r>
        </a:p>
      </xdr:txBody>
    </xdr:sp>
    <xdr:clientData/>
  </xdr:twoCellAnchor>
  <xdr:twoCellAnchor>
    <xdr:from>
      <xdr:col>1</xdr:col>
      <xdr:colOff>19050</xdr:colOff>
      <xdr:row>74</xdr:row>
      <xdr:rowOff>295275</xdr:rowOff>
    </xdr:from>
    <xdr:to>
      <xdr:col>4</xdr:col>
      <xdr:colOff>885825</xdr:colOff>
      <xdr:row>75</xdr:row>
      <xdr:rowOff>152400</xdr:rowOff>
    </xdr:to>
    <xdr:sp>
      <xdr:nvSpPr>
        <xdr:cNvPr id="2" name="Rectangle 2"/>
        <xdr:cNvSpPr>
          <a:spLocks/>
        </xdr:cNvSpPr>
      </xdr:nvSpPr>
      <xdr:spPr>
        <a:xfrm>
          <a:off x="361950" y="13487400"/>
          <a:ext cx="1514475" cy="2095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TSRB</a:t>
          </a:r>
        </a:p>
      </xdr:txBody>
    </xdr:sp>
    <xdr:clientData/>
  </xdr:twoCellAnchor>
  <xdr:twoCellAnchor>
    <xdr:from>
      <xdr:col>4</xdr:col>
      <xdr:colOff>1104900</xdr:colOff>
      <xdr:row>74</xdr:row>
      <xdr:rowOff>257175</xdr:rowOff>
    </xdr:from>
    <xdr:to>
      <xdr:col>6</xdr:col>
      <xdr:colOff>809625</xdr:colOff>
      <xdr:row>75</xdr:row>
      <xdr:rowOff>114300</xdr:rowOff>
    </xdr:to>
    <xdr:sp>
      <xdr:nvSpPr>
        <xdr:cNvPr id="3" name="Rectangle 3"/>
        <xdr:cNvSpPr>
          <a:spLocks/>
        </xdr:cNvSpPr>
      </xdr:nvSpPr>
      <xdr:spPr>
        <a:xfrm>
          <a:off x="2095500" y="13449300"/>
          <a:ext cx="1762125" cy="2095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TSRCP</a:t>
          </a:r>
        </a:p>
      </xdr:txBody>
    </xdr:sp>
    <xdr:clientData/>
  </xdr:twoCellAnchor>
  <xdr:twoCellAnchor>
    <xdr:from>
      <xdr:col>6</xdr:col>
      <xdr:colOff>1038225</xdr:colOff>
      <xdr:row>74</xdr:row>
      <xdr:rowOff>257175</xdr:rowOff>
    </xdr:from>
    <xdr:to>
      <xdr:col>8</xdr:col>
      <xdr:colOff>247650</xdr:colOff>
      <xdr:row>75</xdr:row>
      <xdr:rowOff>114300</xdr:rowOff>
    </xdr:to>
    <xdr:sp>
      <xdr:nvSpPr>
        <xdr:cNvPr id="4" name="Rectangle 4"/>
        <xdr:cNvSpPr>
          <a:spLocks/>
        </xdr:cNvSpPr>
      </xdr:nvSpPr>
      <xdr:spPr>
        <a:xfrm>
          <a:off x="4086225" y="13449300"/>
          <a:ext cx="1428750" cy="2095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TGEO</a:t>
          </a:r>
        </a:p>
      </xdr:txBody>
    </xdr:sp>
    <xdr:clientData/>
  </xdr:twoCellAnchor>
  <xdr:twoCellAnchor>
    <xdr:from>
      <xdr:col>8</xdr:col>
      <xdr:colOff>628650</xdr:colOff>
      <xdr:row>74</xdr:row>
      <xdr:rowOff>247650</xdr:rowOff>
    </xdr:from>
    <xdr:to>
      <xdr:col>9</xdr:col>
      <xdr:colOff>714375</xdr:colOff>
      <xdr:row>75</xdr:row>
      <xdr:rowOff>104775</xdr:rowOff>
    </xdr:to>
    <xdr:sp>
      <xdr:nvSpPr>
        <xdr:cNvPr id="5" name="Rectangle 5"/>
        <xdr:cNvSpPr>
          <a:spLocks/>
        </xdr:cNvSpPr>
      </xdr:nvSpPr>
      <xdr:spPr>
        <a:xfrm>
          <a:off x="5895975" y="13439775"/>
          <a:ext cx="1133475" cy="2095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TPROP</a:t>
          </a:r>
        </a:p>
      </xdr:txBody>
    </xdr:sp>
    <xdr:clientData/>
  </xdr:twoCellAnchor>
  <xdr:twoCellAnchor>
    <xdr:from>
      <xdr:col>1</xdr:col>
      <xdr:colOff>28575</xdr:colOff>
      <xdr:row>76</xdr:row>
      <xdr:rowOff>133350</xdr:rowOff>
    </xdr:from>
    <xdr:to>
      <xdr:col>4</xdr:col>
      <xdr:colOff>876300</xdr:colOff>
      <xdr:row>76</xdr:row>
      <xdr:rowOff>342900</xdr:rowOff>
    </xdr:to>
    <xdr:sp>
      <xdr:nvSpPr>
        <xdr:cNvPr id="6" name="Rectangle 6"/>
        <xdr:cNvSpPr>
          <a:spLocks/>
        </xdr:cNvSpPr>
      </xdr:nvSpPr>
      <xdr:spPr>
        <a:xfrm>
          <a:off x="371475" y="14030325"/>
          <a:ext cx="1495425" cy="2095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TSRU</a:t>
          </a:r>
        </a:p>
      </xdr:txBody>
    </xdr:sp>
    <xdr:clientData/>
  </xdr:twoCellAnchor>
  <xdr:twoCellAnchor>
    <xdr:from>
      <xdr:col>4</xdr:col>
      <xdr:colOff>1095375</xdr:colOff>
      <xdr:row>76</xdr:row>
      <xdr:rowOff>123825</xdr:rowOff>
    </xdr:from>
    <xdr:to>
      <xdr:col>6</xdr:col>
      <xdr:colOff>781050</xdr:colOff>
      <xdr:row>76</xdr:row>
      <xdr:rowOff>333375</xdr:rowOff>
    </xdr:to>
    <xdr:sp>
      <xdr:nvSpPr>
        <xdr:cNvPr id="7" name="Rectangle 7"/>
        <xdr:cNvSpPr>
          <a:spLocks/>
        </xdr:cNvSpPr>
      </xdr:nvSpPr>
      <xdr:spPr>
        <a:xfrm>
          <a:off x="2085975" y="14020800"/>
          <a:ext cx="1743075" cy="2095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TSRCPK</a:t>
          </a:r>
        </a:p>
      </xdr:txBody>
    </xdr:sp>
    <xdr:clientData/>
  </xdr:twoCellAnchor>
  <xdr:twoCellAnchor>
    <xdr:from>
      <xdr:col>4</xdr:col>
      <xdr:colOff>295275</xdr:colOff>
      <xdr:row>73</xdr:row>
      <xdr:rowOff>219075</xdr:rowOff>
    </xdr:from>
    <xdr:to>
      <xdr:col>9</xdr:col>
      <xdr:colOff>66675</xdr:colOff>
      <xdr:row>73</xdr:row>
      <xdr:rowOff>219075</xdr:rowOff>
    </xdr:to>
    <xdr:sp>
      <xdr:nvSpPr>
        <xdr:cNvPr id="8" name="Line 8"/>
        <xdr:cNvSpPr>
          <a:spLocks/>
        </xdr:cNvSpPr>
      </xdr:nvSpPr>
      <xdr:spPr>
        <a:xfrm>
          <a:off x="1285875" y="13154025"/>
          <a:ext cx="5095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542925</xdr:colOff>
      <xdr:row>73</xdr:row>
      <xdr:rowOff>0</xdr:rowOff>
    </xdr:from>
    <xdr:to>
      <xdr:col>6</xdr:col>
      <xdr:colOff>542925</xdr:colOff>
      <xdr:row>73</xdr:row>
      <xdr:rowOff>209550</xdr:rowOff>
    </xdr:to>
    <xdr:sp>
      <xdr:nvSpPr>
        <xdr:cNvPr id="9" name="Line 9"/>
        <xdr:cNvSpPr>
          <a:spLocks/>
        </xdr:cNvSpPr>
      </xdr:nvSpPr>
      <xdr:spPr>
        <a:xfrm flipV="1">
          <a:off x="3590925" y="12934950"/>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73</xdr:row>
      <xdr:rowOff>209550</xdr:rowOff>
    </xdr:from>
    <xdr:to>
      <xdr:col>4</xdr:col>
      <xdr:colOff>285750</xdr:colOff>
      <xdr:row>74</xdr:row>
      <xdr:rowOff>285750</xdr:rowOff>
    </xdr:to>
    <xdr:sp>
      <xdr:nvSpPr>
        <xdr:cNvPr id="10" name="Line 10"/>
        <xdr:cNvSpPr>
          <a:spLocks/>
        </xdr:cNvSpPr>
      </xdr:nvSpPr>
      <xdr:spPr>
        <a:xfrm>
          <a:off x="1276350" y="13144500"/>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73</xdr:row>
      <xdr:rowOff>219075</xdr:rowOff>
    </xdr:from>
    <xdr:to>
      <xdr:col>6</xdr:col>
      <xdr:colOff>9525</xdr:colOff>
      <xdr:row>74</xdr:row>
      <xdr:rowOff>304800</xdr:rowOff>
    </xdr:to>
    <xdr:sp>
      <xdr:nvSpPr>
        <xdr:cNvPr id="11" name="Line 11"/>
        <xdr:cNvSpPr>
          <a:spLocks/>
        </xdr:cNvSpPr>
      </xdr:nvSpPr>
      <xdr:spPr>
        <a:xfrm>
          <a:off x="3057525" y="1315402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628650</xdr:colOff>
      <xdr:row>73</xdr:row>
      <xdr:rowOff>209550</xdr:rowOff>
    </xdr:from>
    <xdr:to>
      <xdr:col>7</xdr:col>
      <xdr:colOff>628650</xdr:colOff>
      <xdr:row>74</xdr:row>
      <xdr:rowOff>247650</xdr:rowOff>
    </xdr:to>
    <xdr:sp>
      <xdr:nvSpPr>
        <xdr:cNvPr id="12" name="Line 12"/>
        <xdr:cNvSpPr>
          <a:spLocks/>
        </xdr:cNvSpPr>
      </xdr:nvSpPr>
      <xdr:spPr>
        <a:xfrm>
          <a:off x="4810125" y="1314450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xdr:colOff>
      <xdr:row>73</xdr:row>
      <xdr:rowOff>200025</xdr:rowOff>
    </xdr:from>
    <xdr:to>
      <xdr:col>9</xdr:col>
      <xdr:colOff>85725</xdr:colOff>
      <xdr:row>74</xdr:row>
      <xdr:rowOff>257175</xdr:rowOff>
    </xdr:to>
    <xdr:sp>
      <xdr:nvSpPr>
        <xdr:cNvPr id="13" name="Line 13"/>
        <xdr:cNvSpPr>
          <a:spLocks/>
        </xdr:cNvSpPr>
      </xdr:nvSpPr>
      <xdr:spPr>
        <a:xfrm>
          <a:off x="6400800" y="13134975"/>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75</xdr:row>
      <xdr:rowOff>142875</xdr:rowOff>
    </xdr:from>
    <xdr:to>
      <xdr:col>4</xdr:col>
      <xdr:colOff>304800</xdr:colOff>
      <xdr:row>76</xdr:row>
      <xdr:rowOff>123825</xdr:rowOff>
    </xdr:to>
    <xdr:sp>
      <xdr:nvSpPr>
        <xdr:cNvPr id="14" name="Line 14"/>
        <xdr:cNvSpPr>
          <a:spLocks/>
        </xdr:cNvSpPr>
      </xdr:nvSpPr>
      <xdr:spPr>
        <a:xfrm>
          <a:off x="1295400" y="1368742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514350</xdr:colOff>
      <xdr:row>75</xdr:row>
      <xdr:rowOff>123825</xdr:rowOff>
    </xdr:from>
    <xdr:to>
      <xdr:col>5</xdr:col>
      <xdr:colOff>514350</xdr:colOff>
      <xdr:row>76</xdr:row>
      <xdr:rowOff>104775</xdr:rowOff>
    </xdr:to>
    <xdr:sp>
      <xdr:nvSpPr>
        <xdr:cNvPr id="15" name="Line 15"/>
        <xdr:cNvSpPr>
          <a:spLocks/>
        </xdr:cNvSpPr>
      </xdr:nvSpPr>
      <xdr:spPr>
        <a:xfrm flipH="1">
          <a:off x="3038475" y="136683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73</xdr:row>
      <xdr:rowOff>238125</xdr:rowOff>
    </xdr:from>
    <xdr:to>
      <xdr:col>4</xdr:col>
      <xdr:colOff>180975</xdr:colOff>
      <xdr:row>74</xdr:row>
      <xdr:rowOff>161925</xdr:rowOff>
    </xdr:to>
    <xdr:sp>
      <xdr:nvSpPr>
        <xdr:cNvPr id="16" name="Rectangle 16"/>
        <xdr:cNvSpPr>
          <a:spLocks/>
        </xdr:cNvSpPr>
      </xdr:nvSpPr>
      <xdr:spPr>
        <a:xfrm>
          <a:off x="762000" y="13173075"/>
          <a:ext cx="409575" cy="1809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100%</a:t>
          </a:r>
        </a:p>
      </xdr:txBody>
    </xdr:sp>
    <xdr:clientData/>
  </xdr:twoCellAnchor>
  <xdr:twoCellAnchor>
    <xdr:from>
      <xdr:col>4</xdr:col>
      <xdr:colOff>1466850</xdr:colOff>
      <xdr:row>73</xdr:row>
      <xdr:rowOff>247650</xdr:rowOff>
    </xdr:from>
    <xdr:to>
      <xdr:col>5</xdr:col>
      <xdr:colOff>342900</xdr:colOff>
      <xdr:row>74</xdr:row>
      <xdr:rowOff>171450</xdr:rowOff>
    </xdr:to>
    <xdr:sp>
      <xdr:nvSpPr>
        <xdr:cNvPr id="17" name="Rectangle 17"/>
        <xdr:cNvSpPr>
          <a:spLocks/>
        </xdr:cNvSpPr>
      </xdr:nvSpPr>
      <xdr:spPr>
        <a:xfrm>
          <a:off x="2457450" y="13182600"/>
          <a:ext cx="409575" cy="1809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100%</a:t>
          </a:r>
        </a:p>
      </xdr:txBody>
    </xdr:sp>
    <xdr:clientData/>
  </xdr:twoCellAnchor>
  <xdr:twoCellAnchor>
    <xdr:from>
      <xdr:col>7</xdr:col>
      <xdr:colOff>28575</xdr:colOff>
      <xdr:row>74</xdr:row>
      <xdr:rowOff>28575</xdr:rowOff>
    </xdr:from>
    <xdr:to>
      <xdr:col>7</xdr:col>
      <xdr:colOff>438150</xdr:colOff>
      <xdr:row>74</xdr:row>
      <xdr:rowOff>209550</xdr:rowOff>
    </xdr:to>
    <xdr:sp>
      <xdr:nvSpPr>
        <xdr:cNvPr id="18" name="Rectangle 18"/>
        <xdr:cNvSpPr>
          <a:spLocks/>
        </xdr:cNvSpPr>
      </xdr:nvSpPr>
      <xdr:spPr>
        <a:xfrm>
          <a:off x="4210050" y="13220700"/>
          <a:ext cx="409575" cy="1809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100%</a:t>
          </a:r>
        </a:p>
      </xdr:txBody>
    </xdr:sp>
    <xdr:clientData/>
  </xdr:twoCellAnchor>
  <xdr:twoCellAnchor>
    <xdr:from>
      <xdr:col>8</xdr:col>
      <xdr:colOff>581025</xdr:colOff>
      <xdr:row>74</xdr:row>
      <xdr:rowOff>0</xdr:rowOff>
    </xdr:from>
    <xdr:to>
      <xdr:col>8</xdr:col>
      <xdr:colOff>990600</xdr:colOff>
      <xdr:row>74</xdr:row>
      <xdr:rowOff>180975</xdr:rowOff>
    </xdr:to>
    <xdr:sp>
      <xdr:nvSpPr>
        <xdr:cNvPr id="19" name="Rectangle 19"/>
        <xdr:cNvSpPr>
          <a:spLocks/>
        </xdr:cNvSpPr>
      </xdr:nvSpPr>
      <xdr:spPr>
        <a:xfrm>
          <a:off x="5848350" y="13192125"/>
          <a:ext cx="409575" cy="1809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100%</a:t>
          </a:r>
        </a:p>
      </xdr:txBody>
    </xdr:sp>
    <xdr:clientData/>
  </xdr:twoCellAnchor>
  <xdr:twoCellAnchor>
    <xdr:from>
      <xdr:col>3</xdr:col>
      <xdr:colOff>114300</xdr:colOff>
      <xdr:row>75</xdr:row>
      <xdr:rowOff>200025</xdr:rowOff>
    </xdr:from>
    <xdr:to>
      <xdr:col>4</xdr:col>
      <xdr:colOff>180975</xdr:colOff>
      <xdr:row>76</xdr:row>
      <xdr:rowOff>66675</xdr:rowOff>
    </xdr:to>
    <xdr:sp>
      <xdr:nvSpPr>
        <xdr:cNvPr id="20" name="Rectangle 20"/>
        <xdr:cNvSpPr>
          <a:spLocks/>
        </xdr:cNvSpPr>
      </xdr:nvSpPr>
      <xdr:spPr>
        <a:xfrm>
          <a:off x="838200" y="13744575"/>
          <a:ext cx="333375" cy="2190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60%</a:t>
          </a:r>
        </a:p>
      </xdr:txBody>
    </xdr:sp>
    <xdr:clientData/>
  </xdr:twoCellAnchor>
  <xdr:twoCellAnchor>
    <xdr:from>
      <xdr:col>4</xdr:col>
      <xdr:colOff>1476375</xdr:colOff>
      <xdr:row>75</xdr:row>
      <xdr:rowOff>219075</xdr:rowOff>
    </xdr:from>
    <xdr:to>
      <xdr:col>5</xdr:col>
      <xdr:colOff>352425</xdr:colOff>
      <xdr:row>76</xdr:row>
      <xdr:rowOff>47625</xdr:rowOff>
    </xdr:to>
    <xdr:sp>
      <xdr:nvSpPr>
        <xdr:cNvPr id="21" name="Rectangle 21"/>
        <xdr:cNvSpPr>
          <a:spLocks/>
        </xdr:cNvSpPr>
      </xdr:nvSpPr>
      <xdr:spPr>
        <a:xfrm>
          <a:off x="2466975" y="13763625"/>
          <a:ext cx="409575" cy="1809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60%</a:t>
          </a:r>
        </a:p>
      </xdr:txBody>
    </xdr:sp>
    <xdr:clientData/>
  </xdr:twoCellAnchor>
  <xdr:twoCellAnchor>
    <xdr:from>
      <xdr:col>1</xdr:col>
      <xdr:colOff>85725</xdr:colOff>
      <xdr:row>0</xdr:row>
      <xdr:rowOff>57150</xdr:rowOff>
    </xdr:from>
    <xdr:to>
      <xdr:col>4</xdr:col>
      <xdr:colOff>495300</xdr:colOff>
      <xdr:row>3</xdr:row>
      <xdr:rowOff>180975</xdr:rowOff>
    </xdr:to>
    <xdr:pic>
      <xdr:nvPicPr>
        <xdr:cNvPr id="22" name="Picture 22"/>
        <xdr:cNvPicPr preferRelativeResize="1">
          <a:picLocks noChangeAspect="1"/>
        </xdr:cNvPicPr>
      </xdr:nvPicPr>
      <xdr:blipFill>
        <a:blip r:embed="rId1"/>
        <a:stretch>
          <a:fillRect/>
        </a:stretch>
      </xdr:blipFill>
      <xdr:spPr>
        <a:xfrm>
          <a:off x="428625" y="57150"/>
          <a:ext cx="1057275" cy="8382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65"/>
  <sheetViews>
    <sheetView showGridLines="0" workbookViewId="0" topLeftCell="A37">
      <selection activeCell="D16" sqref="D16"/>
    </sheetView>
  </sheetViews>
  <sheetFormatPr defaultColWidth="9.140625" defaultRowHeight="12.75"/>
  <cols>
    <col min="1" max="1" width="3.140625" style="3" customWidth="1"/>
    <col min="2" max="3" width="4.28125" style="5" customWidth="1"/>
    <col min="4" max="4" width="30.28125" style="3" customWidth="1"/>
    <col min="5" max="5" width="0.9921875" style="3" customWidth="1"/>
    <col min="6" max="6" width="14.7109375" style="4" customWidth="1"/>
    <col min="7" max="7" width="0.2890625" style="4" customWidth="1"/>
    <col min="8" max="8" width="15.8515625" style="4" customWidth="1"/>
    <col min="9" max="9" width="1.1484375" style="4" customWidth="1"/>
    <col min="10" max="10" width="14.7109375" style="4" customWidth="1"/>
    <col min="11" max="11" width="0.5625" style="4" customWidth="1"/>
    <col min="12" max="12" width="16.28125" style="5" customWidth="1"/>
    <col min="13" max="13" width="0.13671875" style="3" hidden="1" customWidth="1"/>
    <col min="14" max="14" width="9.140625" style="3" customWidth="1"/>
    <col min="15" max="15" width="9.140625" style="167" customWidth="1"/>
    <col min="16" max="16" width="12.421875" style="167" customWidth="1"/>
    <col min="17" max="18" width="9.140625" style="167" customWidth="1"/>
    <col min="19" max="16384" width="9.140625" style="3" customWidth="1"/>
  </cols>
  <sheetData>
    <row r="1" spans="1:12" ht="15.75" customHeight="1">
      <c r="A1" s="227" t="s">
        <v>155</v>
      </c>
      <c r="B1" s="227"/>
      <c r="C1" s="227"/>
      <c r="D1" s="227"/>
      <c r="E1" s="227"/>
      <c r="F1" s="227"/>
      <c r="G1" s="227"/>
      <c r="H1" s="227"/>
      <c r="I1" s="227"/>
      <c r="J1" s="227"/>
      <c r="K1" s="227"/>
      <c r="L1" s="227"/>
    </row>
    <row r="2" spans="1:12" ht="14.25" customHeight="1">
      <c r="A2" s="228" t="s">
        <v>156</v>
      </c>
      <c r="B2" s="228"/>
      <c r="C2" s="228"/>
      <c r="D2" s="228"/>
      <c r="E2" s="228"/>
      <c r="F2" s="228"/>
      <c r="G2" s="228"/>
      <c r="H2" s="228"/>
      <c r="I2" s="228"/>
      <c r="J2" s="228"/>
      <c r="K2" s="228"/>
      <c r="L2" s="228"/>
    </row>
    <row r="3" spans="1:12" ht="14.25" customHeight="1">
      <c r="A3" s="228" t="s">
        <v>53</v>
      </c>
      <c r="B3" s="228"/>
      <c r="C3" s="228"/>
      <c r="D3" s="228"/>
      <c r="E3" s="228"/>
      <c r="F3" s="228"/>
      <c r="G3" s="228"/>
      <c r="H3" s="228"/>
      <c r="I3" s="228"/>
      <c r="J3" s="228"/>
      <c r="K3" s="228"/>
      <c r="L3" s="228"/>
    </row>
    <row r="4" spans="1:12" ht="24" customHeight="1">
      <c r="A4" s="36"/>
      <c r="B4" s="36"/>
      <c r="C4" s="36"/>
      <c r="D4" s="36"/>
      <c r="E4" s="36"/>
      <c r="F4" s="36"/>
      <c r="G4" s="36"/>
      <c r="H4" s="16"/>
      <c r="I4" s="16"/>
      <c r="J4" s="16"/>
      <c r="K4" s="16"/>
      <c r="L4" s="3"/>
    </row>
    <row r="5" spans="1:18" ht="18.75">
      <c r="A5" s="226" t="s">
        <v>128</v>
      </c>
      <c r="B5" s="226"/>
      <c r="C5" s="226"/>
      <c r="D5" s="226"/>
      <c r="E5" s="226"/>
      <c r="F5" s="226"/>
      <c r="G5" s="226"/>
      <c r="H5" s="226"/>
      <c r="I5" s="226"/>
      <c r="J5" s="226"/>
      <c r="K5" s="226"/>
      <c r="L5" s="226"/>
      <c r="M5" s="39"/>
      <c r="N5" s="37"/>
      <c r="O5" s="172"/>
      <c r="P5" s="173"/>
      <c r="Q5" s="173"/>
      <c r="R5" s="173"/>
    </row>
    <row r="6" spans="1:12" ht="6" customHeight="1">
      <c r="A6" s="21"/>
      <c r="B6" s="21"/>
      <c r="C6" s="21"/>
      <c r="D6" s="21"/>
      <c r="E6" s="21"/>
      <c r="F6" s="21"/>
      <c r="G6" s="21"/>
      <c r="H6" s="21"/>
      <c r="I6" s="21"/>
      <c r="J6" s="21"/>
      <c r="K6" s="21"/>
      <c r="L6" s="21"/>
    </row>
    <row r="7" spans="1:3" ht="16.5">
      <c r="A7" s="202" t="s">
        <v>220</v>
      </c>
      <c r="B7" s="2"/>
      <c r="C7" s="2"/>
    </row>
    <row r="8" ht="15.75" customHeight="1">
      <c r="A8" s="38" t="s">
        <v>125</v>
      </c>
    </row>
    <row r="9" ht="4.5" customHeight="1">
      <c r="A9" s="14"/>
    </row>
    <row r="10" ht="15.75">
      <c r="A10" s="1" t="s">
        <v>17</v>
      </c>
    </row>
    <row r="11" ht="8.25" customHeight="1"/>
    <row r="12" spans="6:11" ht="2.25" customHeight="1">
      <c r="F12" s="7"/>
      <c r="G12" s="7"/>
      <c r="H12" s="7"/>
      <c r="I12" s="7"/>
      <c r="J12" s="7"/>
      <c r="K12" s="7"/>
    </row>
    <row r="13" spans="6:12" ht="13.5" customHeight="1">
      <c r="F13" s="7"/>
      <c r="G13" s="7"/>
      <c r="H13" s="7"/>
      <c r="I13" s="7"/>
      <c r="J13" s="231"/>
      <c r="K13" s="231"/>
      <c r="L13" s="231"/>
    </row>
    <row r="14" spans="6:12" ht="12.75">
      <c r="F14" s="230" t="s">
        <v>130</v>
      </c>
      <c r="G14" s="230"/>
      <c r="H14" s="230"/>
      <c r="I14" s="8"/>
      <c r="J14" s="229" t="s">
        <v>129</v>
      </c>
      <c r="K14" s="229"/>
      <c r="L14" s="229"/>
    </row>
    <row r="15" spans="6:16" ht="12.75">
      <c r="F15" s="26" t="s">
        <v>21</v>
      </c>
      <c r="G15" s="8"/>
      <c r="H15" s="8" t="s">
        <v>102</v>
      </c>
      <c r="I15" s="8"/>
      <c r="J15" s="33" t="s">
        <v>21</v>
      </c>
      <c r="K15" s="8"/>
      <c r="L15" s="2" t="s">
        <v>102</v>
      </c>
      <c r="O15" s="174"/>
      <c r="P15" s="174" t="s">
        <v>21</v>
      </c>
    </row>
    <row r="16" spans="6:16" ht="12.75">
      <c r="F16" s="26" t="s">
        <v>54</v>
      </c>
      <c r="G16" s="8"/>
      <c r="H16" s="8" t="s">
        <v>54</v>
      </c>
      <c r="I16" s="8"/>
      <c r="J16" s="33" t="s">
        <v>54</v>
      </c>
      <c r="K16" s="8"/>
      <c r="L16" s="2" t="s">
        <v>54</v>
      </c>
      <c r="O16" s="174"/>
      <c r="P16" s="174" t="s">
        <v>54</v>
      </c>
    </row>
    <row r="17" spans="6:16" ht="15" customHeight="1">
      <c r="F17" s="26" t="s">
        <v>22</v>
      </c>
      <c r="G17" s="153"/>
      <c r="H17" s="8" t="s">
        <v>52</v>
      </c>
      <c r="I17" s="8"/>
      <c r="J17" s="33" t="s">
        <v>101</v>
      </c>
      <c r="K17" s="8"/>
      <c r="L17" s="2" t="s">
        <v>52</v>
      </c>
      <c r="O17" s="174"/>
      <c r="P17" s="174" t="s">
        <v>101</v>
      </c>
    </row>
    <row r="18" spans="6:16" ht="15" customHeight="1">
      <c r="F18" s="24"/>
      <c r="G18" s="153"/>
      <c r="H18" s="8" t="s">
        <v>22</v>
      </c>
      <c r="I18" s="8"/>
      <c r="J18" s="33" t="s">
        <v>55</v>
      </c>
      <c r="K18" s="8"/>
      <c r="L18" s="2" t="s">
        <v>56</v>
      </c>
      <c r="O18" s="174"/>
      <c r="P18" s="174" t="s">
        <v>55</v>
      </c>
    </row>
    <row r="19" spans="2:18" s="40" customFormat="1" ht="12.75">
      <c r="B19" s="41"/>
      <c r="C19" s="41"/>
      <c r="F19" s="42">
        <v>37256</v>
      </c>
      <c r="G19" s="154"/>
      <c r="H19" s="43">
        <v>36891</v>
      </c>
      <c r="I19" s="43"/>
      <c r="J19" s="42">
        <f>+F19</f>
        <v>37256</v>
      </c>
      <c r="K19" s="43"/>
      <c r="L19" s="43">
        <f>+H19</f>
        <v>36891</v>
      </c>
      <c r="O19" s="165"/>
      <c r="P19" s="175">
        <v>37072</v>
      </c>
      <c r="Q19" s="165"/>
      <c r="R19" s="165"/>
    </row>
    <row r="20" spans="6:17" ht="14.25" customHeight="1">
      <c r="F20" s="26" t="s">
        <v>13</v>
      </c>
      <c r="G20" s="153"/>
      <c r="H20" s="8" t="s">
        <v>13</v>
      </c>
      <c r="I20" s="8"/>
      <c r="J20" s="26" t="s">
        <v>13</v>
      </c>
      <c r="K20" s="8"/>
      <c r="L20" s="8" t="s">
        <v>13</v>
      </c>
      <c r="M20" s="4"/>
      <c r="P20" s="176" t="s">
        <v>13</v>
      </c>
      <c r="Q20" s="166"/>
    </row>
    <row r="21" spans="6:16" ht="11.25" customHeight="1">
      <c r="F21" s="24"/>
      <c r="G21" s="153"/>
      <c r="H21" s="19"/>
      <c r="I21" s="8"/>
      <c r="J21" s="24"/>
      <c r="K21" s="8"/>
      <c r="L21" s="19"/>
      <c r="M21" s="4"/>
      <c r="P21" s="177"/>
    </row>
    <row r="22" spans="1:18" s="51" customFormat="1" ht="17.25" customHeight="1" thickBot="1">
      <c r="A22" s="51">
        <v>1</v>
      </c>
      <c r="B22" s="47" t="s">
        <v>0</v>
      </c>
      <c r="C22" s="51" t="s">
        <v>62</v>
      </c>
      <c r="F22" s="52">
        <v>36313</v>
      </c>
      <c r="G22" s="53"/>
      <c r="H22" s="52" t="s">
        <v>157</v>
      </c>
      <c r="I22" s="53"/>
      <c r="J22" s="52">
        <v>107969</v>
      </c>
      <c r="K22" s="55"/>
      <c r="L22" s="52" t="s">
        <v>157</v>
      </c>
      <c r="O22" s="168"/>
      <c r="P22" s="169">
        <v>24768</v>
      </c>
      <c r="Q22" s="168"/>
      <c r="R22" s="168"/>
    </row>
    <row r="23" spans="2:18" s="51" customFormat="1" ht="17.25" customHeight="1" thickBot="1">
      <c r="B23" s="47" t="s">
        <v>1</v>
      </c>
      <c r="C23" s="51" t="s">
        <v>24</v>
      </c>
      <c r="F23" s="57" t="s">
        <v>157</v>
      </c>
      <c r="G23" s="53"/>
      <c r="H23" s="52" t="s">
        <v>157</v>
      </c>
      <c r="I23" s="53"/>
      <c r="J23" s="57" t="s">
        <v>157</v>
      </c>
      <c r="K23" s="55"/>
      <c r="L23" s="52" t="s">
        <v>157</v>
      </c>
      <c r="O23" s="168"/>
      <c r="P23" s="169">
        <v>0</v>
      </c>
      <c r="Q23" s="168"/>
      <c r="R23" s="168"/>
    </row>
    <row r="24" spans="2:18" s="51" customFormat="1" ht="17.25" customHeight="1" thickBot="1">
      <c r="B24" s="47" t="s">
        <v>2</v>
      </c>
      <c r="C24" s="51" t="s">
        <v>63</v>
      </c>
      <c r="F24" s="52">
        <v>706</v>
      </c>
      <c r="G24" s="53"/>
      <c r="H24" s="52" t="s">
        <v>157</v>
      </c>
      <c r="I24" s="53"/>
      <c r="J24" s="52">
        <f>201+703</f>
        <v>904</v>
      </c>
      <c r="K24" s="55"/>
      <c r="L24" s="52" t="s">
        <v>157</v>
      </c>
      <c r="O24" s="168"/>
      <c r="P24" s="169">
        <v>3202</v>
      </c>
      <c r="Q24" s="168"/>
      <c r="R24" s="168"/>
    </row>
    <row r="25" spans="2:18" s="51" customFormat="1" ht="4.5" customHeight="1">
      <c r="B25" s="47"/>
      <c r="F25" s="58"/>
      <c r="G25" s="53"/>
      <c r="H25" s="55"/>
      <c r="I25" s="55"/>
      <c r="J25" s="58"/>
      <c r="K25" s="55"/>
      <c r="L25" s="55"/>
      <c r="O25" s="168"/>
      <c r="P25" s="178"/>
      <c r="Q25" s="168"/>
      <c r="R25" s="168"/>
    </row>
    <row r="26" spans="1:18" s="51" customFormat="1" ht="42" customHeight="1">
      <c r="A26" s="30">
        <v>2</v>
      </c>
      <c r="B26" s="32" t="s">
        <v>0</v>
      </c>
      <c r="C26" s="233" t="s">
        <v>69</v>
      </c>
      <c r="D26" s="233"/>
      <c r="F26" s="217">
        <f>706+6356+412</f>
        <v>7474</v>
      </c>
      <c r="G26" s="155"/>
      <c r="H26" s="192" t="s">
        <v>157</v>
      </c>
      <c r="I26" s="61"/>
      <c r="J26" s="62">
        <f>643+3765+17905</f>
        <v>22313</v>
      </c>
      <c r="K26" s="61"/>
      <c r="L26" s="192" t="s">
        <v>157</v>
      </c>
      <c r="M26" s="59"/>
      <c r="N26" s="59"/>
      <c r="O26" s="179"/>
      <c r="P26" s="180">
        <v>-1652</v>
      </c>
      <c r="Q26" s="168"/>
      <c r="R26" s="168"/>
    </row>
    <row r="27" spans="2:18" s="51" customFormat="1" ht="16.5" customHeight="1">
      <c r="B27" s="47" t="s">
        <v>1</v>
      </c>
      <c r="C27" s="51" t="s">
        <v>64</v>
      </c>
      <c r="F27" s="217">
        <v>346</v>
      </c>
      <c r="G27" s="53"/>
      <c r="H27" s="192" t="s">
        <v>157</v>
      </c>
      <c r="I27" s="55"/>
      <c r="J27" s="58">
        <v>643</v>
      </c>
      <c r="K27" s="55"/>
      <c r="L27" s="192" t="s">
        <v>157</v>
      </c>
      <c r="O27" s="168"/>
      <c r="P27" s="169">
        <v>512</v>
      </c>
      <c r="Q27" s="168"/>
      <c r="R27" s="168"/>
    </row>
    <row r="28" spans="2:18" s="51" customFormat="1" ht="16.5" customHeight="1">
      <c r="B28" s="47" t="s">
        <v>2</v>
      </c>
      <c r="C28" s="51" t="s">
        <v>65</v>
      </c>
      <c r="F28" s="217">
        <v>2823</v>
      </c>
      <c r="G28" s="53"/>
      <c r="H28" s="192" t="s">
        <v>157</v>
      </c>
      <c r="I28" s="55"/>
      <c r="J28" s="58">
        <f>2675+684+334+52+20</f>
        <v>3765</v>
      </c>
      <c r="K28" s="55"/>
      <c r="L28" s="192" t="s">
        <v>157</v>
      </c>
      <c r="O28" s="168"/>
      <c r="P28" s="169">
        <v>789</v>
      </c>
      <c r="Q28" s="168"/>
      <c r="R28" s="168"/>
    </row>
    <row r="29" spans="2:18" s="51" customFormat="1" ht="19.5" customHeight="1">
      <c r="B29" s="65" t="s">
        <v>3</v>
      </c>
      <c r="C29" s="51" t="s">
        <v>4</v>
      </c>
      <c r="F29" s="193">
        <v>0</v>
      </c>
      <c r="G29" s="53"/>
      <c r="H29" s="193" t="s">
        <v>157</v>
      </c>
      <c r="I29" s="53"/>
      <c r="J29" s="66">
        <v>0</v>
      </c>
      <c r="K29" s="55"/>
      <c r="L29" s="193" t="s">
        <v>157</v>
      </c>
      <c r="O29" s="168"/>
      <c r="P29" s="169">
        <v>0</v>
      </c>
      <c r="Q29" s="168"/>
      <c r="R29" s="168"/>
    </row>
    <row r="30" spans="2:18" s="51" customFormat="1" ht="29.25" customHeight="1">
      <c r="B30" s="31" t="s">
        <v>5</v>
      </c>
      <c r="C30" s="235" t="s">
        <v>70</v>
      </c>
      <c r="D30" s="235"/>
      <c r="F30" s="58">
        <f>+F26-F27-F28-F29</f>
        <v>4305</v>
      </c>
      <c r="G30" s="53"/>
      <c r="H30" s="192" t="s">
        <v>157</v>
      </c>
      <c r="I30" s="55"/>
      <c r="J30" s="58">
        <f>+J26-J27-J28-J29</f>
        <v>17905</v>
      </c>
      <c r="K30" s="55"/>
      <c r="L30" s="192" t="s">
        <v>157</v>
      </c>
      <c r="O30" s="168"/>
      <c r="P30" s="178">
        <v>-2953</v>
      </c>
      <c r="Q30" s="168"/>
      <c r="R30" s="168"/>
    </row>
    <row r="31" spans="2:18" s="51" customFormat="1" ht="27" customHeight="1">
      <c r="B31" s="31" t="s">
        <v>6</v>
      </c>
      <c r="C31" s="233" t="s">
        <v>66</v>
      </c>
      <c r="D31" s="233"/>
      <c r="F31" s="193">
        <v>0</v>
      </c>
      <c r="G31" s="53"/>
      <c r="H31" s="193" t="s">
        <v>157</v>
      </c>
      <c r="I31" s="53"/>
      <c r="J31" s="66">
        <v>0</v>
      </c>
      <c r="K31" s="55"/>
      <c r="L31" s="193" t="s">
        <v>157</v>
      </c>
      <c r="O31" s="168"/>
      <c r="P31" s="169">
        <v>0</v>
      </c>
      <c r="Q31" s="168"/>
      <c r="R31" s="168"/>
    </row>
    <row r="32" spans="2:18" s="51" customFormat="1" ht="29.25" customHeight="1">
      <c r="B32" s="31" t="s">
        <v>7</v>
      </c>
      <c r="C32" s="236" t="s">
        <v>71</v>
      </c>
      <c r="D32" s="237"/>
      <c r="F32" s="58">
        <f>+F30+F31</f>
        <v>4305</v>
      </c>
      <c r="G32" s="53"/>
      <c r="H32" s="55">
        <v>0</v>
      </c>
      <c r="I32" s="55"/>
      <c r="J32" s="58">
        <f>+J30+J31</f>
        <v>17905</v>
      </c>
      <c r="K32" s="55"/>
      <c r="L32" s="55">
        <v>0</v>
      </c>
      <c r="O32" s="168"/>
      <c r="P32" s="178">
        <v>-2953</v>
      </c>
      <c r="Q32" s="168"/>
      <c r="R32" s="168"/>
    </row>
    <row r="33" spans="2:18" s="51" customFormat="1" ht="16.5" customHeight="1">
      <c r="B33" s="65" t="s">
        <v>8</v>
      </c>
      <c r="C33" s="51" t="s">
        <v>67</v>
      </c>
      <c r="F33" s="66">
        <f>115+1230</f>
        <v>1345</v>
      </c>
      <c r="G33" s="53"/>
      <c r="H33" s="66" t="s">
        <v>157</v>
      </c>
      <c r="I33" s="53"/>
      <c r="J33" s="66">
        <v>5565</v>
      </c>
      <c r="K33" s="55"/>
      <c r="L33" s="193" t="s">
        <v>157</v>
      </c>
      <c r="O33" s="168"/>
      <c r="P33" s="169">
        <v>0</v>
      </c>
      <c r="Q33" s="168"/>
      <c r="R33" s="168"/>
    </row>
    <row r="34" spans="2:18" s="51" customFormat="1" ht="28.5" customHeight="1">
      <c r="B34" s="47" t="s">
        <v>9</v>
      </c>
      <c r="C34" s="47" t="s">
        <v>9</v>
      </c>
      <c r="D34" s="60" t="s">
        <v>72</v>
      </c>
      <c r="F34" s="58">
        <f>+F32-F33</f>
        <v>2960</v>
      </c>
      <c r="G34" s="53"/>
      <c r="H34" s="55">
        <v>0</v>
      </c>
      <c r="I34" s="55"/>
      <c r="J34" s="58">
        <f>+J32-J33</f>
        <v>12340</v>
      </c>
      <c r="K34" s="55"/>
      <c r="L34" s="55">
        <v>0</v>
      </c>
      <c r="M34" s="55">
        <f>+M32-M33</f>
        <v>0</v>
      </c>
      <c r="N34" s="55"/>
      <c r="O34" s="178"/>
      <c r="P34" s="178">
        <v>-2953</v>
      </c>
      <c r="Q34" s="168"/>
      <c r="R34" s="168"/>
    </row>
    <row r="35" spans="2:18" s="51" customFormat="1" ht="15" customHeight="1">
      <c r="B35" s="47"/>
      <c r="C35" s="47" t="s">
        <v>73</v>
      </c>
      <c r="D35" s="51" t="s">
        <v>74</v>
      </c>
      <c r="F35" s="217">
        <v>-108</v>
      </c>
      <c r="G35" s="53"/>
      <c r="H35" s="192" t="s">
        <v>157</v>
      </c>
      <c r="I35" s="53"/>
      <c r="J35" s="63">
        <v>420</v>
      </c>
      <c r="K35" s="53"/>
      <c r="L35" s="192" t="s">
        <v>157</v>
      </c>
      <c r="O35" s="168"/>
      <c r="P35" s="169">
        <v>0</v>
      </c>
      <c r="Q35" s="168"/>
      <c r="R35" s="168"/>
    </row>
    <row r="36" spans="2:18" s="51" customFormat="1" ht="15.75" customHeight="1">
      <c r="B36" s="47" t="s">
        <v>10</v>
      </c>
      <c r="C36" s="51" t="s">
        <v>75</v>
      </c>
      <c r="F36" s="66">
        <f>1045+36</f>
        <v>1081</v>
      </c>
      <c r="G36" s="53"/>
      <c r="H36" s="193" t="s">
        <v>157</v>
      </c>
      <c r="I36" s="53"/>
      <c r="J36" s="66">
        <v>9933</v>
      </c>
      <c r="K36" s="68"/>
      <c r="L36" s="193" t="s">
        <v>157</v>
      </c>
      <c r="O36" s="168"/>
      <c r="P36" s="169">
        <v>0</v>
      </c>
      <c r="Q36" s="168"/>
      <c r="R36" s="168"/>
    </row>
    <row r="37" spans="2:18" s="69" customFormat="1" ht="27.75" customHeight="1">
      <c r="B37" s="31" t="s">
        <v>11</v>
      </c>
      <c r="C37" s="232" t="s">
        <v>76</v>
      </c>
      <c r="D37" s="232"/>
      <c r="F37" s="70">
        <f>+F34-F35-F36</f>
        <v>1987</v>
      </c>
      <c r="G37" s="156"/>
      <c r="H37" s="194">
        <v>0</v>
      </c>
      <c r="I37" s="71"/>
      <c r="J37" s="70">
        <f>+J34-J35-J36</f>
        <v>1987</v>
      </c>
      <c r="K37" s="71"/>
      <c r="L37" s="71">
        <v>0</v>
      </c>
      <c r="O37" s="181"/>
      <c r="P37" s="182">
        <v>-2953</v>
      </c>
      <c r="Q37" s="183">
        <f>+J37-P37</f>
        <v>4940</v>
      </c>
      <c r="R37" s="184">
        <f>+Q37/P37</f>
        <v>-1.672875042329834</v>
      </c>
    </row>
    <row r="38" spans="2:18" s="51" customFormat="1" ht="15.75" customHeight="1">
      <c r="B38" s="65" t="s">
        <v>12</v>
      </c>
      <c r="C38" s="47" t="s">
        <v>9</v>
      </c>
      <c r="D38" s="51" t="s">
        <v>78</v>
      </c>
      <c r="F38" s="218" t="s">
        <v>157</v>
      </c>
      <c r="G38" s="73"/>
      <c r="H38" s="195" t="s">
        <v>157</v>
      </c>
      <c r="I38" s="73"/>
      <c r="J38" s="72">
        <v>0</v>
      </c>
      <c r="K38" s="55"/>
      <c r="L38" s="195" t="s">
        <v>157</v>
      </c>
      <c r="O38" s="168"/>
      <c r="P38" s="185">
        <v>0</v>
      </c>
      <c r="Q38" s="168"/>
      <c r="R38" s="168"/>
    </row>
    <row r="39" spans="2:18" s="51" customFormat="1" ht="15.75" customHeight="1">
      <c r="B39" s="47"/>
      <c r="C39" s="47" t="s">
        <v>73</v>
      </c>
      <c r="D39" s="51" t="s">
        <v>74</v>
      </c>
      <c r="F39" s="219" t="s">
        <v>157</v>
      </c>
      <c r="G39" s="73"/>
      <c r="H39" s="196" t="s">
        <v>157</v>
      </c>
      <c r="I39" s="73"/>
      <c r="J39" s="74">
        <v>0</v>
      </c>
      <c r="K39" s="55"/>
      <c r="L39" s="196" t="s">
        <v>157</v>
      </c>
      <c r="O39" s="168"/>
      <c r="P39" s="185">
        <v>0</v>
      </c>
      <c r="Q39" s="168"/>
      <c r="R39" s="168"/>
    </row>
    <row r="40" spans="2:18" s="51" customFormat="1" ht="30" customHeight="1">
      <c r="B40" s="47"/>
      <c r="C40" s="47" t="s">
        <v>77</v>
      </c>
      <c r="D40" s="60" t="s">
        <v>79</v>
      </c>
      <c r="F40" s="66">
        <v>0</v>
      </c>
      <c r="G40" s="53"/>
      <c r="H40" s="67">
        <v>0</v>
      </c>
      <c r="I40" s="53"/>
      <c r="J40" s="66">
        <f>+J38-J39</f>
        <v>0</v>
      </c>
      <c r="K40" s="55"/>
      <c r="L40" s="67">
        <v>0</v>
      </c>
      <c r="O40" s="168"/>
      <c r="P40" s="169">
        <v>0</v>
      </c>
      <c r="Q40" s="168"/>
      <c r="R40" s="168"/>
    </row>
    <row r="41" spans="2:18" s="51" customFormat="1" ht="33" customHeight="1" thickBot="1">
      <c r="B41" s="31" t="s">
        <v>68</v>
      </c>
      <c r="C41" s="232" t="s">
        <v>80</v>
      </c>
      <c r="D41" s="232"/>
      <c r="F41" s="52">
        <f>+F37+F40</f>
        <v>1987</v>
      </c>
      <c r="G41" s="53"/>
      <c r="H41" s="75">
        <f>+H37+H40</f>
        <v>0</v>
      </c>
      <c r="I41" s="53"/>
      <c r="J41" s="52">
        <f>+J37+J40</f>
        <v>1987</v>
      </c>
      <c r="K41" s="55"/>
      <c r="L41" s="75">
        <f>+L37+L40</f>
        <v>0</v>
      </c>
      <c r="O41" s="168"/>
      <c r="P41" s="178">
        <v>-2953</v>
      </c>
      <c r="Q41" s="168"/>
      <c r="R41" s="168"/>
    </row>
    <row r="42" spans="2:18" s="51" customFormat="1" ht="9.75" customHeight="1">
      <c r="B42" s="47"/>
      <c r="C42" s="47"/>
      <c r="F42" s="58"/>
      <c r="G42" s="53"/>
      <c r="H42" s="64"/>
      <c r="I42" s="55"/>
      <c r="J42" s="58"/>
      <c r="K42" s="55"/>
      <c r="L42" s="64"/>
      <c r="O42" s="168"/>
      <c r="P42" s="169"/>
      <c r="Q42" s="168"/>
      <c r="R42" s="168"/>
    </row>
    <row r="43" spans="1:18" s="51" customFormat="1" ht="39.75" customHeight="1">
      <c r="A43" s="31">
        <v>3</v>
      </c>
      <c r="B43" s="31" t="s">
        <v>0</v>
      </c>
      <c r="C43" s="233" t="s">
        <v>81</v>
      </c>
      <c r="D43" s="233"/>
      <c r="F43" s="58"/>
      <c r="G43" s="53"/>
      <c r="H43" s="64"/>
      <c r="I43" s="55"/>
      <c r="J43" s="58"/>
      <c r="K43" s="55"/>
      <c r="L43" s="64"/>
      <c r="O43" s="168"/>
      <c r="P43" s="169"/>
      <c r="Q43" s="168"/>
      <c r="R43" s="168"/>
    </row>
    <row r="44" spans="2:18" s="51" customFormat="1" ht="40.5" customHeight="1">
      <c r="B44" s="47"/>
      <c r="C44" s="31" t="s">
        <v>9</v>
      </c>
      <c r="D44" s="60" t="s">
        <v>158</v>
      </c>
      <c r="F44" s="44">
        <f>+F41/7638904*100</f>
        <v>0.026011584907992037</v>
      </c>
      <c r="G44" s="45"/>
      <c r="H44" s="76">
        <f>+H41/19800*100</f>
        <v>0</v>
      </c>
      <c r="I44" s="45"/>
      <c r="J44" s="44">
        <f>+J41/7638904*100</f>
        <v>0.026011584907992037</v>
      </c>
      <c r="K44" s="53"/>
      <c r="L44" s="76">
        <f>+L41/19800*100</f>
        <v>0</v>
      </c>
      <c r="M44" s="56"/>
      <c r="N44" s="56"/>
      <c r="O44" s="168"/>
      <c r="P44" s="170">
        <v>-14.914141414141413</v>
      </c>
      <c r="Q44" s="168"/>
      <c r="R44" s="168"/>
    </row>
    <row r="45" spans="2:18" s="51" customFormat="1" ht="25.5">
      <c r="B45" s="47"/>
      <c r="C45" s="47" t="s">
        <v>73</v>
      </c>
      <c r="D45" s="60" t="s">
        <v>161</v>
      </c>
      <c r="F45" s="46" t="s">
        <v>157</v>
      </c>
      <c r="G45" s="45"/>
      <c r="H45" s="45" t="s">
        <v>157</v>
      </c>
      <c r="I45" s="45"/>
      <c r="J45" s="46" t="s">
        <v>157</v>
      </c>
      <c r="K45" s="45"/>
      <c r="L45" s="45" t="s">
        <v>157</v>
      </c>
      <c r="M45" s="56"/>
      <c r="N45" s="56"/>
      <c r="O45" s="168"/>
      <c r="P45" s="171" t="s">
        <v>61</v>
      </c>
      <c r="Q45" s="168"/>
      <c r="R45" s="168"/>
    </row>
    <row r="46" spans="6:16" ht="12" customHeight="1">
      <c r="F46" s="25"/>
      <c r="H46" s="45"/>
      <c r="J46" s="25"/>
      <c r="L46" s="45"/>
      <c r="P46" s="171"/>
    </row>
    <row r="47" spans="1:18" s="47" customFormat="1" ht="20.25" customHeight="1">
      <c r="A47" s="47">
        <v>4</v>
      </c>
      <c r="B47" s="47" t="s">
        <v>0</v>
      </c>
      <c r="C47" s="69" t="s">
        <v>82</v>
      </c>
      <c r="F47" s="46" t="s">
        <v>157</v>
      </c>
      <c r="G47" s="48"/>
      <c r="H47" s="45" t="s">
        <v>219</v>
      </c>
      <c r="I47" s="48"/>
      <c r="J47" s="46" t="s">
        <v>219</v>
      </c>
      <c r="K47" s="48"/>
      <c r="L47" s="45" t="s">
        <v>219</v>
      </c>
      <c r="M47" s="49"/>
      <c r="O47" s="186"/>
      <c r="P47" s="171" t="s">
        <v>131</v>
      </c>
      <c r="Q47" s="186"/>
      <c r="R47" s="186"/>
    </row>
    <row r="48" spans="2:18" s="47" customFormat="1" ht="22.5" customHeight="1">
      <c r="B48" s="47" t="s">
        <v>1</v>
      </c>
      <c r="C48" s="69" t="s">
        <v>83</v>
      </c>
      <c r="F48" s="46" t="s">
        <v>157</v>
      </c>
      <c r="G48" s="50"/>
      <c r="H48" s="45" t="s">
        <v>157</v>
      </c>
      <c r="I48" s="48"/>
      <c r="J48" s="46" t="s">
        <v>157</v>
      </c>
      <c r="K48" s="50"/>
      <c r="L48" s="45" t="s">
        <v>157</v>
      </c>
      <c r="M48" s="49"/>
      <c r="O48" s="186"/>
      <c r="P48" s="171" t="s">
        <v>61</v>
      </c>
      <c r="Q48" s="186"/>
      <c r="R48" s="186"/>
    </row>
    <row r="49" spans="6:16" ht="11.25" customHeight="1">
      <c r="F49" s="27"/>
      <c r="G49" s="28"/>
      <c r="H49" s="27"/>
      <c r="I49" s="9"/>
      <c r="J49" s="27"/>
      <c r="K49" s="29"/>
      <c r="L49" s="27"/>
      <c r="M49" s="10"/>
      <c r="P49" s="187"/>
    </row>
    <row r="50" spans="2:16" ht="24" customHeight="1">
      <c r="B50" s="31" t="s">
        <v>159</v>
      </c>
      <c r="C50" s="31">
        <v>1</v>
      </c>
      <c r="D50" s="234" t="s">
        <v>160</v>
      </c>
      <c r="E50" s="234"/>
      <c r="F50" s="234"/>
      <c r="G50" s="234"/>
      <c r="H50" s="234"/>
      <c r="I50" s="234"/>
      <c r="J50" s="234"/>
      <c r="K50" s="234"/>
      <c r="L50" s="234"/>
      <c r="M50" s="10"/>
      <c r="P50" s="188"/>
    </row>
    <row r="51" spans="6:16" ht="11.25" customHeight="1">
      <c r="F51" s="20"/>
      <c r="G51" s="9"/>
      <c r="H51" s="11"/>
      <c r="I51" s="9"/>
      <c r="J51" s="22"/>
      <c r="K51" s="23"/>
      <c r="L51" s="22"/>
      <c r="M51" s="10"/>
      <c r="P51" s="188"/>
    </row>
    <row r="52" spans="3:16" ht="52.5" customHeight="1">
      <c r="C52" s="31">
        <v>2</v>
      </c>
      <c r="D52" s="234" t="s">
        <v>163</v>
      </c>
      <c r="E52" s="234"/>
      <c r="F52" s="234"/>
      <c r="G52" s="234"/>
      <c r="H52" s="234"/>
      <c r="I52" s="234"/>
      <c r="J52" s="234"/>
      <c r="K52" s="234"/>
      <c r="L52" s="234"/>
      <c r="M52" s="10"/>
      <c r="P52" s="188"/>
    </row>
    <row r="53" spans="2:16" ht="12.75">
      <c r="B53" s="3"/>
      <c r="C53" s="3"/>
      <c r="H53" s="15"/>
      <c r="J53" s="22"/>
      <c r="K53" s="23"/>
      <c r="L53" s="22"/>
      <c r="P53" s="189"/>
    </row>
    <row r="54" spans="8:16" ht="12.75">
      <c r="H54" s="15"/>
      <c r="J54" s="5"/>
      <c r="P54" s="189"/>
    </row>
    <row r="55" spans="8:16" ht="12.75">
      <c r="H55" s="15"/>
      <c r="J55" s="5"/>
      <c r="P55" s="189"/>
    </row>
    <row r="56" spans="8:16" ht="12.75">
      <c r="H56" s="15"/>
      <c r="J56" s="5"/>
      <c r="P56" s="189"/>
    </row>
    <row r="57" spans="8:16" ht="12.75">
      <c r="H57" s="15"/>
      <c r="J57" s="5"/>
      <c r="P57" s="189"/>
    </row>
    <row r="58" spans="10:16" ht="12.75">
      <c r="J58" s="5"/>
      <c r="P58" s="189"/>
    </row>
    <row r="59" spans="10:16" ht="12.75">
      <c r="J59" s="5"/>
      <c r="P59" s="189"/>
    </row>
    <row r="60" ht="12.75">
      <c r="J60" s="5"/>
    </row>
    <row r="61" ht="12.75">
      <c r="J61" s="5"/>
    </row>
    <row r="62" ht="12.75">
      <c r="J62" s="5"/>
    </row>
    <row r="63" ht="12.75">
      <c r="J63" s="5"/>
    </row>
    <row r="64" ht="12.75">
      <c r="J64" s="5"/>
    </row>
    <row r="65" ht="12.75">
      <c r="J65" s="5"/>
    </row>
  </sheetData>
  <mergeCells count="16">
    <mergeCell ref="D50:L50"/>
    <mergeCell ref="D52:L52"/>
    <mergeCell ref="C43:D43"/>
    <mergeCell ref="C26:D26"/>
    <mergeCell ref="C30:D30"/>
    <mergeCell ref="C32:D32"/>
    <mergeCell ref="C37:D37"/>
    <mergeCell ref="J14:L14"/>
    <mergeCell ref="F14:H14"/>
    <mergeCell ref="J13:L13"/>
    <mergeCell ref="C41:D41"/>
    <mergeCell ref="C31:D31"/>
    <mergeCell ref="A5:L5"/>
    <mergeCell ref="A1:L1"/>
    <mergeCell ref="A2:L2"/>
    <mergeCell ref="A3:L3"/>
  </mergeCells>
  <printOptions/>
  <pageMargins left="0.49" right="0.25" top="0.36" bottom="0.63" header="0.5" footer="0.5"/>
  <pageSetup horizontalDpi="600" verticalDpi="600" orientation="portrait" paperSize="9" scale="87" r:id="rId2"/>
  <headerFooter alignWithMargins="0">
    <oddFooter>&amp;C&amp;"Times New Roman,Italic"&amp;8page &amp;P</oddFooter>
  </headerFooter>
  <rowBreaks count="1" manualBreakCount="1">
    <brk id="49" max="255" man="1"/>
  </rowBreaks>
  <drawing r:id="rId1"/>
</worksheet>
</file>

<file path=xl/worksheets/sheet2.xml><?xml version="1.0" encoding="utf-8"?>
<worksheet xmlns="http://schemas.openxmlformats.org/spreadsheetml/2006/main" xmlns:r="http://schemas.openxmlformats.org/officeDocument/2006/relationships">
  <dimension ref="A1:K59"/>
  <sheetViews>
    <sheetView showGridLines="0" tabSelected="1" workbookViewId="0" topLeftCell="A42">
      <selection activeCell="C64" sqref="C64"/>
    </sheetView>
  </sheetViews>
  <sheetFormatPr defaultColWidth="9.140625" defaultRowHeight="12.75"/>
  <cols>
    <col min="1" max="1" width="5.8515625" style="3" customWidth="1"/>
    <col min="2" max="2" width="3.140625" style="3" customWidth="1"/>
    <col min="3" max="3" width="42.140625" style="3" customWidth="1"/>
    <col min="4" max="4" width="1.1484375" style="3" customWidth="1"/>
    <col min="5" max="5" width="16.7109375" style="12" customWidth="1"/>
    <col min="6" max="6" width="0.42578125" style="3" customWidth="1"/>
    <col min="7" max="7" width="14.8515625" style="12" customWidth="1"/>
    <col min="8" max="8" width="3.00390625" style="3" customWidth="1"/>
    <col min="9" max="9" width="9.57421875" style="3" bestFit="1" customWidth="1"/>
    <col min="10" max="16384" width="9.140625" style="3" customWidth="1"/>
  </cols>
  <sheetData>
    <row r="1" spans="1:7" ht="18.75">
      <c r="A1" s="238" t="str">
        <f>+Income!A1</f>
        <v>TSR CAPITAL BERHAD</v>
      </c>
      <c r="B1" s="238"/>
      <c r="C1" s="238"/>
      <c r="D1" s="238"/>
      <c r="E1" s="238"/>
      <c r="F1" s="238"/>
      <c r="G1" s="238"/>
    </row>
    <row r="2" spans="1:7" ht="18.75">
      <c r="A2" s="238" t="str">
        <f>+Income!A2</f>
        <v>(Company No : 541149-W)</v>
      </c>
      <c r="B2" s="238"/>
      <c r="C2" s="238"/>
      <c r="D2" s="238"/>
      <c r="E2" s="238"/>
      <c r="F2" s="238"/>
      <c r="G2" s="238"/>
    </row>
    <row r="3" spans="1:11" ht="12.75">
      <c r="A3" s="239" t="s">
        <v>53</v>
      </c>
      <c r="B3" s="239"/>
      <c r="C3" s="239"/>
      <c r="D3" s="239"/>
      <c r="E3" s="239"/>
      <c r="F3" s="239"/>
      <c r="G3" s="239"/>
      <c r="H3" s="17"/>
      <c r="I3" s="17"/>
      <c r="J3" s="17"/>
      <c r="K3" s="17"/>
    </row>
    <row r="4" spans="1:11" ht="9" customHeight="1">
      <c r="A4" s="21"/>
      <c r="B4" s="21"/>
      <c r="C4" s="21"/>
      <c r="D4" s="21"/>
      <c r="E4" s="21"/>
      <c r="F4" s="21"/>
      <c r="G4" s="21"/>
      <c r="H4" s="17"/>
      <c r="I4" s="17"/>
      <c r="J4" s="17"/>
      <c r="K4" s="17"/>
    </row>
    <row r="5" spans="1:11" ht="32.25" customHeight="1">
      <c r="A5" s="240" t="str">
        <f>+Income!A7</f>
        <v>Quarterly report on consolidated results for the fourth quarter ended 31 December 2001</v>
      </c>
      <c r="B5" s="240"/>
      <c r="C5" s="240"/>
      <c r="D5" s="240"/>
      <c r="E5" s="240"/>
      <c r="F5" s="240"/>
      <c r="G5" s="240"/>
      <c r="H5" s="240"/>
      <c r="I5" s="17"/>
      <c r="J5" s="17"/>
      <c r="K5" s="17"/>
    </row>
    <row r="6" spans="1:6" ht="15.75" customHeight="1">
      <c r="A6" s="38" t="str">
        <f>+Income!A8</f>
        <v>(These figures have not been audited)</v>
      </c>
      <c r="B6" s="5"/>
      <c r="E6" s="4"/>
      <c r="F6" s="5"/>
    </row>
    <row r="7" spans="1:6" ht="12" customHeight="1">
      <c r="A7" s="13"/>
      <c r="B7" s="5"/>
      <c r="E7" s="4"/>
      <c r="F7" s="5"/>
    </row>
    <row r="8" spans="1:6" ht="15.75" customHeight="1">
      <c r="A8" s="1" t="s">
        <v>18</v>
      </c>
      <c r="B8" s="5"/>
      <c r="E8" s="4"/>
      <c r="F8" s="5"/>
    </row>
    <row r="9" spans="2:6" ht="5.25" customHeight="1">
      <c r="B9" s="5"/>
      <c r="E9" s="4"/>
      <c r="F9" s="5"/>
    </row>
    <row r="10" spans="2:7" ht="12.75">
      <c r="B10" s="5"/>
      <c r="E10" s="26" t="s">
        <v>103</v>
      </c>
      <c r="F10" s="8"/>
      <c r="G10" s="8" t="s">
        <v>103</v>
      </c>
    </row>
    <row r="11" spans="2:7" ht="12.75">
      <c r="B11" s="5"/>
      <c r="E11" s="26" t="s">
        <v>104</v>
      </c>
      <c r="F11" s="8"/>
      <c r="G11" s="8" t="s">
        <v>102</v>
      </c>
    </row>
    <row r="12" spans="2:7" ht="12.75">
      <c r="B12" s="5"/>
      <c r="E12" s="26" t="s">
        <v>21</v>
      </c>
      <c r="F12" s="8"/>
      <c r="G12" s="8" t="s">
        <v>19</v>
      </c>
    </row>
    <row r="13" spans="2:7" ht="14.25" customHeight="1">
      <c r="B13" s="5"/>
      <c r="E13" s="26" t="s">
        <v>22</v>
      </c>
      <c r="F13" s="8"/>
      <c r="G13" s="8" t="s">
        <v>20</v>
      </c>
    </row>
    <row r="14" spans="2:7" s="40" customFormat="1" ht="12.75">
      <c r="B14" s="41"/>
      <c r="E14" s="42">
        <f>+Income!F19</f>
        <v>37256</v>
      </c>
      <c r="F14" s="43"/>
      <c r="G14" s="43">
        <v>36891</v>
      </c>
    </row>
    <row r="15" spans="5:7" ht="12.75">
      <c r="E15" s="26" t="s">
        <v>13</v>
      </c>
      <c r="F15" s="2"/>
      <c r="G15" s="8" t="s">
        <v>13</v>
      </c>
    </row>
    <row r="16" spans="5:7" ht="14.25" customHeight="1">
      <c r="E16" s="24"/>
      <c r="F16" s="2"/>
      <c r="G16" s="19"/>
    </row>
    <row r="17" spans="1:7" ht="6.75" customHeight="1">
      <c r="A17" s="6"/>
      <c r="E17" s="26"/>
      <c r="F17" s="2"/>
      <c r="G17" s="8"/>
    </row>
    <row r="18" spans="1:7" s="38" customFormat="1" ht="15">
      <c r="A18" s="38">
        <v>1</v>
      </c>
      <c r="C18" s="34" t="s">
        <v>105</v>
      </c>
      <c r="E18" s="91">
        <v>8166</v>
      </c>
      <c r="G18" s="198" t="s">
        <v>157</v>
      </c>
    </row>
    <row r="19" spans="1:7" s="38" customFormat="1" ht="15">
      <c r="A19" s="38">
        <v>2</v>
      </c>
      <c r="C19" s="34" t="s">
        <v>84</v>
      </c>
      <c r="E19" s="91">
        <v>0</v>
      </c>
      <c r="G19" s="198" t="s">
        <v>157</v>
      </c>
    </row>
    <row r="20" spans="1:7" s="38" customFormat="1" ht="15">
      <c r="A20" s="38">
        <v>3</v>
      </c>
      <c r="C20" s="34" t="s">
        <v>85</v>
      </c>
      <c r="E20" s="91">
        <v>0</v>
      </c>
      <c r="G20" s="198" t="s">
        <v>157</v>
      </c>
    </row>
    <row r="21" spans="1:7" s="38" customFormat="1" ht="15">
      <c r="A21" s="38">
        <v>4</v>
      </c>
      <c r="C21" s="34" t="s">
        <v>106</v>
      </c>
      <c r="E21" s="91">
        <v>0</v>
      </c>
      <c r="G21" s="198" t="s">
        <v>157</v>
      </c>
    </row>
    <row r="22" spans="1:7" s="38" customFormat="1" ht="15">
      <c r="A22" s="38">
        <v>5</v>
      </c>
      <c r="C22" s="34" t="s">
        <v>126</v>
      </c>
      <c r="E22" s="91">
        <v>0</v>
      </c>
      <c r="G22" s="198" t="s">
        <v>157</v>
      </c>
    </row>
    <row r="23" spans="1:7" s="38" customFormat="1" ht="15">
      <c r="A23" s="38">
        <v>6</v>
      </c>
      <c r="C23" s="34" t="s">
        <v>132</v>
      </c>
      <c r="E23" s="91">
        <v>1005</v>
      </c>
      <c r="G23" s="198" t="s">
        <v>157</v>
      </c>
    </row>
    <row r="24" spans="1:7" s="38" customFormat="1" ht="15">
      <c r="A24" s="38">
        <v>7</v>
      </c>
      <c r="C24" s="34" t="s">
        <v>133</v>
      </c>
      <c r="E24" s="91">
        <v>0</v>
      </c>
      <c r="G24" s="198" t="s">
        <v>157</v>
      </c>
    </row>
    <row r="25" spans="1:7" s="38" customFormat="1" ht="15">
      <c r="A25" s="38">
        <v>8</v>
      </c>
      <c r="C25" s="34" t="s">
        <v>86</v>
      </c>
      <c r="E25" s="91"/>
      <c r="G25" s="200"/>
    </row>
    <row r="26" spans="3:7" s="38" customFormat="1" ht="15">
      <c r="C26" s="117" t="s">
        <v>134</v>
      </c>
      <c r="E26" s="159">
        <f>4644+37818</f>
        <v>42462</v>
      </c>
      <c r="G26" s="199" t="s">
        <v>157</v>
      </c>
    </row>
    <row r="27" spans="3:7" s="38" customFormat="1" ht="15">
      <c r="C27" s="117" t="s">
        <v>164</v>
      </c>
      <c r="E27" s="160">
        <v>1806</v>
      </c>
      <c r="G27" s="199" t="s">
        <v>157</v>
      </c>
    </row>
    <row r="28" spans="3:7" s="38" customFormat="1" ht="15">
      <c r="C28" s="117" t="s">
        <v>107</v>
      </c>
      <c r="E28" s="160">
        <v>32105</v>
      </c>
      <c r="G28" s="199" t="s">
        <v>157</v>
      </c>
    </row>
    <row r="29" spans="3:7" s="38" customFormat="1" ht="15">
      <c r="C29" s="117" t="s">
        <v>108</v>
      </c>
      <c r="E29" s="160">
        <v>2906</v>
      </c>
      <c r="G29" s="199" t="s">
        <v>157</v>
      </c>
    </row>
    <row r="30" spans="3:7" s="38" customFormat="1" ht="15">
      <c r="C30" s="117" t="s">
        <v>120</v>
      </c>
      <c r="E30" s="160">
        <v>14070</v>
      </c>
      <c r="G30" s="199" t="s">
        <v>157</v>
      </c>
    </row>
    <row r="31" spans="3:7" s="38" customFormat="1" ht="15">
      <c r="C31" s="117" t="s">
        <v>87</v>
      </c>
      <c r="E31" s="160">
        <v>2382</v>
      </c>
      <c r="G31" s="199" t="s">
        <v>157</v>
      </c>
    </row>
    <row r="32" spans="3:7" s="38" customFormat="1" ht="5.25" customHeight="1">
      <c r="C32" s="117"/>
      <c r="E32" s="160"/>
      <c r="G32" s="163"/>
    </row>
    <row r="33" spans="5:7" s="38" customFormat="1" ht="15">
      <c r="E33" s="161">
        <f>SUM(E26:E32)</f>
        <v>95731</v>
      </c>
      <c r="G33" s="158">
        <f>SUM(G26:G32)</f>
        <v>0</v>
      </c>
    </row>
    <row r="34" spans="5:7" s="38" customFormat="1" ht="4.5" customHeight="1">
      <c r="E34" s="91"/>
      <c r="G34" s="119"/>
    </row>
    <row r="35" spans="1:7" s="38" customFormat="1" ht="15">
      <c r="A35" s="38">
        <v>9</v>
      </c>
      <c r="C35" s="34" t="s">
        <v>88</v>
      </c>
      <c r="E35" s="91"/>
      <c r="G35" s="200"/>
    </row>
    <row r="36" spans="3:7" s="38" customFormat="1" ht="13.5" customHeight="1">
      <c r="C36" s="117" t="s">
        <v>109</v>
      </c>
      <c r="E36" s="159">
        <f>4644+20196</f>
        <v>24840</v>
      </c>
      <c r="G36" s="199" t="s">
        <v>157</v>
      </c>
    </row>
    <row r="37" spans="3:7" s="38" customFormat="1" ht="15">
      <c r="C37" s="117" t="s">
        <v>110</v>
      </c>
      <c r="E37" s="160">
        <v>1975</v>
      </c>
      <c r="G37" s="199" t="s">
        <v>157</v>
      </c>
    </row>
    <row r="38" spans="3:7" s="38" customFormat="1" ht="15">
      <c r="C38" s="117" t="s">
        <v>89</v>
      </c>
      <c r="E38" s="160">
        <v>1083</v>
      </c>
      <c r="G38" s="199" t="s">
        <v>157</v>
      </c>
    </row>
    <row r="39" spans="3:7" s="38" customFormat="1" ht="15">
      <c r="C39" s="117" t="s">
        <v>90</v>
      </c>
      <c r="E39" s="160">
        <f>4230+5565</f>
        <v>9795</v>
      </c>
      <c r="G39" s="199" t="s">
        <v>157</v>
      </c>
    </row>
    <row r="40" spans="3:7" s="38" customFormat="1" ht="4.5" customHeight="1">
      <c r="C40" s="117"/>
      <c r="E40" s="160"/>
      <c r="G40" s="157"/>
    </row>
    <row r="41" spans="5:7" s="38" customFormat="1" ht="15">
      <c r="E41" s="161">
        <f>SUM(E36:E40)</f>
        <v>37693</v>
      </c>
      <c r="G41" s="158">
        <f>SUM(G36:G40)</f>
        <v>0</v>
      </c>
    </row>
    <row r="42" spans="1:7" s="38" customFormat="1" ht="15">
      <c r="A42" s="38">
        <v>9</v>
      </c>
      <c r="C42" s="34" t="s">
        <v>91</v>
      </c>
      <c r="E42" s="91">
        <f>+E33-E41</f>
        <v>58038</v>
      </c>
      <c r="G42" s="119">
        <f>+G33-G41</f>
        <v>0</v>
      </c>
    </row>
    <row r="43" spans="5:7" s="38" customFormat="1" ht="15.75" thickBot="1">
      <c r="E43" s="101">
        <f>+E42+SUM(E18:E24)</f>
        <v>67209</v>
      </c>
      <c r="G43" s="122">
        <f>+G42+SUM(G18:G24)</f>
        <v>0</v>
      </c>
    </row>
    <row r="44" spans="5:7" s="38" customFormat="1" ht="5.25" customHeight="1">
      <c r="E44" s="91"/>
      <c r="G44" s="119"/>
    </row>
    <row r="45" spans="1:7" s="38" customFormat="1" ht="15">
      <c r="A45" s="38">
        <v>10</v>
      </c>
      <c r="C45" s="34" t="s">
        <v>92</v>
      </c>
      <c r="E45" s="91"/>
      <c r="G45" s="119"/>
    </row>
    <row r="46" spans="3:7" s="38" customFormat="1" ht="15">
      <c r="C46" s="34" t="s">
        <v>93</v>
      </c>
      <c r="E46" s="91">
        <v>44700</v>
      </c>
      <c r="G46" s="198" t="s">
        <v>157</v>
      </c>
    </row>
    <row r="47" spans="3:7" s="38" customFormat="1" ht="15">
      <c r="C47" s="34" t="s">
        <v>57</v>
      </c>
      <c r="E47" s="91"/>
      <c r="G47" s="200"/>
    </row>
    <row r="48" spans="3:7" s="38" customFormat="1" ht="15">
      <c r="C48" s="117" t="s">
        <v>94</v>
      </c>
      <c r="E48" s="159">
        <v>8364</v>
      </c>
      <c r="G48" s="199" t="s">
        <v>157</v>
      </c>
    </row>
    <row r="49" spans="3:7" s="38" customFormat="1" ht="15">
      <c r="C49" s="117" t="s">
        <v>210</v>
      </c>
      <c r="E49" s="160">
        <v>9933</v>
      </c>
      <c r="G49" s="199" t="s">
        <v>157</v>
      </c>
    </row>
    <row r="50" spans="3:7" s="38" customFormat="1" ht="15">
      <c r="C50" s="117" t="s">
        <v>95</v>
      </c>
      <c r="E50" s="162">
        <v>1987</v>
      </c>
      <c r="G50" s="201" t="s">
        <v>157</v>
      </c>
    </row>
    <row r="51" spans="3:7" s="38" customFormat="1" ht="15">
      <c r="C51" s="117"/>
      <c r="E51" s="120">
        <f>SUM(E48:E50)</f>
        <v>20284</v>
      </c>
      <c r="G51" s="121">
        <f>SUM(G48:G50)</f>
        <v>0</v>
      </c>
    </row>
    <row r="52" spans="5:7" s="38" customFormat="1" ht="15">
      <c r="E52" s="100">
        <f>+E51+E46</f>
        <v>64984</v>
      </c>
      <c r="F52" s="103"/>
      <c r="G52" s="123">
        <v>0</v>
      </c>
    </row>
    <row r="53" spans="1:7" s="38" customFormat="1" ht="15">
      <c r="A53" s="38">
        <v>11</v>
      </c>
      <c r="C53" s="34" t="s">
        <v>74</v>
      </c>
      <c r="E53" s="91">
        <v>536</v>
      </c>
      <c r="G53" s="198" t="s">
        <v>157</v>
      </c>
    </row>
    <row r="54" spans="1:7" s="38" customFormat="1" ht="15">
      <c r="A54" s="38">
        <v>12</v>
      </c>
      <c r="C54" s="34" t="s">
        <v>15</v>
      </c>
      <c r="E54" s="91">
        <v>1199.4</v>
      </c>
      <c r="G54" s="198" t="s">
        <v>157</v>
      </c>
    </row>
    <row r="55" spans="1:7" s="38" customFormat="1" ht="15">
      <c r="A55" s="38">
        <v>13</v>
      </c>
      <c r="C55" s="34" t="s">
        <v>96</v>
      </c>
      <c r="E55" s="91">
        <v>490</v>
      </c>
      <c r="G55" s="198" t="s">
        <v>157</v>
      </c>
    </row>
    <row r="56" spans="5:9" s="38" customFormat="1" ht="15.75" thickBot="1">
      <c r="E56" s="101">
        <f>SUM(E52:E55)</f>
        <v>67209.4</v>
      </c>
      <c r="G56" s="122">
        <f>SUM(G52:G55)</f>
        <v>0</v>
      </c>
      <c r="I56" s="124">
        <f>+G43-G56</f>
        <v>0</v>
      </c>
    </row>
    <row r="57" spans="5:7" s="38" customFormat="1" ht="6.75" customHeight="1">
      <c r="E57" s="91"/>
      <c r="G57" s="119"/>
    </row>
    <row r="58" spans="1:7" s="38" customFormat="1" ht="15">
      <c r="A58" s="38">
        <v>14</v>
      </c>
      <c r="C58" s="34" t="s">
        <v>25</v>
      </c>
      <c r="E58" s="125">
        <f>(E52-E23)/E46</f>
        <v>1.431297539149888</v>
      </c>
      <c r="G58" s="126">
        <v>0</v>
      </c>
    </row>
    <row r="59" spans="5:7" s="38" customFormat="1" ht="8.25" customHeight="1">
      <c r="E59" s="119"/>
      <c r="G59" s="119"/>
    </row>
  </sheetData>
  <mergeCells count="4">
    <mergeCell ref="A1:G1"/>
    <mergeCell ref="A3:G3"/>
    <mergeCell ref="A2:G2"/>
    <mergeCell ref="A5:H5"/>
  </mergeCells>
  <printOptions/>
  <pageMargins left="0.6299212598425197" right="0.2362204724409449" top="0.35433070866141736" bottom="0.5905511811023623" header="0.5118110236220472" footer="0.5118110236220472"/>
  <pageSetup firstPageNumber="2" useFirstPageNumber="1" horizontalDpi="600" verticalDpi="600" orientation="portrait" paperSize="9" scale="95" r:id="rId2"/>
  <headerFooter alignWithMargins="0">
    <oddFooter>&amp;C&amp;"Times New Roman,Italic"&amp;8page &amp; 3</oddFooter>
  </headerFooter>
  <drawing r:id="rId1"/>
</worksheet>
</file>

<file path=xl/worksheets/sheet3.xml><?xml version="1.0" encoding="utf-8"?>
<worksheet xmlns="http://schemas.openxmlformats.org/spreadsheetml/2006/main" xmlns:r="http://schemas.openxmlformats.org/officeDocument/2006/relationships">
  <dimension ref="A1:M193"/>
  <sheetViews>
    <sheetView showGridLines="0" workbookViewId="0" topLeftCell="A152">
      <selection activeCell="I158" sqref="I158"/>
    </sheetView>
  </sheetViews>
  <sheetFormatPr defaultColWidth="9.140625" defaultRowHeight="12.75"/>
  <cols>
    <col min="1" max="1" width="5.140625" style="3" customWidth="1"/>
    <col min="2" max="2" width="3.00390625" style="3" customWidth="1"/>
    <col min="3" max="3" width="2.7109375" style="3" customWidth="1"/>
    <col min="4" max="4" width="4.00390625" style="3" customWidth="1"/>
    <col min="5" max="5" width="23.00390625" style="3" customWidth="1"/>
    <col min="6" max="6" width="7.8515625" style="3" customWidth="1"/>
    <col min="7" max="7" width="17.00390625" style="3" customWidth="1"/>
    <col min="8" max="8" width="16.28125" style="3" customWidth="1"/>
    <col min="9" max="9" width="15.7109375" style="3" customWidth="1"/>
    <col min="10" max="10" width="24.57421875" style="3" customWidth="1"/>
    <col min="11" max="11" width="9.140625" style="3" customWidth="1"/>
    <col min="12" max="12" width="16.7109375" style="3" customWidth="1"/>
    <col min="13" max="16384" width="9.140625" style="3" customWidth="1"/>
  </cols>
  <sheetData>
    <row r="1" spans="1:10" ht="18.75">
      <c r="A1" s="238" t="s">
        <v>155</v>
      </c>
      <c r="B1" s="238"/>
      <c r="C1" s="238"/>
      <c r="D1" s="238"/>
      <c r="E1" s="238"/>
      <c r="F1" s="238"/>
      <c r="G1" s="238"/>
      <c r="H1" s="238"/>
      <c r="I1" s="238"/>
      <c r="J1" s="238"/>
    </row>
    <row r="2" spans="1:10" ht="18.75">
      <c r="A2" s="238" t="s">
        <v>156</v>
      </c>
      <c r="B2" s="238"/>
      <c r="C2" s="238"/>
      <c r="D2" s="238"/>
      <c r="E2" s="238"/>
      <c r="F2" s="238"/>
      <c r="G2" s="238"/>
      <c r="H2" s="238"/>
      <c r="I2" s="238"/>
      <c r="J2" s="238"/>
    </row>
    <row r="3" spans="1:10" ht="18.75" customHeight="1">
      <c r="A3" s="220" t="s">
        <v>53</v>
      </c>
      <c r="B3" s="220"/>
      <c r="C3" s="220"/>
      <c r="D3" s="220"/>
      <c r="E3" s="220"/>
      <c r="F3" s="220"/>
      <c r="G3" s="220"/>
      <c r="H3" s="220"/>
      <c r="I3" s="220"/>
      <c r="J3" s="220"/>
    </row>
    <row r="4" spans="1:10" ht="18.75">
      <c r="A4" s="18"/>
      <c r="B4" s="18"/>
      <c r="C4" s="18"/>
      <c r="D4" s="18"/>
      <c r="E4" s="18"/>
      <c r="F4" s="18"/>
      <c r="G4" s="18"/>
      <c r="H4" s="18"/>
      <c r="I4" s="18"/>
      <c r="J4" s="18"/>
    </row>
    <row r="5" ht="15.75">
      <c r="A5" s="1" t="str">
        <f>+'BS'!A5</f>
        <v>Quarterly report on consolidated results for the fourth quarter ended 31 December 2001</v>
      </c>
    </row>
    <row r="6" ht="12.75">
      <c r="A6" s="3" t="s">
        <v>125</v>
      </c>
    </row>
    <row r="7" ht="12.75">
      <c r="A7" s="17"/>
    </row>
    <row r="8" ht="13.5" customHeight="1">
      <c r="A8" s="17"/>
    </row>
    <row r="9" s="38" customFormat="1" ht="15">
      <c r="A9" s="34" t="s">
        <v>26</v>
      </c>
    </row>
    <row r="10" s="38" customFormat="1" ht="15"/>
    <row r="11" spans="1:5" s="38" customFormat="1" ht="15">
      <c r="A11" s="54" t="s">
        <v>38</v>
      </c>
      <c r="B11" s="34"/>
      <c r="C11" s="34" t="s">
        <v>28</v>
      </c>
      <c r="D11" s="34"/>
      <c r="E11" s="34"/>
    </row>
    <row r="12" spans="1:4" s="38" customFormat="1" ht="16.5" customHeight="1">
      <c r="A12" s="35"/>
      <c r="C12" s="216" t="s">
        <v>165</v>
      </c>
      <c r="D12" s="204" t="s">
        <v>167</v>
      </c>
    </row>
    <row r="13" spans="1:10" s="38" customFormat="1" ht="48" customHeight="1">
      <c r="A13" s="35"/>
      <c r="C13" s="203"/>
      <c r="D13" s="241" t="s">
        <v>223</v>
      </c>
      <c r="E13" s="241"/>
      <c r="F13" s="241"/>
      <c r="G13" s="241"/>
      <c r="H13" s="241"/>
      <c r="I13" s="241"/>
      <c r="J13" s="191"/>
    </row>
    <row r="14" spans="1:4" s="38" customFormat="1" ht="14.25" customHeight="1">
      <c r="A14" s="35"/>
      <c r="C14" s="216" t="s">
        <v>166</v>
      </c>
      <c r="D14" s="204" t="s">
        <v>168</v>
      </c>
    </row>
    <row r="15" spans="1:10" s="38" customFormat="1" ht="62.25" customHeight="1">
      <c r="A15" s="35"/>
      <c r="C15" s="203"/>
      <c r="D15" s="241" t="s">
        <v>206</v>
      </c>
      <c r="E15" s="241"/>
      <c r="F15" s="241"/>
      <c r="G15" s="241"/>
      <c r="H15" s="241"/>
      <c r="I15" s="241"/>
      <c r="J15" s="77"/>
    </row>
    <row r="16" spans="1:10" s="38" customFormat="1" ht="20.25" customHeight="1">
      <c r="A16" s="35"/>
      <c r="D16" s="191"/>
      <c r="E16" s="191"/>
      <c r="F16" s="191"/>
      <c r="G16" s="191"/>
      <c r="H16" s="191"/>
      <c r="I16" s="191"/>
      <c r="J16" s="191"/>
    </row>
    <row r="17" spans="1:3" s="38" customFormat="1" ht="15">
      <c r="A17" s="54" t="s">
        <v>39</v>
      </c>
      <c r="B17" s="34"/>
      <c r="C17" s="34" t="s">
        <v>27</v>
      </c>
    </row>
    <row r="18" spans="1:5" s="38" customFormat="1" ht="15">
      <c r="A18" s="35"/>
      <c r="C18" s="38" t="s">
        <v>118</v>
      </c>
      <c r="D18" s="34"/>
      <c r="E18" s="34"/>
    </row>
    <row r="19" s="38" customFormat="1" ht="19.5" customHeight="1">
      <c r="A19" s="35"/>
    </row>
    <row r="20" spans="1:3" s="38" customFormat="1" ht="15">
      <c r="A20" s="54" t="s">
        <v>40</v>
      </c>
      <c r="B20" s="34"/>
      <c r="C20" s="34" t="s">
        <v>59</v>
      </c>
    </row>
    <row r="21" spans="1:5" s="38" customFormat="1" ht="15">
      <c r="A21" s="35"/>
      <c r="C21" s="38" t="s">
        <v>119</v>
      </c>
      <c r="D21" s="34"/>
      <c r="E21" s="34"/>
    </row>
    <row r="22" s="38" customFormat="1" ht="9" customHeight="1">
      <c r="A22" s="35"/>
    </row>
    <row r="23" s="38" customFormat="1" ht="15" customHeight="1">
      <c r="A23" s="35"/>
    </row>
    <row r="24" spans="1:3" s="38" customFormat="1" ht="15">
      <c r="A24" s="54" t="s">
        <v>41</v>
      </c>
      <c r="B24" s="34"/>
      <c r="C24" s="34" t="s">
        <v>111</v>
      </c>
    </row>
    <row r="25" spans="1:5" s="38" customFormat="1" ht="9.75" customHeight="1">
      <c r="A25" s="35"/>
      <c r="D25" s="34"/>
      <c r="E25" s="34"/>
    </row>
    <row r="26" spans="1:3" s="38" customFormat="1" ht="15" customHeight="1">
      <c r="A26" s="35"/>
      <c r="C26" s="38" t="s">
        <v>97</v>
      </c>
    </row>
    <row r="27" s="38" customFormat="1" ht="15" customHeight="1">
      <c r="A27" s="35"/>
    </row>
    <row r="28" spans="1:12" s="38" customFormat="1" ht="15" customHeight="1">
      <c r="A28" s="35"/>
      <c r="L28" s="80"/>
    </row>
    <row r="29" spans="1:12" s="38" customFormat="1" ht="15" customHeight="1">
      <c r="A29" s="35"/>
      <c r="F29" s="78"/>
      <c r="G29" s="221" t="s">
        <v>135</v>
      </c>
      <c r="H29" s="221"/>
      <c r="I29" s="221" t="s">
        <v>136</v>
      </c>
      <c r="J29" s="221"/>
      <c r="L29" s="80"/>
    </row>
    <row r="30" spans="1:12" s="38" customFormat="1" ht="15" customHeight="1">
      <c r="A30" s="35"/>
      <c r="F30" s="78"/>
      <c r="G30" s="81" t="s">
        <v>21</v>
      </c>
      <c r="H30" s="82" t="s">
        <v>102</v>
      </c>
      <c r="I30" s="81" t="s">
        <v>21</v>
      </c>
      <c r="J30" s="82" t="s">
        <v>102</v>
      </c>
      <c r="L30" s="80"/>
    </row>
    <row r="31" spans="1:12" s="38" customFormat="1" ht="15" customHeight="1">
      <c r="A31" s="35"/>
      <c r="F31" s="78"/>
      <c r="G31" s="81" t="s">
        <v>54</v>
      </c>
      <c r="H31" s="82" t="s">
        <v>54</v>
      </c>
      <c r="I31" s="81" t="s">
        <v>54</v>
      </c>
      <c r="J31" s="82" t="s">
        <v>54</v>
      </c>
      <c r="L31" s="83"/>
    </row>
    <row r="32" spans="1:12" s="38" customFormat="1" ht="15" customHeight="1">
      <c r="A32" s="35"/>
      <c r="F32" s="78"/>
      <c r="G32" s="81" t="s">
        <v>22</v>
      </c>
      <c r="H32" s="2" t="s">
        <v>52</v>
      </c>
      <c r="I32" s="81" t="s">
        <v>101</v>
      </c>
      <c r="J32" s="2" t="s">
        <v>52</v>
      </c>
      <c r="L32" s="83"/>
    </row>
    <row r="33" spans="1:12" s="38" customFormat="1" ht="15" customHeight="1">
      <c r="A33" s="35"/>
      <c r="F33" s="78"/>
      <c r="G33" s="81"/>
      <c r="H33" s="82" t="s">
        <v>22</v>
      </c>
      <c r="I33" s="81" t="s">
        <v>55</v>
      </c>
      <c r="J33" s="82" t="s">
        <v>56</v>
      </c>
      <c r="L33" s="83"/>
    </row>
    <row r="34" spans="1:12" s="38" customFormat="1" ht="15" customHeight="1">
      <c r="A34" s="35"/>
      <c r="F34" s="78"/>
      <c r="G34" s="84">
        <v>37256</v>
      </c>
      <c r="H34" s="85">
        <v>36891</v>
      </c>
      <c r="I34" s="84">
        <f>+G34</f>
        <v>37256</v>
      </c>
      <c r="J34" s="85">
        <f>+H34</f>
        <v>36891</v>
      </c>
      <c r="L34" s="80"/>
    </row>
    <row r="35" spans="1:12" s="38" customFormat="1" ht="15" customHeight="1">
      <c r="A35" s="35"/>
      <c r="F35" s="78"/>
      <c r="G35" s="81" t="s">
        <v>13</v>
      </c>
      <c r="H35" s="82" t="s">
        <v>13</v>
      </c>
      <c r="I35" s="81" t="s">
        <v>13</v>
      </c>
      <c r="J35" s="82" t="s">
        <v>13</v>
      </c>
      <c r="L35" s="80"/>
    </row>
    <row r="36" spans="1:12" s="38" customFormat="1" ht="15" customHeight="1">
      <c r="A36" s="35"/>
      <c r="F36" s="78"/>
      <c r="G36" s="86"/>
      <c r="H36" s="87"/>
      <c r="I36" s="86"/>
      <c r="J36" s="87"/>
      <c r="L36" s="80"/>
    </row>
    <row r="37" spans="3:13" s="35" customFormat="1" ht="15">
      <c r="C37" s="95" t="s">
        <v>16</v>
      </c>
      <c r="D37" s="89"/>
      <c r="E37" s="90" t="s">
        <v>112</v>
      </c>
      <c r="F37" s="90"/>
      <c r="G37" s="91">
        <f>1345+62</f>
        <v>1407</v>
      </c>
      <c r="H37" s="93">
        <v>0</v>
      </c>
      <c r="I37" s="91">
        <f>62+5565</f>
        <v>5627</v>
      </c>
      <c r="J37" s="93">
        <v>0</v>
      </c>
      <c r="L37" s="99">
        <v>482</v>
      </c>
      <c r="M37" s="35">
        <v>802</v>
      </c>
    </row>
    <row r="38" spans="1:13" s="38" customFormat="1" ht="30">
      <c r="A38" s="35"/>
      <c r="C38" s="95" t="s">
        <v>16</v>
      </c>
      <c r="D38" s="95"/>
      <c r="E38" s="96" t="s">
        <v>235</v>
      </c>
      <c r="F38" s="35"/>
      <c r="G38" s="97">
        <v>-62</v>
      </c>
      <c r="H38" s="98">
        <v>0</v>
      </c>
      <c r="I38" s="97">
        <v>-62</v>
      </c>
      <c r="J38" s="98">
        <v>0</v>
      </c>
      <c r="L38" s="94">
        <v>-958</v>
      </c>
      <c r="M38" s="38">
        <v>4566</v>
      </c>
    </row>
    <row r="39" spans="1:12" s="38" customFormat="1" ht="16.5" customHeight="1" thickBot="1">
      <c r="A39" s="35"/>
      <c r="F39" s="94"/>
      <c r="G39" s="101">
        <f>SUM(G37:G38)</f>
        <v>1345</v>
      </c>
      <c r="H39" s="102">
        <v>0</v>
      </c>
      <c r="I39" s="101">
        <f>SUM(I37:I38)</f>
        <v>5565</v>
      </c>
      <c r="J39" s="102">
        <v>0</v>
      </c>
      <c r="L39" s="103"/>
    </row>
    <row r="40" spans="1:12" s="38" customFormat="1" ht="16.5" customHeight="1">
      <c r="A40" s="35"/>
      <c r="F40" s="94"/>
      <c r="G40" s="100"/>
      <c r="H40" s="94"/>
      <c r="I40" s="100"/>
      <c r="J40" s="94"/>
      <c r="L40" s="103"/>
    </row>
    <row r="41" spans="1:12" s="38" customFormat="1" ht="45" customHeight="1">
      <c r="A41" s="35"/>
      <c r="C41" s="245" t="s">
        <v>224</v>
      </c>
      <c r="D41" s="245"/>
      <c r="E41" s="245"/>
      <c r="F41" s="245"/>
      <c r="G41" s="245"/>
      <c r="H41" s="245"/>
      <c r="I41" s="245"/>
      <c r="J41" s="197"/>
      <c r="L41" s="103"/>
    </row>
    <row r="42" spans="1:10" s="38" customFormat="1" ht="14.25" customHeight="1">
      <c r="A42" s="35"/>
      <c r="F42" s="103"/>
      <c r="G42" s="91"/>
      <c r="H42" s="104"/>
      <c r="I42" s="91"/>
      <c r="J42" s="104"/>
    </row>
    <row r="43" spans="1:3" s="38" customFormat="1" ht="15">
      <c r="A43" s="54">
        <v>5</v>
      </c>
      <c r="B43" s="34"/>
      <c r="C43" s="34" t="s">
        <v>50</v>
      </c>
    </row>
    <row r="44" spans="1:10" s="38" customFormat="1" ht="34.5" customHeight="1">
      <c r="A44" s="35"/>
      <c r="C44" s="241" t="s">
        <v>98</v>
      </c>
      <c r="D44" s="241"/>
      <c r="E44" s="241"/>
      <c r="F44" s="241"/>
      <c r="G44" s="241"/>
      <c r="H44" s="241"/>
      <c r="I44" s="241"/>
      <c r="J44" s="191"/>
    </row>
    <row r="45" spans="1:10" s="38" customFormat="1" ht="12" customHeight="1">
      <c r="A45" s="35"/>
      <c r="D45" s="77"/>
      <c r="E45" s="77"/>
      <c r="F45" s="77"/>
      <c r="G45" s="77"/>
      <c r="H45" s="77"/>
      <c r="I45" s="77"/>
      <c r="J45" s="77"/>
    </row>
    <row r="46" spans="1:3" s="38" customFormat="1" ht="15">
      <c r="A46" s="54">
        <v>6</v>
      </c>
      <c r="B46" s="34"/>
      <c r="C46" s="34" t="s">
        <v>29</v>
      </c>
    </row>
    <row r="47" spans="1:5" s="38" customFormat="1" ht="15" customHeight="1">
      <c r="A47" s="105"/>
      <c r="C47" s="34" t="s">
        <v>99</v>
      </c>
      <c r="D47" s="34"/>
      <c r="E47" s="34"/>
    </row>
    <row r="48" spans="1:4" s="38" customFormat="1" ht="5.25" customHeight="1">
      <c r="A48" s="105"/>
      <c r="C48" s="34"/>
      <c r="D48" s="34"/>
    </row>
    <row r="49" spans="1:10" s="38" customFormat="1" ht="31.5" customHeight="1">
      <c r="A49" s="105"/>
      <c r="B49" s="118" t="s">
        <v>47</v>
      </c>
      <c r="C49" s="241" t="s">
        <v>142</v>
      </c>
      <c r="D49" s="241"/>
      <c r="E49" s="241"/>
      <c r="F49" s="241"/>
      <c r="G49" s="241"/>
      <c r="H49" s="241"/>
      <c r="I49" s="241"/>
      <c r="J49" s="191"/>
    </row>
    <row r="50" spans="1:10" s="38" customFormat="1" ht="15.75" customHeight="1">
      <c r="A50" s="105"/>
      <c r="B50" s="90"/>
      <c r="D50" s="77"/>
      <c r="E50" s="77"/>
      <c r="F50" s="77"/>
      <c r="G50" s="77"/>
      <c r="H50" s="77"/>
      <c r="I50" s="77"/>
      <c r="J50" s="77"/>
    </row>
    <row r="51" spans="1:2" s="38" customFormat="1" ht="15" hidden="1">
      <c r="A51" s="105"/>
      <c r="B51" s="90"/>
    </row>
    <row r="52" spans="1:10" s="38" customFormat="1" ht="15" hidden="1">
      <c r="A52" s="105"/>
      <c r="B52" s="90"/>
      <c r="G52" s="222" t="s">
        <v>135</v>
      </c>
      <c r="H52" s="222"/>
      <c r="I52" s="222" t="s">
        <v>141</v>
      </c>
      <c r="J52" s="222"/>
    </row>
    <row r="53" spans="1:10" s="38" customFormat="1" ht="15" hidden="1">
      <c r="A53" s="105"/>
      <c r="B53" s="90"/>
      <c r="G53" s="81" t="s">
        <v>21</v>
      </c>
      <c r="H53" s="82" t="s">
        <v>102</v>
      </c>
      <c r="I53" s="81" t="s">
        <v>21</v>
      </c>
      <c r="J53" s="82" t="s">
        <v>102</v>
      </c>
    </row>
    <row r="54" spans="1:10" s="38" customFormat="1" ht="15" hidden="1">
      <c r="A54" s="105"/>
      <c r="B54" s="90"/>
      <c r="G54" s="81" t="s">
        <v>54</v>
      </c>
      <c r="H54" s="82" t="s">
        <v>54</v>
      </c>
      <c r="I54" s="81" t="s">
        <v>54</v>
      </c>
      <c r="J54" s="82" t="s">
        <v>54</v>
      </c>
    </row>
    <row r="55" spans="1:10" s="38" customFormat="1" ht="15" hidden="1">
      <c r="A55" s="105"/>
      <c r="B55" s="90"/>
      <c r="G55" s="81" t="s">
        <v>22</v>
      </c>
      <c r="H55" s="2" t="s">
        <v>52</v>
      </c>
      <c r="I55" s="81" t="s">
        <v>101</v>
      </c>
      <c r="J55" s="2" t="s">
        <v>52</v>
      </c>
    </row>
    <row r="56" spans="1:10" s="38" customFormat="1" ht="15" hidden="1">
      <c r="A56" s="105"/>
      <c r="B56" s="90"/>
      <c r="G56" s="81"/>
      <c r="H56" s="82" t="s">
        <v>22</v>
      </c>
      <c r="I56" s="81" t="s">
        <v>55</v>
      </c>
      <c r="J56" s="82" t="s">
        <v>56</v>
      </c>
    </row>
    <row r="57" spans="1:10" s="38" customFormat="1" ht="15" hidden="1">
      <c r="A57" s="105"/>
      <c r="B57" s="90"/>
      <c r="G57" s="84">
        <f>+G34</f>
        <v>37256</v>
      </c>
      <c r="H57" s="85">
        <f>+H34</f>
        <v>36891</v>
      </c>
      <c r="I57" s="84">
        <f>+G57</f>
        <v>37256</v>
      </c>
      <c r="J57" s="85">
        <f>+H57</f>
        <v>36891</v>
      </c>
    </row>
    <row r="58" spans="1:12" s="38" customFormat="1" ht="7.5" customHeight="1" hidden="1">
      <c r="A58" s="35"/>
      <c r="G58" s="81" t="s">
        <v>13</v>
      </c>
      <c r="H58" s="82" t="s">
        <v>13</v>
      </c>
      <c r="I58" s="81" t="s">
        <v>13</v>
      </c>
      <c r="J58" s="82" t="s">
        <v>13</v>
      </c>
      <c r="L58" s="80"/>
    </row>
    <row r="59" spans="1:10" s="38" customFormat="1" ht="15" hidden="1">
      <c r="A59" s="105"/>
      <c r="F59" s="78"/>
      <c r="G59" s="86"/>
      <c r="H59" s="87"/>
      <c r="I59" s="86"/>
      <c r="J59" s="87"/>
    </row>
    <row r="60" spans="1:10" s="38" customFormat="1" ht="15" hidden="1">
      <c r="A60" s="105"/>
      <c r="E60" s="38" t="s">
        <v>45</v>
      </c>
      <c r="G60" s="106" t="s">
        <v>100</v>
      </c>
      <c r="H60" s="106" t="s">
        <v>100</v>
      </c>
      <c r="I60" s="107" t="s">
        <v>100</v>
      </c>
      <c r="J60" s="106" t="s">
        <v>100</v>
      </c>
    </row>
    <row r="61" spans="1:10" s="38" customFormat="1" ht="15" hidden="1">
      <c r="A61" s="105"/>
      <c r="E61" s="38" t="s">
        <v>46</v>
      </c>
      <c r="G61" s="106" t="s">
        <v>100</v>
      </c>
      <c r="H61" s="106" t="s">
        <v>100</v>
      </c>
      <c r="I61" s="107" t="s">
        <v>100</v>
      </c>
      <c r="J61" s="106" t="s">
        <v>100</v>
      </c>
    </row>
    <row r="62" spans="1:10" s="38" customFormat="1" ht="18" customHeight="1" hidden="1">
      <c r="A62" s="105"/>
      <c r="E62" s="38" t="s">
        <v>51</v>
      </c>
      <c r="G62" s="106" t="s">
        <v>100</v>
      </c>
      <c r="H62" s="106" t="s">
        <v>100</v>
      </c>
      <c r="I62" s="107" t="s">
        <v>100</v>
      </c>
      <c r="J62" s="106" t="s">
        <v>100</v>
      </c>
    </row>
    <row r="63" spans="1:10" s="38" customFormat="1" ht="16.5" customHeight="1">
      <c r="A63" s="105"/>
      <c r="B63" s="118" t="s">
        <v>48</v>
      </c>
      <c r="C63" s="243" t="s">
        <v>143</v>
      </c>
      <c r="D63" s="243"/>
      <c r="E63" s="243"/>
      <c r="F63" s="243"/>
      <c r="G63" s="243"/>
      <c r="H63" s="243"/>
      <c r="I63" s="243"/>
      <c r="J63" s="243"/>
    </row>
    <row r="64" spans="1:10" s="38" customFormat="1" ht="15" hidden="1">
      <c r="A64" s="105"/>
      <c r="B64" s="90"/>
      <c r="D64" s="77"/>
      <c r="E64" s="77"/>
      <c r="F64" s="77"/>
      <c r="G64" s="77"/>
      <c r="H64" s="77"/>
      <c r="I64" s="77"/>
      <c r="J64" s="77"/>
    </row>
    <row r="65" spans="1:10" s="38" customFormat="1" ht="4.5" customHeight="1" hidden="1">
      <c r="A65" s="105"/>
      <c r="B65" s="90"/>
      <c r="G65" s="109"/>
      <c r="H65" s="109"/>
      <c r="I65" s="109"/>
      <c r="J65" s="81" t="s">
        <v>13</v>
      </c>
    </row>
    <row r="66" spans="1:10" s="38" customFormat="1" ht="15" hidden="1">
      <c r="A66" s="105"/>
      <c r="G66" s="109"/>
      <c r="H66" s="109"/>
      <c r="I66" s="109"/>
      <c r="J66" s="110"/>
    </row>
    <row r="67" spans="1:10" s="38" customFormat="1" ht="15" hidden="1">
      <c r="A67" s="105"/>
      <c r="E67" s="38" t="s">
        <v>23</v>
      </c>
      <c r="G67" s="109"/>
      <c r="H67" s="109"/>
      <c r="I67" s="109"/>
      <c r="J67" s="107" t="s">
        <v>100</v>
      </c>
    </row>
    <row r="68" spans="1:10" s="38" customFormat="1" ht="15" hidden="1">
      <c r="A68" s="105"/>
      <c r="E68" s="38" t="s">
        <v>60</v>
      </c>
      <c r="G68" s="109"/>
      <c r="H68" s="109"/>
      <c r="I68" s="109"/>
      <c r="J68" s="107" t="s">
        <v>100</v>
      </c>
    </row>
    <row r="69" spans="1:10" s="38" customFormat="1" ht="15" hidden="1">
      <c r="A69" s="105"/>
      <c r="E69" s="38" t="s">
        <v>49</v>
      </c>
      <c r="G69" s="108"/>
      <c r="H69" s="108"/>
      <c r="I69" s="108"/>
      <c r="J69" s="111" t="s">
        <v>100</v>
      </c>
    </row>
    <row r="70" spans="1:10" s="38" customFormat="1" ht="15">
      <c r="A70" s="105"/>
      <c r="H70" s="94"/>
      <c r="J70" s="94"/>
    </row>
    <row r="71" spans="1:10" s="38" customFormat="1" ht="15">
      <c r="A71" s="54">
        <v>7</v>
      </c>
      <c r="B71" s="34"/>
      <c r="C71" s="34" t="s">
        <v>30</v>
      </c>
      <c r="H71" s="94"/>
      <c r="J71" s="94"/>
    </row>
    <row r="72" spans="1:10" s="38" customFormat="1" ht="33.75" customHeight="1">
      <c r="A72" s="105"/>
      <c r="C72" s="241" t="s">
        <v>169</v>
      </c>
      <c r="D72" s="241"/>
      <c r="E72" s="241"/>
      <c r="F72" s="241"/>
      <c r="G72" s="241"/>
      <c r="H72" s="241"/>
      <c r="I72" s="241"/>
      <c r="J72" s="77"/>
    </row>
    <row r="73" spans="1:10" s="38" customFormat="1" ht="27.75" customHeight="1">
      <c r="A73" s="105"/>
      <c r="C73" s="191"/>
      <c r="D73" s="191"/>
      <c r="E73" s="191"/>
      <c r="F73" s="191"/>
      <c r="G73" s="191"/>
      <c r="H73" s="191"/>
      <c r="I73" s="191"/>
      <c r="J73" s="191"/>
    </row>
    <row r="74" spans="1:10" s="38" customFormat="1" ht="20.25" customHeight="1">
      <c r="A74" s="105"/>
      <c r="C74" s="191"/>
      <c r="D74" s="191"/>
      <c r="E74" s="191"/>
      <c r="F74" s="191"/>
      <c r="G74" s="205"/>
      <c r="H74" s="191"/>
      <c r="I74" s="191"/>
      <c r="J74" s="191"/>
    </row>
    <row r="75" spans="1:10" s="38" customFormat="1" ht="27.75" customHeight="1">
      <c r="A75" s="105"/>
      <c r="C75" s="191"/>
      <c r="D75" s="191"/>
      <c r="E75" s="191"/>
      <c r="F75" s="191"/>
      <c r="G75" s="191"/>
      <c r="H75" s="191"/>
      <c r="I75" s="191"/>
      <c r="J75" s="191"/>
    </row>
    <row r="76" spans="1:10" s="38" customFormat="1" ht="27.75" customHeight="1">
      <c r="A76" s="105"/>
      <c r="C76" s="191"/>
      <c r="D76" s="191"/>
      <c r="E76" s="191"/>
      <c r="F76" s="191"/>
      <c r="G76" s="191"/>
      <c r="H76" s="191"/>
      <c r="I76" s="191"/>
      <c r="J76" s="191"/>
    </row>
    <row r="77" spans="1:10" s="38" customFormat="1" ht="34.5" customHeight="1">
      <c r="A77" s="105"/>
      <c r="C77" s="191"/>
      <c r="D77" s="191"/>
      <c r="E77" s="191"/>
      <c r="F77" s="191"/>
      <c r="G77" s="205"/>
      <c r="H77" s="191"/>
      <c r="I77" s="191"/>
      <c r="J77" s="191"/>
    </row>
    <row r="78" spans="1:10" s="34" customFormat="1" ht="20.25" customHeight="1">
      <c r="A78" s="88"/>
      <c r="B78" s="252" t="s">
        <v>173</v>
      </c>
      <c r="C78" s="252"/>
      <c r="D78" s="252"/>
      <c r="E78" s="206" t="s">
        <v>171</v>
      </c>
      <c r="H78" s="224" t="s">
        <v>172</v>
      </c>
      <c r="I78" s="224"/>
      <c r="J78" s="206"/>
    </row>
    <row r="79" spans="1:10" s="38" customFormat="1" ht="18" customHeight="1">
      <c r="A79" s="105"/>
      <c r="B79" s="38" t="s">
        <v>170</v>
      </c>
      <c r="C79" s="191"/>
      <c r="D79" s="191"/>
      <c r="E79" s="243" t="s">
        <v>162</v>
      </c>
      <c r="F79" s="243"/>
      <c r="G79" s="243"/>
      <c r="H79" s="243" t="s">
        <v>186</v>
      </c>
      <c r="I79" s="243"/>
      <c r="J79" s="191"/>
    </row>
    <row r="80" spans="1:10" s="38" customFormat="1" ht="18" customHeight="1">
      <c r="A80" s="105"/>
      <c r="C80" s="191"/>
      <c r="D80" s="191"/>
      <c r="E80" s="243" t="s">
        <v>225</v>
      </c>
      <c r="F80" s="243"/>
      <c r="G80" s="243"/>
      <c r="H80" s="191"/>
      <c r="I80" s="191"/>
      <c r="J80" s="191"/>
    </row>
    <row r="81" spans="1:10" s="38" customFormat="1" ht="18" customHeight="1">
      <c r="A81" s="105"/>
      <c r="B81" s="38" t="s">
        <v>174</v>
      </c>
      <c r="C81" s="191"/>
      <c r="D81" s="191"/>
      <c r="E81" s="191" t="s">
        <v>180</v>
      </c>
      <c r="F81" s="191"/>
      <c r="G81" s="205"/>
      <c r="H81" s="243" t="s">
        <v>187</v>
      </c>
      <c r="I81" s="243"/>
      <c r="J81" s="191"/>
    </row>
    <row r="82" spans="1:10" s="38" customFormat="1" ht="18" customHeight="1">
      <c r="A82" s="105"/>
      <c r="B82" s="38" t="s">
        <v>175</v>
      </c>
      <c r="C82" s="191"/>
      <c r="D82" s="191"/>
      <c r="E82" s="243" t="s">
        <v>181</v>
      </c>
      <c r="F82" s="243"/>
      <c r="G82" s="205"/>
      <c r="H82" s="243" t="s">
        <v>188</v>
      </c>
      <c r="I82" s="243"/>
      <c r="J82" s="243"/>
    </row>
    <row r="83" spans="1:10" s="38" customFormat="1" ht="18" customHeight="1">
      <c r="A83" s="105"/>
      <c r="B83" s="38" t="s">
        <v>176</v>
      </c>
      <c r="C83" s="191"/>
      <c r="D83" s="191"/>
      <c r="E83" s="191" t="s">
        <v>182</v>
      </c>
      <c r="F83" s="191"/>
      <c r="G83" s="205"/>
      <c r="H83" s="243" t="s">
        <v>189</v>
      </c>
      <c r="I83" s="243"/>
      <c r="J83" s="191"/>
    </row>
    <row r="84" spans="1:10" s="38" customFormat="1" ht="18" customHeight="1">
      <c r="A84" s="105"/>
      <c r="B84" s="38" t="s">
        <v>177</v>
      </c>
      <c r="C84" s="191"/>
      <c r="D84" s="191"/>
      <c r="E84" s="191" t="s">
        <v>183</v>
      </c>
      <c r="F84" s="191"/>
      <c r="G84" s="205"/>
      <c r="H84" s="243" t="s">
        <v>186</v>
      </c>
      <c r="I84" s="243"/>
      <c r="J84" s="191"/>
    </row>
    <row r="85" spans="1:10" s="38" customFormat="1" ht="18" customHeight="1">
      <c r="A85" s="105"/>
      <c r="B85" s="38" t="s">
        <v>178</v>
      </c>
      <c r="C85" s="191"/>
      <c r="D85" s="191"/>
      <c r="E85" s="243" t="s">
        <v>184</v>
      </c>
      <c r="F85" s="243"/>
      <c r="G85" s="191"/>
      <c r="H85" s="243" t="s">
        <v>190</v>
      </c>
      <c r="I85" s="243"/>
      <c r="J85" s="243"/>
    </row>
    <row r="86" spans="1:10" s="38" customFormat="1" ht="18" customHeight="1">
      <c r="A86" s="105"/>
      <c r="B86" s="38" t="s">
        <v>179</v>
      </c>
      <c r="C86" s="191"/>
      <c r="D86" s="191"/>
      <c r="E86" s="243" t="s">
        <v>185</v>
      </c>
      <c r="F86" s="243"/>
      <c r="G86" s="243"/>
      <c r="H86" s="243" t="s">
        <v>188</v>
      </c>
      <c r="I86" s="243"/>
      <c r="J86" s="243"/>
    </row>
    <row r="87" spans="1:10" s="38" customFormat="1" ht="18" customHeight="1">
      <c r="A87" s="105"/>
      <c r="C87" s="191"/>
      <c r="D87" s="191"/>
      <c r="E87" s="191"/>
      <c r="F87" s="191"/>
      <c r="G87" s="191"/>
      <c r="H87" s="191"/>
      <c r="I87" s="191"/>
      <c r="J87" s="191"/>
    </row>
    <row r="88" spans="1:10" s="38" customFormat="1" ht="14.25" customHeight="1">
      <c r="A88" s="105"/>
      <c r="D88" s="77"/>
      <c r="E88" s="77"/>
      <c r="F88" s="77"/>
      <c r="G88" s="77"/>
      <c r="H88" s="77"/>
      <c r="I88" s="77"/>
      <c r="J88" s="77"/>
    </row>
    <row r="89" spans="1:3" s="38" customFormat="1" ht="15">
      <c r="A89" s="54">
        <v>8</v>
      </c>
      <c r="B89" s="34"/>
      <c r="C89" s="34" t="s">
        <v>31</v>
      </c>
    </row>
    <row r="90" spans="1:10" s="38" customFormat="1" ht="46.5" customHeight="1">
      <c r="A90" s="54"/>
      <c r="B90" s="34"/>
      <c r="C90" s="244" t="s">
        <v>191</v>
      </c>
      <c r="D90" s="244"/>
      <c r="E90" s="244"/>
      <c r="F90" s="244"/>
      <c r="G90" s="244"/>
      <c r="H90" s="244"/>
      <c r="I90" s="244"/>
      <c r="J90" s="208"/>
    </row>
    <row r="91" spans="1:5" s="38" customFormat="1" ht="15">
      <c r="A91" s="54"/>
      <c r="B91" s="34"/>
      <c r="D91" s="34"/>
      <c r="E91" s="34"/>
    </row>
    <row r="92" spans="1:5" s="38" customFormat="1" ht="18" customHeight="1">
      <c r="A92" s="54"/>
      <c r="B92" s="34"/>
      <c r="C92" s="216" t="s">
        <v>192</v>
      </c>
      <c r="D92" s="34"/>
      <c r="E92" s="34"/>
    </row>
    <row r="93" spans="1:10" s="38" customFormat="1" ht="75.75" customHeight="1">
      <c r="A93" s="54"/>
      <c r="B93" s="34"/>
      <c r="C93" s="203" t="s">
        <v>193</v>
      </c>
      <c r="D93" s="244" t="s">
        <v>227</v>
      </c>
      <c r="E93" s="244"/>
      <c r="F93" s="244"/>
      <c r="G93" s="244"/>
      <c r="H93" s="244"/>
      <c r="I93" s="244"/>
      <c r="J93" s="208"/>
    </row>
    <row r="94" spans="1:10" s="38" customFormat="1" ht="10.5" customHeight="1">
      <c r="A94" s="54"/>
      <c r="B94" s="34"/>
      <c r="C94" s="203"/>
      <c r="D94" s="208"/>
      <c r="E94" s="208"/>
      <c r="F94" s="208"/>
      <c r="G94" s="208"/>
      <c r="H94" s="208"/>
      <c r="I94" s="208"/>
      <c r="J94" s="208"/>
    </row>
    <row r="95" spans="1:10" s="38" customFormat="1" ht="74.25" customHeight="1">
      <c r="A95" s="54"/>
      <c r="B95" s="34"/>
      <c r="C95" s="203" t="s">
        <v>166</v>
      </c>
      <c r="D95" s="244" t="s">
        <v>228</v>
      </c>
      <c r="E95" s="244"/>
      <c r="F95" s="244"/>
      <c r="G95" s="244"/>
      <c r="H95" s="244"/>
      <c r="I95" s="244"/>
      <c r="J95" s="208"/>
    </row>
    <row r="96" spans="1:10" s="38" customFormat="1" ht="9.75" customHeight="1">
      <c r="A96" s="54"/>
      <c r="B96" s="34"/>
      <c r="C96" s="203"/>
      <c r="D96" s="208"/>
      <c r="E96" s="208"/>
      <c r="F96" s="208"/>
      <c r="G96" s="208"/>
      <c r="H96" s="208"/>
      <c r="I96" s="208"/>
      <c r="J96" s="208"/>
    </row>
    <row r="97" spans="1:10" s="38" customFormat="1" ht="76.5" customHeight="1">
      <c r="A97" s="54"/>
      <c r="B97" s="34"/>
      <c r="C97" s="203" t="s">
        <v>194</v>
      </c>
      <c r="D97" s="244" t="s">
        <v>229</v>
      </c>
      <c r="E97" s="244"/>
      <c r="F97" s="244"/>
      <c r="G97" s="244"/>
      <c r="H97" s="244"/>
      <c r="I97" s="244"/>
      <c r="J97" s="208"/>
    </row>
    <row r="98" spans="1:5" s="38" customFormat="1" ht="15">
      <c r="A98" s="54"/>
      <c r="B98" s="34"/>
      <c r="D98" s="209"/>
      <c r="E98" s="34"/>
    </row>
    <row r="99" spans="1:10" s="38" customFormat="1" ht="72.75" customHeight="1">
      <c r="A99" s="54"/>
      <c r="B99" s="34"/>
      <c r="C99" s="203" t="s">
        <v>195</v>
      </c>
      <c r="D99" s="244" t="s">
        <v>230</v>
      </c>
      <c r="E99" s="244"/>
      <c r="F99" s="244"/>
      <c r="G99" s="244"/>
      <c r="H99" s="244"/>
      <c r="I99" s="244"/>
      <c r="J99" s="208"/>
    </row>
    <row r="100" spans="1:5" s="38" customFormat="1" ht="11.25" customHeight="1">
      <c r="A100" s="54"/>
      <c r="B100" s="34"/>
      <c r="D100" s="209"/>
      <c r="E100" s="34"/>
    </row>
    <row r="101" spans="1:10" s="38" customFormat="1" ht="13.5" customHeight="1">
      <c r="A101" s="54"/>
      <c r="B101" s="34"/>
      <c r="C101" s="245" t="s">
        <v>196</v>
      </c>
      <c r="D101" s="245"/>
      <c r="E101" s="245"/>
      <c r="F101" s="245"/>
      <c r="G101" s="245"/>
      <c r="H101" s="245"/>
      <c r="I101" s="245"/>
      <c r="J101" s="208"/>
    </row>
    <row r="102" spans="1:10" s="38" customFormat="1" ht="10.5" customHeight="1">
      <c r="A102" s="54"/>
      <c r="B102" s="34"/>
      <c r="D102" s="207"/>
      <c r="E102" s="207"/>
      <c r="F102" s="207"/>
      <c r="G102" s="207"/>
      <c r="H102" s="207"/>
      <c r="I102" s="207"/>
      <c r="J102" s="207"/>
    </row>
    <row r="103" spans="1:10" s="38" customFormat="1" ht="17.25" customHeight="1">
      <c r="A103" s="54"/>
      <c r="B103" s="34"/>
      <c r="C103" s="223" t="s">
        <v>197</v>
      </c>
      <c r="D103" s="223"/>
      <c r="E103" s="223"/>
      <c r="F103" s="207"/>
      <c r="G103" s="207"/>
      <c r="H103" s="207"/>
      <c r="I103" s="207"/>
      <c r="J103" s="207"/>
    </row>
    <row r="104" spans="1:10" s="38" customFormat="1" ht="45" customHeight="1">
      <c r="A104" s="54"/>
      <c r="B104" s="34"/>
      <c r="C104" s="203" t="s">
        <v>165</v>
      </c>
      <c r="D104" s="244" t="s">
        <v>231</v>
      </c>
      <c r="E104" s="244"/>
      <c r="F104" s="244"/>
      <c r="G104" s="244"/>
      <c r="H104" s="244"/>
      <c r="I104" s="244"/>
      <c r="J104" s="208"/>
    </row>
    <row r="105" spans="1:10" s="38" customFormat="1" ht="9" customHeight="1">
      <c r="A105" s="54"/>
      <c r="B105" s="34"/>
      <c r="D105" s="207"/>
      <c r="E105" s="207"/>
      <c r="F105" s="207"/>
      <c r="G105" s="207"/>
      <c r="H105" s="207"/>
      <c r="I105" s="207"/>
      <c r="J105" s="207"/>
    </row>
    <row r="106" spans="1:10" s="38" customFormat="1" ht="17.25" customHeight="1">
      <c r="A106" s="54"/>
      <c r="B106" s="34"/>
      <c r="C106" s="34" t="s">
        <v>198</v>
      </c>
      <c r="D106" s="207"/>
      <c r="E106" s="207"/>
      <c r="F106" s="207"/>
      <c r="G106" s="207"/>
      <c r="H106" s="207"/>
      <c r="I106" s="207"/>
      <c r="J106" s="207"/>
    </row>
    <row r="107" spans="1:10" s="38" customFormat="1" ht="17.25" customHeight="1">
      <c r="A107" s="54"/>
      <c r="B107" s="34"/>
      <c r="C107" s="38" t="s">
        <v>165</v>
      </c>
      <c r="D107" s="245" t="s">
        <v>199</v>
      </c>
      <c r="E107" s="245"/>
      <c r="F107" s="245"/>
      <c r="G107" s="245"/>
      <c r="H107" s="245"/>
      <c r="I107" s="245"/>
      <c r="J107" s="245"/>
    </row>
    <row r="108" spans="1:10" s="38" customFormat="1" ht="33" customHeight="1">
      <c r="A108" s="54"/>
      <c r="B108" s="34"/>
      <c r="D108" s="191" t="s">
        <v>127</v>
      </c>
      <c r="E108" s="244" t="s">
        <v>200</v>
      </c>
      <c r="F108" s="244"/>
      <c r="G108" s="244"/>
      <c r="H108" s="244"/>
      <c r="I108" s="244"/>
      <c r="J108" s="208"/>
    </row>
    <row r="109" spans="1:10" s="38" customFormat="1" ht="33" customHeight="1">
      <c r="A109" s="54"/>
      <c r="B109" s="34"/>
      <c r="D109" s="191" t="s">
        <v>201</v>
      </c>
      <c r="E109" s="244" t="s">
        <v>213</v>
      </c>
      <c r="F109" s="244"/>
      <c r="G109" s="244"/>
      <c r="H109" s="244"/>
      <c r="I109" s="244"/>
      <c r="J109" s="208"/>
    </row>
    <row r="110" spans="1:10" s="38" customFormat="1" ht="17.25" customHeight="1">
      <c r="A110" s="54"/>
      <c r="B110" s="34"/>
      <c r="D110" s="245" t="s">
        <v>216</v>
      </c>
      <c r="E110" s="245"/>
      <c r="F110" s="245"/>
      <c r="G110" s="245"/>
      <c r="H110" s="245"/>
      <c r="I110" s="245"/>
      <c r="J110" s="207"/>
    </row>
    <row r="111" spans="1:5" s="38" customFormat="1" ht="15">
      <c r="A111" s="54"/>
      <c r="B111" s="34"/>
      <c r="D111" s="34"/>
      <c r="E111" s="34"/>
    </row>
    <row r="112" spans="1:10" s="38" customFormat="1" ht="15">
      <c r="A112" s="54">
        <v>9</v>
      </c>
      <c r="B112" s="34"/>
      <c r="C112" s="34" t="s">
        <v>113</v>
      </c>
      <c r="D112" s="103"/>
      <c r="E112" s="112"/>
      <c r="F112" s="103"/>
      <c r="G112" s="103"/>
      <c r="H112" s="103"/>
      <c r="I112" s="103"/>
      <c r="J112" s="103"/>
    </row>
    <row r="113" spans="1:10" s="38" customFormat="1" ht="47.25" customHeight="1">
      <c r="A113" s="105"/>
      <c r="C113" s="241" t="s">
        <v>202</v>
      </c>
      <c r="D113" s="241"/>
      <c r="E113" s="241"/>
      <c r="F113" s="241"/>
      <c r="G113" s="241"/>
      <c r="H113" s="241"/>
      <c r="I113" s="241"/>
      <c r="J113" s="77"/>
    </row>
    <row r="114" spans="1:10" s="38" customFormat="1" ht="11.25" customHeight="1">
      <c r="A114" s="105"/>
      <c r="C114" s="77"/>
      <c r="D114" s="77"/>
      <c r="E114" s="77"/>
      <c r="F114" s="77"/>
      <c r="G114" s="77"/>
      <c r="H114" s="77"/>
      <c r="I114" s="77"/>
      <c r="J114" s="77"/>
    </row>
    <row r="115" spans="1:3" s="38" customFormat="1" ht="15">
      <c r="A115" s="54">
        <v>10</v>
      </c>
      <c r="B115" s="34"/>
      <c r="C115" s="34" t="s">
        <v>36</v>
      </c>
    </row>
    <row r="116" spans="1:5" s="38" customFormat="1" ht="15">
      <c r="A116" s="105"/>
      <c r="C116" s="38" t="s">
        <v>218</v>
      </c>
      <c r="D116" s="34"/>
      <c r="E116" s="34"/>
    </row>
    <row r="117" s="38" customFormat="1" ht="12.75" customHeight="1">
      <c r="A117" s="105"/>
    </row>
    <row r="118" spans="1:3" s="38" customFormat="1" ht="12.75" customHeight="1">
      <c r="A118" s="105"/>
      <c r="C118" s="38" t="s">
        <v>139</v>
      </c>
    </row>
    <row r="119" spans="1:9" s="38" customFormat="1" ht="12.75" customHeight="1">
      <c r="A119" s="105"/>
      <c r="E119" s="34" t="s">
        <v>14</v>
      </c>
      <c r="I119" s="113" t="s">
        <v>13</v>
      </c>
    </row>
    <row r="120" spans="1:9" s="38" customFormat="1" ht="12.75" customHeight="1">
      <c r="A120" s="105"/>
      <c r="E120" s="38" t="s">
        <v>137</v>
      </c>
      <c r="I120" s="38">
        <v>1083</v>
      </c>
    </row>
    <row r="121" spans="1:9" s="38" customFormat="1" ht="12.75" customHeight="1" thickBot="1">
      <c r="A121" s="105"/>
      <c r="I121" s="114">
        <f>SUM(I120:I120)</f>
        <v>1083</v>
      </c>
    </row>
    <row r="122" spans="1:5" s="38" customFormat="1" ht="12.75" customHeight="1" thickTop="1">
      <c r="A122" s="105"/>
      <c r="C122" s="242" t="s">
        <v>140</v>
      </c>
      <c r="D122" s="242"/>
      <c r="E122" s="242"/>
    </row>
    <row r="123" spans="1:5" s="38" customFormat="1" ht="12.75" customHeight="1">
      <c r="A123" s="105"/>
      <c r="E123" s="34" t="s">
        <v>15</v>
      </c>
    </row>
    <row r="124" spans="1:9" s="38" customFormat="1" ht="12.75" customHeight="1">
      <c r="A124" s="105"/>
      <c r="E124" s="38" t="s">
        <v>138</v>
      </c>
      <c r="I124" s="38">
        <v>1199</v>
      </c>
    </row>
    <row r="125" spans="1:9" s="38" customFormat="1" ht="12.75" customHeight="1" thickBot="1">
      <c r="A125" s="105"/>
      <c r="I125" s="114">
        <f>SUM(I124:I124)</f>
        <v>1199</v>
      </c>
    </row>
    <row r="126" s="38" customFormat="1" ht="12.75" customHeight="1" thickTop="1">
      <c r="A126" s="105"/>
    </row>
    <row r="127" spans="1:3" s="38" customFormat="1" ht="15">
      <c r="A127" s="54">
        <v>11</v>
      </c>
      <c r="B127" s="34"/>
      <c r="C127" s="34" t="s">
        <v>32</v>
      </c>
    </row>
    <row r="128" spans="1:5" s="38" customFormat="1" ht="15">
      <c r="A128" s="105"/>
      <c r="C128" s="38" t="s">
        <v>58</v>
      </c>
      <c r="D128" s="34"/>
      <c r="E128" s="34"/>
    </row>
    <row r="129" spans="1:10" s="38" customFormat="1" ht="15">
      <c r="A129" s="105"/>
      <c r="G129" s="81"/>
      <c r="H129" s="81"/>
      <c r="I129" s="88" t="s">
        <v>148</v>
      </c>
      <c r="J129" s="79"/>
    </row>
    <row r="130" spans="1:10" s="38" customFormat="1" ht="15">
      <c r="A130" s="105"/>
      <c r="C130" s="35" t="s">
        <v>144</v>
      </c>
      <c r="D130" s="96"/>
      <c r="E130" s="92"/>
      <c r="F130" s="92"/>
      <c r="G130" s="92"/>
      <c r="H130" s="92"/>
      <c r="I130" s="127">
        <f>11175+2978+4977+2549+7617+223</f>
        <v>29519</v>
      </c>
      <c r="J130" s="79"/>
    </row>
    <row r="131" spans="1:10" s="38" customFormat="1" ht="15">
      <c r="A131" s="105"/>
      <c r="C131" s="35" t="s">
        <v>145</v>
      </c>
      <c r="D131" s="35"/>
      <c r="F131" s="92"/>
      <c r="G131" s="92"/>
      <c r="H131" s="92"/>
      <c r="I131" s="127">
        <f>5000+5000+5000+5000</f>
        <v>20000</v>
      </c>
      <c r="J131" s="79"/>
    </row>
    <row r="132" spans="1:10" s="38" customFormat="1" ht="15">
      <c r="A132" s="105"/>
      <c r="C132" s="35" t="s">
        <v>146</v>
      </c>
      <c r="D132" s="35"/>
      <c r="F132" s="92"/>
      <c r="G132" s="92"/>
      <c r="H132" s="92"/>
      <c r="I132" s="127">
        <v>189</v>
      </c>
      <c r="J132" s="79"/>
    </row>
    <row r="133" spans="1:10" s="38" customFormat="1" ht="15">
      <c r="A133" s="105"/>
      <c r="C133" s="35" t="s">
        <v>147</v>
      </c>
      <c r="D133" s="35"/>
      <c r="F133" s="92"/>
      <c r="G133" s="92"/>
      <c r="H133" s="92"/>
      <c r="I133" s="127">
        <v>450</v>
      </c>
      <c r="J133" s="79"/>
    </row>
    <row r="134" spans="1:10" s="38" customFormat="1" ht="15.75" thickBot="1">
      <c r="A134" s="105"/>
      <c r="H134" s="115"/>
      <c r="I134" s="114">
        <f>SUM(I130:I133)</f>
        <v>50158</v>
      </c>
      <c r="J134" s="79"/>
    </row>
    <row r="135" spans="1:10" s="38" customFormat="1" ht="15.75" thickTop="1">
      <c r="A135" s="105"/>
      <c r="H135" s="115"/>
      <c r="I135" s="210"/>
      <c r="J135" s="79"/>
    </row>
    <row r="136" spans="1:10" s="38" customFormat="1" ht="46.5" customHeight="1">
      <c r="A136" s="105"/>
      <c r="C136" s="244" t="s">
        <v>203</v>
      </c>
      <c r="D136" s="244"/>
      <c r="E136" s="244"/>
      <c r="F136" s="244"/>
      <c r="G136" s="244"/>
      <c r="H136" s="244"/>
      <c r="I136" s="244"/>
      <c r="J136" s="211"/>
    </row>
    <row r="137" spans="1:10" s="38" customFormat="1" ht="15">
      <c r="A137" s="105"/>
      <c r="H137" s="115"/>
      <c r="I137" s="79"/>
      <c r="J137" s="79"/>
    </row>
    <row r="138" spans="1:10" s="38" customFormat="1" ht="15">
      <c r="A138" s="54">
        <v>12</v>
      </c>
      <c r="B138" s="34"/>
      <c r="C138" s="34" t="s">
        <v>33</v>
      </c>
      <c r="H138" s="115"/>
      <c r="I138" s="79"/>
      <c r="J138" s="79"/>
    </row>
    <row r="139" spans="1:5" s="38" customFormat="1" ht="15">
      <c r="A139" s="105"/>
      <c r="C139" s="38" t="s">
        <v>114</v>
      </c>
      <c r="D139" s="34"/>
      <c r="E139" s="34"/>
    </row>
    <row r="140" s="38" customFormat="1" ht="15">
      <c r="A140" s="105"/>
    </row>
    <row r="141" s="38" customFormat="1" ht="12.75" customHeight="1">
      <c r="A141" s="105"/>
    </row>
    <row r="142" spans="1:3" s="38" customFormat="1" ht="15">
      <c r="A142" s="54">
        <v>13</v>
      </c>
      <c r="B142" s="34"/>
      <c r="C142" s="34" t="s">
        <v>37</v>
      </c>
    </row>
    <row r="143" spans="1:9" s="38" customFormat="1" ht="58.5" customHeight="1">
      <c r="A143" s="105"/>
      <c r="C143" s="241" t="s">
        <v>204</v>
      </c>
      <c r="D143" s="241"/>
      <c r="E143" s="241"/>
      <c r="F143" s="241"/>
      <c r="G143" s="241"/>
      <c r="H143" s="241"/>
      <c r="I143" s="241"/>
    </row>
    <row r="144" spans="1:9" s="38" customFormat="1" ht="11.25" customHeight="1">
      <c r="A144" s="105"/>
      <c r="C144" s="191"/>
      <c r="D144" s="191"/>
      <c r="E144" s="191"/>
      <c r="F144" s="191"/>
      <c r="G144" s="191"/>
      <c r="H144" s="191"/>
      <c r="I144" s="191"/>
    </row>
    <row r="145" spans="1:9" s="38" customFormat="1" ht="48.75" customHeight="1">
      <c r="A145" s="105"/>
      <c r="C145" s="241" t="s">
        <v>214</v>
      </c>
      <c r="D145" s="241"/>
      <c r="E145" s="241"/>
      <c r="F145" s="241"/>
      <c r="G145" s="241"/>
      <c r="H145" s="241"/>
      <c r="I145" s="241"/>
    </row>
    <row r="146" spans="1:9" s="38" customFormat="1" ht="138.75" customHeight="1">
      <c r="A146" s="105"/>
      <c r="C146" s="241" t="s">
        <v>233</v>
      </c>
      <c r="D146" s="241"/>
      <c r="E146" s="241"/>
      <c r="F146" s="241"/>
      <c r="G146" s="241"/>
      <c r="H146" s="241"/>
      <c r="I146" s="241"/>
    </row>
    <row r="147" spans="1:9" s="38" customFormat="1" ht="6.75" customHeight="1">
      <c r="A147" s="105"/>
      <c r="C147" s="191"/>
      <c r="D147" s="191"/>
      <c r="E147" s="191"/>
      <c r="F147" s="191"/>
      <c r="G147" s="191"/>
      <c r="H147" s="191"/>
      <c r="I147" s="191"/>
    </row>
    <row r="148" spans="1:9" s="38" customFormat="1" ht="31.5" customHeight="1">
      <c r="A148" s="105"/>
      <c r="C148" s="241" t="s">
        <v>205</v>
      </c>
      <c r="D148" s="241"/>
      <c r="E148" s="241"/>
      <c r="F148" s="241"/>
      <c r="G148" s="241"/>
      <c r="H148" s="241"/>
      <c r="I148" s="241"/>
    </row>
    <row r="149" spans="1:10" s="38" customFormat="1" ht="13.5" customHeight="1">
      <c r="A149" s="105"/>
      <c r="D149" s="77"/>
      <c r="E149" s="77"/>
      <c r="F149" s="77"/>
      <c r="G149" s="77"/>
      <c r="H149" s="77"/>
      <c r="I149" s="77"/>
      <c r="J149" s="77"/>
    </row>
    <row r="150" spans="1:3" s="38" customFormat="1" ht="15">
      <c r="A150" s="54">
        <v>14</v>
      </c>
      <c r="B150" s="34"/>
      <c r="C150" s="34" t="s">
        <v>121</v>
      </c>
    </row>
    <row r="151" spans="1:5" s="38" customFormat="1" ht="15">
      <c r="A151" s="105"/>
      <c r="C151" s="38" t="s">
        <v>123</v>
      </c>
      <c r="D151" s="34"/>
      <c r="E151" s="34"/>
    </row>
    <row r="152" spans="1:5" s="38" customFormat="1" ht="15.75" thickBot="1">
      <c r="A152" s="105"/>
      <c r="D152" s="34"/>
      <c r="E152" s="34"/>
    </row>
    <row r="153" spans="1:9" s="148" customFormat="1" ht="16.5" thickBot="1" thickTop="1">
      <c r="A153" s="147"/>
      <c r="D153" s="149"/>
      <c r="E153" s="150"/>
      <c r="F153" s="151"/>
      <c r="G153" s="249" t="s">
        <v>153</v>
      </c>
      <c r="H153" s="250"/>
      <c r="I153" s="251"/>
    </row>
    <row r="154" spans="1:9" s="38" customFormat="1" ht="59.25" thickBot="1" thickTop="1">
      <c r="A154" s="105"/>
      <c r="D154" s="145" t="s">
        <v>149</v>
      </c>
      <c r="E154" s="146"/>
      <c r="F154" s="140"/>
      <c r="G154" s="141" t="s">
        <v>150</v>
      </c>
      <c r="H154" s="128" t="s">
        <v>221</v>
      </c>
      <c r="I154" s="129" t="s">
        <v>151</v>
      </c>
    </row>
    <row r="155" spans="1:9" s="38" customFormat="1" ht="15.75" thickTop="1">
      <c r="A155" s="105"/>
      <c r="D155" s="142"/>
      <c r="E155" s="143"/>
      <c r="F155" s="144"/>
      <c r="G155" s="131" t="s">
        <v>13</v>
      </c>
      <c r="H155" s="132" t="s">
        <v>13</v>
      </c>
      <c r="I155" s="133" t="s">
        <v>13</v>
      </c>
    </row>
    <row r="156" spans="1:9" s="38" customFormat="1" ht="15">
      <c r="A156" s="105"/>
      <c r="D156" s="130"/>
      <c r="E156" s="103"/>
      <c r="F156" s="135"/>
      <c r="G156" s="134"/>
      <c r="H156" s="134"/>
      <c r="I156" s="135"/>
    </row>
    <row r="157" spans="1:9" s="38" customFormat="1" ht="15">
      <c r="A157" s="105"/>
      <c r="D157" s="130" t="s">
        <v>152</v>
      </c>
      <c r="E157" s="103"/>
      <c r="F157" s="135"/>
      <c r="G157" s="212">
        <f>107969-10331</f>
        <v>97638</v>
      </c>
      <c r="H157" s="212">
        <v>16945</v>
      </c>
      <c r="I157" s="213">
        <f>4644+91847</f>
        <v>96491</v>
      </c>
    </row>
    <row r="158" spans="1:9" s="38" customFormat="1" ht="15">
      <c r="A158" s="105"/>
      <c r="D158" s="130"/>
      <c r="E158" s="103"/>
      <c r="F158" s="135"/>
      <c r="G158" s="212"/>
      <c r="H158" s="212"/>
      <c r="I158" s="213"/>
    </row>
    <row r="159" spans="1:9" s="38" customFormat="1" ht="26.25" customHeight="1">
      <c r="A159" s="105"/>
      <c r="D159" s="246" t="s">
        <v>188</v>
      </c>
      <c r="E159" s="247"/>
      <c r="F159" s="248"/>
      <c r="G159" s="212">
        <f>2548+7783</f>
        <v>10331</v>
      </c>
      <c r="H159" s="212">
        <f>1165-304+127-28</f>
        <v>960</v>
      </c>
      <c r="I159" s="213">
        <f>815+1351+10363+2916-1012-86-6941</f>
        <v>7406</v>
      </c>
    </row>
    <row r="160" spans="1:9" s="38" customFormat="1" ht="15">
      <c r="A160" s="105"/>
      <c r="D160" s="136"/>
      <c r="E160" s="103"/>
      <c r="F160" s="135"/>
      <c r="G160" s="137"/>
      <c r="H160" s="134"/>
      <c r="I160" s="135"/>
    </row>
    <row r="161" spans="1:9" s="38" customFormat="1" ht="15.75" thickBot="1">
      <c r="A161" s="105"/>
      <c r="D161" s="215"/>
      <c r="E161" s="146"/>
      <c r="F161" s="140"/>
      <c r="G161" s="138"/>
      <c r="H161" s="138"/>
      <c r="I161" s="138"/>
    </row>
    <row r="162" spans="1:9" s="38" customFormat="1" ht="16.5" thickBot="1" thickTop="1">
      <c r="A162" s="105"/>
      <c r="D162" s="139"/>
      <c r="E162" s="214" t="s">
        <v>122</v>
      </c>
      <c r="F162" s="140"/>
      <c r="G162" s="138">
        <f>SUM(G157:G161)</f>
        <v>107969</v>
      </c>
      <c r="H162" s="138">
        <f>SUM(H157:H161)</f>
        <v>17905</v>
      </c>
      <c r="I162" s="138">
        <f>SUM(I157:I161)</f>
        <v>103897</v>
      </c>
    </row>
    <row r="163" s="38" customFormat="1" ht="15.75" thickTop="1">
      <c r="A163" s="105"/>
    </row>
    <row r="164" spans="1:12" s="38" customFormat="1" ht="25.5" customHeight="1">
      <c r="A164" s="105"/>
      <c r="K164" s="93"/>
      <c r="L164" s="94"/>
    </row>
    <row r="165" spans="1:10" s="38" customFormat="1" ht="27.75" customHeight="1">
      <c r="A165" s="152">
        <v>15</v>
      </c>
      <c r="B165" s="34"/>
      <c r="C165" s="225" t="s">
        <v>115</v>
      </c>
      <c r="D165" s="225"/>
      <c r="E165" s="225"/>
      <c r="F165" s="225"/>
      <c r="G165" s="225"/>
      <c r="H165" s="225"/>
      <c r="I165" s="225"/>
      <c r="J165" s="116"/>
    </row>
    <row r="166" spans="1:10" s="38" customFormat="1" ht="15.75" customHeight="1">
      <c r="A166" s="105"/>
      <c r="C166" s="243" t="s">
        <v>215</v>
      </c>
      <c r="D166" s="243"/>
      <c r="E166" s="243"/>
      <c r="F166" s="243"/>
      <c r="G166" s="243"/>
      <c r="H166" s="243"/>
      <c r="I166" s="243"/>
      <c r="J166" s="190"/>
    </row>
    <row r="167" spans="1:10" s="38" customFormat="1" ht="13.5" customHeight="1">
      <c r="A167" s="105"/>
      <c r="D167" s="77"/>
      <c r="E167" s="77"/>
      <c r="F167" s="77"/>
      <c r="G167" s="77"/>
      <c r="H167" s="77"/>
      <c r="I167" s="77"/>
      <c r="J167" s="77"/>
    </row>
    <row r="168" spans="1:3" s="38" customFormat="1" ht="15">
      <c r="A168" s="54">
        <v>16</v>
      </c>
      <c r="B168" s="34"/>
      <c r="C168" s="34" t="s">
        <v>116</v>
      </c>
    </row>
    <row r="169" spans="1:9" s="38" customFormat="1" ht="47.25" customHeight="1">
      <c r="A169" s="105"/>
      <c r="C169" s="241" t="s">
        <v>222</v>
      </c>
      <c r="D169" s="241"/>
      <c r="E169" s="241"/>
      <c r="F169" s="241"/>
      <c r="G169" s="241"/>
      <c r="H169" s="241"/>
      <c r="I169" s="241"/>
    </row>
    <row r="170" spans="1:9" s="38" customFormat="1" ht="57.75" customHeight="1">
      <c r="A170" s="105"/>
      <c r="C170" s="241" t="s">
        <v>234</v>
      </c>
      <c r="D170" s="241"/>
      <c r="E170" s="241"/>
      <c r="F170" s="241"/>
      <c r="G170" s="241"/>
      <c r="H170" s="241"/>
      <c r="I170" s="241"/>
    </row>
    <row r="171" spans="1:10" s="38" customFormat="1" ht="9.75" customHeight="1">
      <c r="A171" s="105"/>
      <c r="C171" s="77"/>
      <c r="D171" s="77"/>
      <c r="E171" s="77"/>
      <c r="F171" s="77"/>
      <c r="G171" s="77"/>
      <c r="H171" s="77"/>
      <c r="I171" s="77"/>
      <c r="J171" s="77"/>
    </row>
    <row r="172" spans="1:3" s="38" customFormat="1" ht="15">
      <c r="A172" s="54">
        <v>17</v>
      </c>
      <c r="B172" s="34"/>
      <c r="C172" s="34" t="s">
        <v>117</v>
      </c>
    </row>
    <row r="173" spans="1:9" s="38" customFormat="1" ht="48.75" customHeight="1">
      <c r="A173" s="105"/>
      <c r="C173" s="241" t="s">
        <v>217</v>
      </c>
      <c r="D173" s="241"/>
      <c r="E173" s="241"/>
      <c r="F173" s="241"/>
      <c r="G173" s="241"/>
      <c r="H173" s="241"/>
      <c r="I173" s="241"/>
    </row>
    <row r="174" spans="1:10" s="38" customFormat="1" ht="9.75" customHeight="1">
      <c r="A174" s="105"/>
      <c r="D174" s="77"/>
      <c r="E174" s="77"/>
      <c r="F174" s="77"/>
      <c r="G174" s="77"/>
      <c r="H174" s="77"/>
      <c r="I174" s="77"/>
      <c r="J174" s="77"/>
    </row>
    <row r="175" spans="1:3" s="38" customFormat="1" ht="15">
      <c r="A175" s="54">
        <v>18</v>
      </c>
      <c r="B175" s="34"/>
      <c r="C175" s="34" t="s">
        <v>35</v>
      </c>
    </row>
    <row r="176" spans="1:9" s="38" customFormat="1" ht="15">
      <c r="A176" s="105"/>
      <c r="C176" s="242" t="s">
        <v>207</v>
      </c>
      <c r="D176" s="242"/>
      <c r="E176" s="242"/>
      <c r="F176" s="242"/>
      <c r="G176" s="242"/>
      <c r="H176" s="242"/>
      <c r="I176" s="242"/>
    </row>
    <row r="177" s="38" customFormat="1" ht="6" customHeight="1">
      <c r="A177" s="105"/>
    </row>
    <row r="178" s="38" customFormat="1" ht="10.5" customHeight="1">
      <c r="A178" s="105"/>
    </row>
    <row r="179" spans="1:3" s="38" customFormat="1" ht="15">
      <c r="A179" s="54" t="s">
        <v>42</v>
      </c>
      <c r="B179" s="34"/>
      <c r="C179" s="34" t="s">
        <v>34</v>
      </c>
    </row>
    <row r="180" spans="1:9" s="38" customFormat="1" ht="81.75" customHeight="1">
      <c r="A180" s="105"/>
      <c r="C180" s="241" t="s">
        <v>226</v>
      </c>
      <c r="D180" s="241"/>
      <c r="E180" s="241"/>
      <c r="F180" s="241"/>
      <c r="G180" s="241"/>
      <c r="H180" s="241"/>
      <c r="I180" s="241"/>
    </row>
    <row r="181" spans="1:10" s="38" customFormat="1" ht="8.25" customHeight="1">
      <c r="A181" s="105"/>
      <c r="D181" s="77"/>
      <c r="E181" s="77"/>
      <c r="F181" s="77"/>
      <c r="G181" s="77"/>
      <c r="H181" s="77"/>
      <c r="I181" s="77"/>
      <c r="J181" s="77"/>
    </row>
    <row r="182" spans="1:3" s="38" customFormat="1" ht="15">
      <c r="A182" s="54" t="s">
        <v>43</v>
      </c>
      <c r="B182" s="34"/>
      <c r="C182" s="34" t="s">
        <v>232</v>
      </c>
    </row>
    <row r="183" spans="1:9" s="38" customFormat="1" ht="23.25" customHeight="1">
      <c r="A183" s="105"/>
      <c r="C183" s="244" t="s">
        <v>208</v>
      </c>
      <c r="D183" s="244"/>
      <c r="E183" s="244"/>
      <c r="F183" s="244"/>
      <c r="G183" s="244"/>
      <c r="H183" s="244"/>
      <c r="I183" s="244"/>
    </row>
    <row r="184" spans="1:9" s="38" customFormat="1" ht="5.25" customHeight="1">
      <c r="A184" s="105"/>
      <c r="C184" s="244"/>
      <c r="D184" s="244"/>
      <c r="E184" s="244"/>
      <c r="F184" s="244"/>
      <c r="G184" s="244"/>
      <c r="H184" s="244"/>
      <c r="I184" s="244"/>
    </row>
    <row r="185" s="38" customFormat="1" ht="12" customHeight="1">
      <c r="A185" s="105"/>
    </row>
    <row r="186" spans="1:3" s="38" customFormat="1" ht="15">
      <c r="A186" s="54" t="s">
        <v>44</v>
      </c>
      <c r="B186" s="34"/>
      <c r="C186" s="34" t="s">
        <v>124</v>
      </c>
    </row>
    <row r="187" spans="1:9" s="38" customFormat="1" ht="18" customHeight="1">
      <c r="A187" s="105"/>
      <c r="C187" s="243" t="s">
        <v>154</v>
      </c>
      <c r="D187" s="243"/>
      <c r="E187" s="243"/>
      <c r="F187" s="243"/>
      <c r="G187" s="243"/>
      <c r="H187" s="243"/>
      <c r="I187" s="243"/>
    </row>
    <row r="188" spans="3:10" s="38" customFormat="1" ht="12.75" customHeight="1">
      <c r="C188" s="243"/>
      <c r="D188" s="243"/>
      <c r="E188" s="243"/>
      <c r="F188" s="243"/>
      <c r="G188" s="243"/>
      <c r="H188" s="243"/>
      <c r="I188" s="243"/>
      <c r="J188" s="77"/>
    </row>
    <row r="189" spans="1:3" s="38" customFormat="1" ht="15">
      <c r="A189" s="34">
        <v>22</v>
      </c>
      <c r="C189" s="34" t="s">
        <v>211</v>
      </c>
    </row>
    <row r="190" spans="1:3" s="38" customFormat="1" ht="15">
      <c r="A190" s="34"/>
      <c r="C190" s="38" t="s">
        <v>212</v>
      </c>
    </row>
    <row r="191" s="38" customFormat="1" ht="15"/>
    <row r="192" spans="2:3" s="38" customFormat="1" ht="15">
      <c r="B192" s="164" t="s">
        <v>209</v>
      </c>
      <c r="C192" s="92"/>
    </row>
    <row r="193" spans="4:10" ht="15">
      <c r="D193" s="92"/>
      <c r="E193" s="92"/>
      <c r="F193" s="38"/>
      <c r="G193" s="38"/>
      <c r="H193" s="38"/>
      <c r="I193" s="38"/>
      <c r="J193" s="38"/>
    </row>
  </sheetData>
  <mergeCells count="58">
    <mergeCell ref="C187:I188"/>
    <mergeCell ref="C72:I72"/>
    <mergeCell ref="C90:I90"/>
    <mergeCell ref="C165:I165"/>
    <mergeCell ref="C169:I169"/>
    <mergeCell ref="C148:I148"/>
    <mergeCell ref="G153:I153"/>
    <mergeCell ref="E108:I108"/>
    <mergeCell ref="B78:D78"/>
    <mergeCell ref="H78:I78"/>
    <mergeCell ref="H79:I79"/>
    <mergeCell ref="H81:I81"/>
    <mergeCell ref="C180:I180"/>
    <mergeCell ref="D13:I13"/>
    <mergeCell ref="D15:I15"/>
    <mergeCell ref="C44:I44"/>
    <mergeCell ref="C49:I49"/>
    <mergeCell ref="C41:I41"/>
    <mergeCell ref="C136:I136"/>
    <mergeCell ref="D107:J107"/>
    <mergeCell ref="H82:J82"/>
    <mergeCell ref="D99:I99"/>
    <mergeCell ref="D104:I104"/>
    <mergeCell ref="C101:I101"/>
    <mergeCell ref="H83:I83"/>
    <mergeCell ref="C103:E103"/>
    <mergeCell ref="D95:I95"/>
    <mergeCell ref="D97:I97"/>
    <mergeCell ref="A2:J2"/>
    <mergeCell ref="A1:J1"/>
    <mergeCell ref="H86:J86"/>
    <mergeCell ref="D93:I93"/>
    <mergeCell ref="A3:J3"/>
    <mergeCell ref="G29:H29"/>
    <mergeCell ref="I29:J29"/>
    <mergeCell ref="G52:H52"/>
    <mergeCell ref="I52:J52"/>
    <mergeCell ref="C63:J63"/>
    <mergeCell ref="C183:I184"/>
    <mergeCell ref="E109:I109"/>
    <mergeCell ref="C113:I113"/>
    <mergeCell ref="C122:E122"/>
    <mergeCell ref="C145:I145"/>
    <mergeCell ref="C146:I146"/>
    <mergeCell ref="C166:I166"/>
    <mergeCell ref="D110:I110"/>
    <mergeCell ref="D159:F159"/>
    <mergeCell ref="C173:I173"/>
    <mergeCell ref="C170:I170"/>
    <mergeCell ref="C176:I176"/>
    <mergeCell ref="E79:G79"/>
    <mergeCell ref="E80:G80"/>
    <mergeCell ref="E82:F82"/>
    <mergeCell ref="C143:I143"/>
    <mergeCell ref="E85:F85"/>
    <mergeCell ref="E86:G86"/>
    <mergeCell ref="H84:I84"/>
    <mergeCell ref="H85:J85"/>
  </mergeCells>
  <printOptions/>
  <pageMargins left="0.53" right="0.28" top="0.46" bottom="0.75" header="0.5" footer="0.5"/>
  <pageSetup firstPageNumber="4" useFirstPageNumber="1" horizontalDpi="300" verticalDpi="300" orientation="portrait" paperSize="9" scale="80" r:id="rId2"/>
  <headerFooter alignWithMargins="0">
    <oddFooter>&amp;C&amp;"Times New Roman,Italic"&amp;8page &amp;P</oddFooter>
  </headerFooter>
  <rowBreaks count="3" manualBreakCount="3">
    <brk id="102" max="255" man="1"/>
    <brk id="140" max="255" man="1"/>
    <brk id="17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DYNAMIC</dc:creator>
  <cp:keywords/>
  <dc:description/>
  <cp:lastModifiedBy>TSR BINA SDN BHD </cp:lastModifiedBy>
  <cp:lastPrinted>2002-03-21T09:37:40Z</cp:lastPrinted>
  <dcterms:created xsi:type="dcterms:W3CDTF">1999-10-23T04:56:49Z</dcterms:created>
  <dcterms:modified xsi:type="dcterms:W3CDTF">2002-03-21T09:48:55Z</dcterms:modified>
  <cp:category/>
  <cp:version/>
  <cp:contentType/>
  <cp:contentStatus/>
</cp:coreProperties>
</file>