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5985" tabRatio="802" activeTab="1"/>
  </bookViews>
  <sheets>
    <sheet name="ANNOUNCEMENT FORMAT BS" sheetId="1" r:id="rId1"/>
    <sheet name="NOTES TO THE QTRLY REPORT" sheetId="2" r:id="rId2"/>
    <sheet name="Sheet3" sheetId="3" state="hidden" r:id="rId3"/>
  </sheets>
  <definedNames>
    <definedName name="_xlnm.Print_Area" localSheetId="1">'NOTES TO THE QTRLY REPORT'!$A$1:$M$290</definedName>
  </definedNames>
  <calcPr fullCalcOnLoad="1"/>
</workbook>
</file>

<file path=xl/sharedStrings.xml><?xml version="1.0" encoding="utf-8"?>
<sst xmlns="http://schemas.openxmlformats.org/spreadsheetml/2006/main" count="321" uniqueCount="214">
  <si>
    <t>KSL HOLDINGS BERHAD (Company No. 511433-P)</t>
  </si>
  <si>
    <t>(Incorporated in Malaysia)</t>
  </si>
  <si>
    <t>NOTES:</t>
  </si>
  <si>
    <t>1.</t>
  </si>
  <si>
    <t>Accounting policies</t>
  </si>
  <si>
    <t>2.</t>
  </si>
  <si>
    <t>Exceptional items</t>
  </si>
  <si>
    <t>3.</t>
  </si>
  <si>
    <t>Extraordinary items</t>
  </si>
  <si>
    <t>4.</t>
  </si>
  <si>
    <t>Taxation</t>
  </si>
  <si>
    <t>Current Year</t>
  </si>
  <si>
    <t xml:space="preserve"> Quarter</t>
  </si>
  <si>
    <t>31.3.2002</t>
  </si>
  <si>
    <t>RM '000</t>
  </si>
  <si>
    <t>Current tax</t>
  </si>
  <si>
    <t>Deferred tax</t>
  </si>
  <si>
    <t>Under/(Over) provision in previous years</t>
  </si>
  <si>
    <t>-</t>
  </si>
  <si>
    <t>5.</t>
  </si>
  <si>
    <t>Profit on sales of investments or properties</t>
  </si>
  <si>
    <t>6.</t>
  </si>
  <si>
    <t>Purchases and sales of quoted securities</t>
  </si>
  <si>
    <t>7.</t>
  </si>
  <si>
    <t>Changes in the composition of the Group</t>
  </si>
  <si>
    <t>Status of corporate proposals</t>
  </si>
  <si>
    <t>9.</t>
  </si>
  <si>
    <t>Issuance or repayment of debt and equity securities</t>
  </si>
  <si>
    <t>10.</t>
  </si>
  <si>
    <t>Group borrowings</t>
  </si>
  <si>
    <t>Secured :</t>
  </si>
  <si>
    <t>Short term</t>
  </si>
  <si>
    <t>Long Term</t>
  </si>
  <si>
    <t>Total</t>
  </si>
  <si>
    <t>RM'000</t>
  </si>
  <si>
    <t>Bank overdraft</t>
  </si>
  <si>
    <t>Bankers' acceptance</t>
  </si>
  <si>
    <t>Revolving credit</t>
  </si>
  <si>
    <t>Term loan</t>
  </si>
  <si>
    <t>Hire purchase</t>
  </si>
  <si>
    <t>11.</t>
  </si>
  <si>
    <t>Contingent Liabilities</t>
  </si>
  <si>
    <t>12.</t>
  </si>
  <si>
    <t>Financial Instruments with Off Balance Sheet Risk</t>
  </si>
  <si>
    <t>13.</t>
  </si>
  <si>
    <t>Material Litigation</t>
  </si>
  <si>
    <t>14.</t>
  </si>
  <si>
    <t>Segmental Reporting</t>
  </si>
  <si>
    <t>Profit/(loss)</t>
  </si>
  <si>
    <t>Turnover</t>
  </si>
  <si>
    <t>before taxation</t>
  </si>
  <si>
    <t>employed</t>
  </si>
  <si>
    <t>Investment holding</t>
  </si>
  <si>
    <t>Property development</t>
  </si>
  <si>
    <t>15.</t>
  </si>
  <si>
    <t>Comparison with preceding quarter's results</t>
  </si>
  <si>
    <t>16.</t>
  </si>
  <si>
    <t>Review of performance of the Company and its Principal Subsidiaries</t>
  </si>
  <si>
    <t>17.</t>
  </si>
  <si>
    <t>Subsequent Event</t>
  </si>
  <si>
    <t>18.</t>
  </si>
  <si>
    <t>Seasonality or Cyclicality of Operations</t>
  </si>
  <si>
    <t>19.</t>
  </si>
  <si>
    <t>Current Year Prospects</t>
  </si>
  <si>
    <t>20.</t>
  </si>
  <si>
    <t>Variance of actual profit from forecast profit</t>
  </si>
  <si>
    <t>21</t>
  </si>
  <si>
    <t>Dividend</t>
  </si>
  <si>
    <t>No dividend has been declared for the first quarter ended 31 March 2002.</t>
  </si>
  <si>
    <t>On behalf of the Board,</t>
  </si>
  <si>
    <t xml:space="preserve">KSL HOLDINGS BERHAD </t>
  </si>
  <si>
    <t>Khoo Cheng Hai @ Ku Cheng Hai</t>
  </si>
  <si>
    <t>Current Liabilities</t>
  </si>
  <si>
    <t>( i )</t>
  </si>
  <si>
    <t>KSL Holdings Berhad, of a piece of freehold agricultural land measuring a total of approximately</t>
  </si>
  <si>
    <t>( ii )</t>
  </si>
  <si>
    <t>( iii )</t>
  </si>
  <si>
    <t xml:space="preserve">Mukim of Tebrau, District of Johor Bahru, Johor Darul Takzim with an area of approximately </t>
  </si>
  <si>
    <t>20 May 2002</t>
  </si>
  <si>
    <t>(The figures have not been audited)</t>
  </si>
  <si>
    <t>CONSOLIDATED INCOME STATEMENT</t>
  </si>
  <si>
    <t>INDIVIDUAL QUARTER</t>
  </si>
  <si>
    <t>CUMULATIVE QUARTER</t>
  </si>
  <si>
    <t>Current</t>
  </si>
  <si>
    <t>Preceding</t>
  </si>
  <si>
    <t>Year</t>
  </si>
  <si>
    <t>Corresponding</t>
  </si>
  <si>
    <t>Quarter</t>
  </si>
  <si>
    <t>To Date</t>
  </si>
  <si>
    <t>Period</t>
  </si>
  <si>
    <t>31.03.2002</t>
  </si>
  <si>
    <t>31.03.2001</t>
  </si>
  <si>
    <t>(a)</t>
  </si>
  <si>
    <t>Revenue</t>
  </si>
  <si>
    <t>(b)</t>
  </si>
  <si>
    <t>Investment income</t>
  </si>
  <si>
    <t>(c)</t>
  </si>
  <si>
    <t>Other income</t>
  </si>
  <si>
    <t>Profit/(loss) before finance cost, depreciation and</t>
  </si>
  <si>
    <t xml:space="preserve">  and extraordinary items</t>
  </si>
  <si>
    <t>Finance cost</t>
  </si>
  <si>
    <t>Depreciation and amortisation</t>
  </si>
  <si>
    <t>(d)</t>
  </si>
  <si>
    <t>(e)</t>
  </si>
  <si>
    <t>Profit/(loss) before income tax, minority interest and</t>
  </si>
  <si>
    <t xml:space="preserve">  extraordinary items</t>
  </si>
  <si>
    <t>(f)</t>
  </si>
  <si>
    <t>Share of profits and losses of associated companies</t>
  </si>
  <si>
    <t>(g)</t>
  </si>
  <si>
    <t xml:space="preserve">Profit/(loss) before income tax, minority interest and </t>
  </si>
  <si>
    <t>(h)</t>
  </si>
  <si>
    <t>Income tax</t>
  </si>
  <si>
    <t>(i)</t>
  </si>
  <si>
    <t>(i) Profit/(loss) after income tax before deducting minority</t>
  </si>
  <si>
    <t xml:space="preserve">     interest</t>
  </si>
  <si>
    <t>(ii) Minority interest</t>
  </si>
  <si>
    <t>(j)</t>
  </si>
  <si>
    <t>Pre-acquisition profit/(loss), if applicable</t>
  </si>
  <si>
    <t>(k)</t>
  </si>
  <si>
    <t xml:space="preserve">Net profit/(loss) from ordinary activities attributable to </t>
  </si>
  <si>
    <t xml:space="preserve">  members of the Company</t>
  </si>
  <si>
    <t>(l)</t>
  </si>
  <si>
    <t>(i)  Extraordinary items</t>
  </si>
  <si>
    <t>(ii)  Minority interest</t>
  </si>
  <si>
    <t>(iii) Extraordinary items attributable to members</t>
  </si>
  <si>
    <t xml:space="preserve">      of the Company</t>
  </si>
  <si>
    <t>(m)</t>
  </si>
  <si>
    <t>Net profit/(loss) attributable to members of the Company</t>
  </si>
  <si>
    <t>Earnings per share based on 2(m) above after deducting any</t>
  </si>
  <si>
    <t xml:space="preserve">  provision for preference dividends, if any</t>
  </si>
  <si>
    <t>(b)  Fully diluted (based on 181,000,000 ordinary shares) (sen)</t>
  </si>
  <si>
    <t>Description of dividend : Ordinary</t>
  </si>
  <si>
    <t>As at</t>
  </si>
  <si>
    <t xml:space="preserve">End of </t>
  </si>
  <si>
    <t>Financial</t>
  </si>
  <si>
    <t>Year End</t>
  </si>
  <si>
    <t>31.12.2001</t>
  </si>
  <si>
    <t>Unaudited</t>
  </si>
  <si>
    <t>Audited</t>
  </si>
  <si>
    <t>Property, plant and equipment</t>
  </si>
  <si>
    <t>Investment property</t>
  </si>
  <si>
    <t>Investment in associated companies</t>
  </si>
  <si>
    <t>Long term investments</t>
  </si>
  <si>
    <t>Goodwill on consolidation</t>
  </si>
  <si>
    <t>Intangible assets</t>
  </si>
  <si>
    <t>Other long term assets</t>
  </si>
  <si>
    <t>Current Assets</t>
  </si>
  <si>
    <t xml:space="preserve">    Inventories </t>
  </si>
  <si>
    <t xml:space="preserve">    Trade receivables</t>
  </si>
  <si>
    <t xml:space="preserve">    Short term investments</t>
  </si>
  <si>
    <t xml:space="preserve">    Cash</t>
  </si>
  <si>
    <t xml:space="preserve">    Others - Other debtors</t>
  </si>
  <si>
    <t xml:space="preserve">    Trade payables</t>
  </si>
  <si>
    <t xml:space="preserve">    Other payables</t>
  </si>
  <si>
    <t xml:space="preserve">    Short term borrowings</t>
  </si>
  <si>
    <t xml:space="preserve">    Provision for taxation</t>
  </si>
  <si>
    <t xml:space="preserve">    Proposed dividend</t>
  </si>
  <si>
    <t xml:space="preserve">    Others  - provide details</t>
  </si>
  <si>
    <t xml:space="preserve">Net Current Assets </t>
  </si>
  <si>
    <t>Shareholders' funds</t>
  </si>
  <si>
    <t>Share capital</t>
  </si>
  <si>
    <t>Reserves</t>
  </si>
  <si>
    <t xml:space="preserve">    Share premium</t>
  </si>
  <si>
    <t xml:space="preserve">    Revaluation reserve</t>
  </si>
  <si>
    <t xml:space="preserve">    Capital reserve</t>
  </si>
  <si>
    <t xml:space="preserve">    Statutory reserve</t>
  </si>
  <si>
    <t xml:space="preserve">    Retained profit</t>
  </si>
  <si>
    <t xml:space="preserve">    Merger deficit</t>
  </si>
  <si>
    <t>Minority interest</t>
  </si>
  <si>
    <t>Long term borrowings</t>
  </si>
  <si>
    <t>Other long term liabilities</t>
  </si>
  <si>
    <t>Deferred taxation</t>
  </si>
  <si>
    <t>Net tangible assets per share (RM)</t>
  </si>
  <si>
    <t>Proposed acquisition by Khoo Soon Lee Realty Sdn Bhd ( KSLR ) , a wholly-owned  subsidiary of</t>
  </si>
  <si>
    <t>Dividend per share - % net of 28% tax (sen)</t>
  </si>
  <si>
    <t>Financial Year</t>
  </si>
  <si>
    <t>Tebrau ,District of Johor Bahru , Johor Darul Takzim from Kulim ( Malaysia ) Berhad ( KMB ) for a</t>
  </si>
  <si>
    <t>Repayment of bank borrowings</t>
  </si>
  <si>
    <t>Listing expenses paid</t>
  </si>
  <si>
    <t>Working capital paid</t>
  </si>
  <si>
    <t>Repayment of amount due to directors</t>
  </si>
  <si>
    <t>utilized in the following manner :</t>
  </si>
  <si>
    <t>Utilization</t>
  </si>
  <si>
    <t>Individual Period</t>
  </si>
  <si>
    <t>Cumulative Period</t>
  </si>
  <si>
    <t>714.1435 acres which forms part of Lot 2437 , held  under  Certificate  of Title 13581 ,  Mukim of</t>
  </si>
  <si>
    <t xml:space="preserve">Proposed Purchase of up to ten percent (10%) of the Company's own shares. </t>
  </si>
  <si>
    <t>( " Proposed Share Buy-Back" )</t>
  </si>
  <si>
    <t>KSLR  had received a letter of offer from Johor Corporation offering KSLR to purchase a piece</t>
  </si>
  <si>
    <t>of freehold agricultural land held by Johor Corporation under HS(D) 281736, Lot No. PTD 84133,</t>
  </si>
  <si>
    <t>237.845 acres at a total purchase consideration of RM 51,802,641.00 or calculated at the rate of</t>
  </si>
  <si>
    <t>8 (a )</t>
  </si>
  <si>
    <t>8 ( b )</t>
  </si>
  <si>
    <t>Status of Utilization of proceeds raised from the Listing Exercise</t>
  </si>
  <si>
    <t xml:space="preserve">  amortisation, exceptional items, income tax, minority interest</t>
  </si>
  <si>
    <t>Quarterly Report On Consolidated Results For The First Quarter Ended 31 March 2002</t>
  </si>
  <si>
    <t xml:space="preserve">CONSOLIDATED BALANCE SHEET </t>
  </si>
  <si>
    <t>RM5.00 per square foot and the Directors of KSLR accepted the above offer and the five percent</t>
  </si>
  <si>
    <t xml:space="preserve">( 5% ) deposit of the purchase price was paid to Johor Corporation on 3 April 2002. </t>
  </si>
  <si>
    <t>Group Managing Director</t>
  </si>
  <si>
    <t>Approved by the</t>
  </si>
  <si>
    <t xml:space="preserve">Securities </t>
  </si>
  <si>
    <t>Commission</t>
  </si>
  <si>
    <t>(RM)</t>
  </si>
  <si>
    <t>Utilised</t>
  </si>
  <si>
    <t>(Over)/Under</t>
  </si>
  <si>
    <t>utilised</t>
  </si>
  <si>
    <t>(51,483)</t>
  </si>
  <si>
    <t>(406,713)</t>
  </si>
  <si>
    <t xml:space="preserve">(a)  Basic (based on weighted average 171,950,000 ordinary </t>
  </si>
  <si>
    <t xml:space="preserve">      shares) (sen)</t>
  </si>
  <si>
    <t>total cash consideration of RM 75,699,237.50. ( " the Proposed Cash Acquisition " )</t>
  </si>
  <si>
    <t xml:space="preserve">As at 15 May 2002 , the proceeds from the Public Issue and Offer for Sales of Shares on 6 February 2002 have been   </t>
  </si>
  <si>
    <t>Net Assets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</si>
</sst>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_(* #,##0.0_);_(* \(#,##0.0\);_(* &quot;-&quot;??_);_(@_)"/>
    <numFmt numFmtId="172" formatCode="_(* #,##0_);_(* \(#,##0\);_(* &quot;-&quot;??_);_(@_)"/>
    <numFmt numFmtId="173" formatCode="#,##0.0_);\(#,##0.0\)"/>
    <numFmt numFmtId="174" formatCode="#,##0.0"/>
  </numFmts>
  <fonts count="10">
    <font>
      <sz val="10"/>
      <name val="Arial"/>
      <family val="0"/>
    </font>
    <font>
      <sz val="10"/>
      <name val="Lucida Sans Unicode"/>
      <family val="2"/>
    </font>
    <font>
      <b/>
      <sz val="10"/>
      <name val="Lucida Sans Unicode"/>
      <family val="2"/>
    </font>
    <font>
      <b/>
      <sz val="9"/>
      <name val="Lucida Sans Unicode"/>
      <family val="2"/>
    </font>
    <font>
      <sz val="10"/>
      <name val="Arial Narrow"/>
      <family val="2"/>
    </font>
    <font>
      <sz val="9"/>
      <name val="Lucida Sans Unicode"/>
      <family val="2"/>
    </font>
    <font>
      <sz val="8"/>
      <name val="Lucida Sans Unicode"/>
      <family val="2"/>
    </font>
    <font>
      <u val="single"/>
      <sz val="10"/>
      <name val="Lucida Sans Unicode"/>
      <family val="2"/>
    </font>
    <font>
      <sz val="10"/>
      <color indexed="10"/>
      <name val="Lucida Sans Unicode"/>
      <family val="2"/>
    </font>
    <font>
      <u val="single"/>
      <sz val="9"/>
      <name val="Lucida Sans Unicode"/>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0" xfId="0" applyNumberFormat="1" applyFont="1" applyAlignment="1">
      <alignment/>
    </xf>
    <xf numFmtId="0" fontId="2" fillId="0" borderId="0" xfId="0" applyNumberFormat="1" applyFont="1" applyAlignment="1">
      <alignment/>
    </xf>
    <xf numFmtId="0" fontId="1" fillId="0" borderId="0" xfId="0" applyNumberFormat="1" applyFont="1" applyAlignment="1">
      <alignment horizontal="center"/>
    </xf>
    <xf numFmtId="0" fontId="1" fillId="0" borderId="0" xfId="0" applyNumberFormat="1"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horizontal="center"/>
    </xf>
    <xf numFmtId="0" fontId="1" fillId="0" borderId="0" xfId="0" applyFont="1" applyBorder="1" applyAlignment="1">
      <alignment/>
    </xf>
    <xf numFmtId="0" fontId="1" fillId="0" borderId="0" xfId="0" applyNumberFormat="1" applyFont="1" applyBorder="1" applyAlignment="1" quotePrefix="1">
      <alignment/>
    </xf>
    <xf numFmtId="0" fontId="7" fillId="0" borderId="0" xfId="0" applyNumberFormat="1" applyFont="1" applyBorder="1" applyAlignment="1">
      <alignment horizontal="center"/>
    </xf>
    <xf numFmtId="3" fontId="1" fillId="0" borderId="0" xfId="0" applyNumberFormat="1" applyFont="1" applyBorder="1" applyAlignment="1">
      <alignment horizontal="center"/>
    </xf>
    <xf numFmtId="3" fontId="1" fillId="0" borderId="0" xfId="0" applyNumberFormat="1" applyFont="1" applyBorder="1" applyAlignment="1">
      <alignmen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1" fontId="1" fillId="0" borderId="0" xfId="0" applyNumberFormat="1" applyFont="1" applyBorder="1" applyAlignment="1">
      <alignment horizontal="center"/>
    </xf>
    <xf numFmtId="0" fontId="2" fillId="0" borderId="0" xfId="0" applyNumberFormat="1" applyFont="1" applyBorder="1" applyAlignment="1" quotePrefix="1">
      <alignment/>
    </xf>
    <xf numFmtId="0" fontId="2" fillId="0" borderId="0" xfId="0" applyFont="1" applyBorder="1" applyAlignment="1">
      <alignment/>
    </xf>
    <xf numFmtId="0" fontId="1" fillId="2" borderId="0" xfId="0" applyNumberFormat="1" applyFont="1" applyFill="1" applyBorder="1" applyAlignment="1">
      <alignment/>
    </xf>
    <xf numFmtId="0" fontId="1" fillId="0" borderId="0" xfId="0" applyNumberFormat="1" applyFont="1" applyFill="1" applyBorder="1" applyAlignment="1">
      <alignment/>
    </xf>
    <xf numFmtId="0" fontId="8" fillId="0" borderId="0" xfId="0" applyNumberFormat="1" applyFont="1" applyFill="1" applyBorder="1" applyAlignment="1">
      <alignment/>
    </xf>
    <xf numFmtId="15" fontId="2" fillId="0" borderId="0" xfId="0" applyNumberFormat="1" applyFont="1" applyBorder="1" applyAlignment="1" quotePrefix="1">
      <alignment/>
    </xf>
    <xf numFmtId="0" fontId="9" fillId="0" borderId="0" xfId="0" applyNumberFormat="1" applyFont="1" applyAlignment="1">
      <alignment horizontal="center" vertical="center"/>
    </xf>
    <xf numFmtId="0" fontId="3" fillId="0" borderId="0" xfId="0" applyNumberFormat="1" applyFont="1" applyAlignment="1">
      <alignment horizontal="center" vertical="center"/>
    </xf>
    <xf numFmtId="0" fontId="5" fillId="0" borderId="0" xfId="0" applyNumberFormat="1" applyFont="1" applyAlignment="1">
      <alignment vertical="center"/>
    </xf>
    <xf numFmtId="0" fontId="5" fillId="0" borderId="0" xfId="0" applyFont="1" applyAlignment="1">
      <alignment vertical="center"/>
    </xf>
    <xf numFmtId="0" fontId="5" fillId="0" borderId="0" xfId="0" applyNumberFormat="1" applyFont="1" applyAlignment="1">
      <alignment horizontal="center" vertical="center"/>
    </xf>
    <xf numFmtId="0" fontId="5" fillId="0" borderId="0" xfId="0" applyNumberFormat="1" applyFont="1" applyAlignment="1">
      <alignment horizontal="left" vertical="center"/>
    </xf>
    <xf numFmtId="0" fontId="3" fillId="0" borderId="0" xfId="0" applyNumberFormat="1" applyFont="1" applyAlignment="1">
      <alignment horizontal="left" vertical="center"/>
    </xf>
    <xf numFmtId="0" fontId="3" fillId="0" borderId="0" xfId="0" applyNumberFormat="1" applyFont="1" applyAlignment="1">
      <alignment vertical="center"/>
    </xf>
    <xf numFmtId="3" fontId="5" fillId="0" borderId="0" xfId="0" applyNumberFormat="1" applyFont="1" applyAlignment="1">
      <alignment horizontal="center" vertical="center"/>
    </xf>
    <xf numFmtId="3" fontId="5" fillId="0" borderId="0" xfId="0" applyNumberFormat="1" applyFont="1" applyAlignment="1">
      <alignment vertical="center"/>
    </xf>
    <xf numFmtId="37" fontId="5" fillId="0" borderId="0" xfId="0" applyNumberFormat="1" applyFont="1" applyAlignment="1">
      <alignment horizontal="center" vertical="center"/>
    </xf>
    <xf numFmtId="37" fontId="5" fillId="0" borderId="0" xfId="0" applyNumberFormat="1" applyFont="1" applyAlignment="1">
      <alignment vertical="center"/>
    </xf>
    <xf numFmtId="37" fontId="5" fillId="0" borderId="0" xfId="0" applyNumberFormat="1" applyFont="1" applyAlignment="1" quotePrefix="1">
      <alignment horizontal="center" vertical="center"/>
    </xf>
    <xf numFmtId="37" fontId="5" fillId="0" borderId="0" xfId="0" applyNumberFormat="1" applyFont="1" applyBorder="1" applyAlignment="1">
      <alignment horizontal="center" vertical="center"/>
    </xf>
    <xf numFmtId="37" fontId="5" fillId="0" borderId="1" xfId="0" applyNumberFormat="1" applyFont="1" applyBorder="1" applyAlignment="1">
      <alignment horizontal="center" vertical="center"/>
    </xf>
    <xf numFmtId="0" fontId="5" fillId="0" borderId="0" xfId="0" applyNumberFormat="1" applyFont="1" applyAlignment="1">
      <alignment horizontal="right" vertical="center"/>
    </xf>
    <xf numFmtId="37" fontId="5" fillId="0" borderId="0" xfId="0" applyNumberFormat="1" applyFont="1" applyAlignment="1">
      <alignment horizontal="right" vertical="center"/>
    </xf>
    <xf numFmtId="3" fontId="5" fillId="0" borderId="0" xfId="0" applyNumberFormat="1" applyFont="1" applyBorder="1" applyAlignment="1">
      <alignment horizontal="center" vertical="center"/>
    </xf>
    <xf numFmtId="174" fontId="5" fillId="0" borderId="0" xfId="0" applyNumberFormat="1" applyFont="1" applyAlignment="1">
      <alignment horizontal="center" vertical="center"/>
    </xf>
    <xf numFmtId="1" fontId="5" fillId="0" borderId="0" xfId="0" applyNumberFormat="1" applyFont="1" applyAlignment="1">
      <alignment vertical="center"/>
    </xf>
    <xf numFmtId="174" fontId="5" fillId="0" borderId="2" xfId="0" applyNumberFormat="1" applyFont="1" applyBorder="1" applyAlignment="1" quotePrefix="1">
      <alignment horizontal="center" vertical="center"/>
    </xf>
    <xf numFmtId="4" fontId="5" fillId="0" borderId="0" xfId="0" applyNumberFormat="1" applyFont="1" applyAlignment="1">
      <alignment horizontal="center" vertical="center"/>
    </xf>
    <xf numFmtId="1" fontId="5" fillId="0" borderId="0" xfId="0" applyNumberFormat="1" applyFont="1" applyAlignment="1" quotePrefix="1">
      <alignment horizontal="center" vertical="center"/>
    </xf>
    <xf numFmtId="3" fontId="5" fillId="0" borderId="0" xfId="0" applyNumberFormat="1" applyFont="1" applyBorder="1" applyAlignment="1">
      <alignment vertical="center"/>
    </xf>
    <xf numFmtId="0" fontId="5" fillId="0" borderId="0" xfId="0" applyNumberFormat="1" applyFont="1" applyBorder="1" applyAlignment="1">
      <alignment vertical="center"/>
    </xf>
    <xf numFmtId="4" fontId="5" fillId="0" borderId="2" xfId="0" applyNumberFormat="1" applyFont="1" applyBorder="1" applyAlignment="1">
      <alignment horizontal="center" vertical="center"/>
    </xf>
    <xf numFmtId="4" fontId="5" fillId="0" borderId="2" xfId="0" applyNumberFormat="1" applyFont="1" applyBorder="1" applyAlignment="1" quotePrefix="1">
      <alignment horizontal="center" vertical="center"/>
    </xf>
    <xf numFmtId="4" fontId="5" fillId="0" borderId="0" xfId="0" applyNumberFormat="1" applyFont="1" applyBorder="1" applyAlignment="1">
      <alignment horizontal="center" vertical="center"/>
    </xf>
    <xf numFmtId="37" fontId="9" fillId="0" borderId="0" xfId="0" applyNumberFormat="1" applyFont="1" applyAlignment="1">
      <alignment horizontal="center" vertical="center"/>
    </xf>
    <xf numFmtId="37" fontId="5" fillId="0" borderId="0" xfId="0" applyNumberFormat="1" applyFont="1" applyBorder="1" applyAlignment="1">
      <alignment vertical="center"/>
    </xf>
    <xf numFmtId="37" fontId="5" fillId="0" borderId="3" xfId="0" applyNumberFormat="1" applyFont="1" applyBorder="1" applyAlignment="1">
      <alignment horizontal="center" vertical="center"/>
    </xf>
    <xf numFmtId="3" fontId="5" fillId="0" borderId="2" xfId="0" applyNumberFormat="1" applyFont="1" applyBorder="1" applyAlignment="1">
      <alignment horizontal="center" vertical="center"/>
    </xf>
    <xf numFmtId="0" fontId="2" fillId="0" borderId="0" xfId="0" applyNumberFormat="1" applyFont="1" applyBorder="1" applyAlignment="1">
      <alignment horizontal="right"/>
    </xf>
    <xf numFmtId="3" fontId="1" fillId="0" borderId="0" xfId="0" applyNumberFormat="1" applyFont="1" applyBorder="1" applyAlignment="1">
      <alignment horizontal="right"/>
    </xf>
    <xf numFmtId="3" fontId="2" fillId="0" borderId="3" xfId="0" applyNumberFormat="1" applyFont="1" applyBorder="1" applyAlignment="1">
      <alignment horizontal="right"/>
    </xf>
    <xf numFmtId="37" fontId="5" fillId="0" borderId="3" xfId="0" applyNumberFormat="1" applyFont="1" applyBorder="1" applyAlignment="1">
      <alignment horizontal="center" vertical="center"/>
    </xf>
    <xf numFmtId="0" fontId="1" fillId="0" borderId="0" xfId="0" applyFont="1" applyBorder="1" applyAlignment="1">
      <alignment horizontal="center"/>
    </xf>
    <xf numFmtId="3" fontId="1" fillId="0" borderId="0" xfId="0" applyNumberFormat="1" applyFont="1" applyBorder="1" applyAlignment="1" quotePrefix="1">
      <alignment horizontal="center"/>
    </xf>
    <xf numFmtId="37" fontId="1" fillId="0" borderId="1" xfId="0" applyNumberFormat="1" applyFont="1" applyBorder="1" applyAlignment="1">
      <alignment horizontal="center"/>
    </xf>
    <xf numFmtId="3" fontId="1" fillId="0" borderId="3" xfId="0" applyNumberFormat="1" applyFont="1" applyBorder="1" applyAlignment="1">
      <alignment horizontal="center"/>
    </xf>
    <xf numFmtId="0" fontId="1" fillId="0" borderId="0" xfId="0" applyFont="1" applyBorder="1" applyAlignment="1">
      <alignment horizontal="right"/>
    </xf>
    <xf numFmtId="41" fontId="1" fillId="0" borderId="3" xfId="0" applyNumberFormat="1" applyFont="1" applyBorder="1" applyAlignment="1">
      <alignment/>
    </xf>
    <xf numFmtId="41" fontId="1" fillId="0" borderId="0" xfId="0" applyNumberFormat="1" applyFont="1" applyBorder="1" applyAlignment="1">
      <alignment/>
    </xf>
    <xf numFmtId="41" fontId="1" fillId="0" borderId="3" xfId="0" applyNumberFormat="1" applyFont="1" applyBorder="1" applyAlignment="1">
      <alignment/>
    </xf>
    <xf numFmtId="174" fontId="5" fillId="0" borderId="0" xfId="0" applyNumberFormat="1" applyFont="1" applyBorder="1" applyAlignment="1" quotePrefix="1">
      <alignment horizontal="center" vertical="center"/>
    </xf>
    <xf numFmtId="37" fontId="5" fillId="0" borderId="0" xfId="0" applyNumberFormat="1" applyFont="1" applyBorder="1" applyAlignment="1" quotePrefix="1">
      <alignment horizontal="center" vertical="center"/>
    </xf>
    <xf numFmtId="37" fontId="5" fillId="0" borderId="1" xfId="0" applyNumberFormat="1" applyFont="1" applyBorder="1" applyAlignment="1">
      <alignment horizontal="center" vertical="center"/>
    </xf>
    <xf numFmtId="3" fontId="1" fillId="0" borderId="0" xfId="0" applyNumberFormat="1" applyFont="1" applyBorder="1" applyAlignment="1" quotePrefix="1">
      <alignment horizontal="right"/>
    </xf>
    <xf numFmtId="3" fontId="2" fillId="0" borderId="3" xfId="0" applyNumberFormat="1" applyFont="1" applyBorder="1" applyAlignment="1">
      <alignment/>
    </xf>
    <xf numFmtId="0" fontId="3" fillId="0" borderId="0" xfId="0" applyNumberFormat="1" applyFont="1" applyAlignment="1">
      <alignment horizontal="center" vertical="center"/>
    </xf>
    <xf numFmtId="0" fontId="5" fillId="0" borderId="0" xfId="0" applyNumberFormat="1" applyFont="1" applyAlignment="1">
      <alignment horizontal="center" vertical="center"/>
    </xf>
    <xf numFmtId="0" fontId="3" fillId="0" borderId="0" xfId="0" applyNumberFormat="1" applyFont="1" applyAlignment="1" quotePrefix="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66675</xdr:rowOff>
    </xdr:from>
    <xdr:to>
      <xdr:col>8</xdr:col>
      <xdr:colOff>638175</xdr:colOff>
      <xdr:row>25</xdr:row>
      <xdr:rowOff>133350</xdr:rowOff>
    </xdr:to>
    <xdr:sp>
      <xdr:nvSpPr>
        <xdr:cNvPr id="1" name="Rectangle 1"/>
        <xdr:cNvSpPr>
          <a:spLocks/>
        </xdr:cNvSpPr>
      </xdr:nvSpPr>
      <xdr:spPr>
        <a:xfrm>
          <a:off x="552450" y="4076700"/>
          <a:ext cx="6200775" cy="228600"/>
        </a:xfrm>
        <a:prstGeom prst="rect">
          <a:avLst/>
        </a:prstGeom>
        <a:solidFill>
          <a:srgbClr val="FFFFFF"/>
        </a:solidFill>
        <a:ln w="9525" cmpd="sng">
          <a:noFill/>
        </a:ln>
      </xdr:spPr>
      <xdr:txBody>
        <a:bodyPr vertOverflow="clip" wrap="square"/>
        <a:p>
          <a:pPr algn="l">
            <a:defRPr/>
          </a:pPr>
          <a:r>
            <a:rPr lang="en-US" cap="none" sz="1000" b="0" i="0" u="none" baseline="0"/>
            <a:t>Taxation comprises the following :-</a:t>
          </a:r>
        </a:p>
      </xdr:txBody>
    </xdr:sp>
    <xdr:clientData/>
  </xdr:twoCellAnchor>
  <xdr:twoCellAnchor>
    <xdr:from>
      <xdr:col>3</xdr:col>
      <xdr:colOff>238125</xdr:colOff>
      <xdr:row>60</xdr:row>
      <xdr:rowOff>0</xdr:rowOff>
    </xdr:from>
    <xdr:to>
      <xdr:col>9</xdr:col>
      <xdr:colOff>0</xdr:colOff>
      <xdr:row>60</xdr:row>
      <xdr:rowOff>0</xdr:rowOff>
    </xdr:to>
    <xdr:sp>
      <xdr:nvSpPr>
        <xdr:cNvPr id="2" name="Rectangle 2"/>
        <xdr:cNvSpPr>
          <a:spLocks/>
        </xdr:cNvSpPr>
      </xdr:nvSpPr>
      <xdr:spPr>
        <a:xfrm>
          <a:off x="1057275" y="9858375"/>
          <a:ext cx="6248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2</xdr:col>
      <xdr:colOff>19050</xdr:colOff>
      <xdr:row>176</xdr:row>
      <xdr:rowOff>66675</xdr:rowOff>
    </xdr:from>
    <xdr:to>
      <xdr:col>9</xdr:col>
      <xdr:colOff>9525</xdr:colOff>
      <xdr:row>178</xdr:row>
      <xdr:rowOff>76200</xdr:rowOff>
    </xdr:to>
    <xdr:sp>
      <xdr:nvSpPr>
        <xdr:cNvPr id="3" name="Rectangle 3"/>
        <xdr:cNvSpPr>
          <a:spLocks/>
        </xdr:cNvSpPr>
      </xdr:nvSpPr>
      <xdr:spPr>
        <a:xfrm>
          <a:off x="561975" y="28660725"/>
          <a:ext cx="6753225" cy="333375"/>
        </a:xfrm>
        <a:prstGeom prst="rect">
          <a:avLst/>
        </a:prstGeom>
        <a:solidFill>
          <a:srgbClr val="FFFFFF"/>
        </a:solidFill>
        <a:ln w="9525" cmpd="sng">
          <a:noFill/>
        </a:ln>
      </xdr:spPr>
      <xdr:txBody>
        <a:bodyPr vertOverflow="clip" wrap="square"/>
        <a:p>
          <a:pPr algn="l">
            <a:defRPr/>
          </a:pPr>
          <a:r>
            <a:rPr lang="en-US" cap="none" sz="1000" b="0" i="0" u="none" baseline="0"/>
            <a:t>There were no financial instruments with off balance sheet risk as at the date of this quarterly report.</a:t>
          </a:r>
        </a:p>
      </xdr:txBody>
    </xdr:sp>
    <xdr:clientData/>
  </xdr:twoCellAnchor>
  <xdr:twoCellAnchor>
    <xdr:from>
      <xdr:col>2</xdr:col>
      <xdr:colOff>9525</xdr:colOff>
      <xdr:row>214</xdr:row>
      <xdr:rowOff>47625</xdr:rowOff>
    </xdr:from>
    <xdr:to>
      <xdr:col>9</xdr:col>
      <xdr:colOff>0</xdr:colOff>
      <xdr:row>217</xdr:row>
      <xdr:rowOff>38100</xdr:rowOff>
    </xdr:to>
    <xdr:sp>
      <xdr:nvSpPr>
        <xdr:cNvPr id="4" name="Rectangle 4"/>
        <xdr:cNvSpPr>
          <a:spLocks/>
        </xdr:cNvSpPr>
      </xdr:nvSpPr>
      <xdr:spPr>
        <a:xfrm>
          <a:off x="552450" y="34813875"/>
          <a:ext cx="6753225" cy="476250"/>
        </a:xfrm>
        <a:prstGeom prst="rect">
          <a:avLst/>
        </a:prstGeom>
        <a:solidFill>
          <a:srgbClr val="FFFFFF"/>
        </a:solidFill>
        <a:ln w="9525" cmpd="sng">
          <a:noFill/>
        </a:ln>
      </xdr:spPr>
      <xdr:txBody>
        <a:bodyPr vertOverflow="clip" wrap="square"/>
        <a:p>
          <a:pPr algn="l">
            <a:defRPr/>
          </a:pPr>
          <a:r>
            <a:rPr lang="en-US" cap="none" sz="1000" b="0" i="0" u="none" baseline="0"/>
            <a:t>There were no subsequent material events up to the date of this quarterly report which would require any disclosure or adjustment to the figures reported herein.</a:t>
          </a:r>
        </a:p>
      </xdr:txBody>
    </xdr:sp>
    <xdr:clientData/>
  </xdr:twoCellAnchor>
  <xdr:twoCellAnchor>
    <xdr:from>
      <xdr:col>3</xdr:col>
      <xdr:colOff>238125</xdr:colOff>
      <xdr:row>240</xdr:row>
      <xdr:rowOff>0</xdr:rowOff>
    </xdr:from>
    <xdr:to>
      <xdr:col>9</xdr:col>
      <xdr:colOff>0</xdr:colOff>
      <xdr:row>240</xdr:row>
      <xdr:rowOff>0</xdr:rowOff>
    </xdr:to>
    <xdr:sp>
      <xdr:nvSpPr>
        <xdr:cNvPr id="5" name="Rectangle 5"/>
        <xdr:cNvSpPr>
          <a:spLocks/>
        </xdr:cNvSpPr>
      </xdr:nvSpPr>
      <xdr:spPr>
        <a:xfrm>
          <a:off x="1057275" y="38976300"/>
          <a:ext cx="6248400" cy="0"/>
        </a:xfrm>
        <a:prstGeom prst="rect">
          <a:avLst/>
        </a:prstGeom>
        <a:solidFill>
          <a:srgbClr val="FFFFFF"/>
        </a:solidFill>
        <a:ln w="9525" cmpd="sng">
          <a:noFill/>
        </a:ln>
      </xdr:spPr>
      <xdr:txBody>
        <a:bodyPr vertOverflow="clip" wrap="square"/>
        <a:p>
          <a:pPr algn="l">
            <a:defRPr/>
          </a:pPr>
          <a:r>
            <a:rPr lang="en-US" cap="none" sz="1000" b="0" i="0" u="none" baseline="0"/>
            <a:t>No interim dividend was declared. A final dividend of 7.78 % less 28% tax has been proposed based on the enlarged share capital (after the public issue) of 181,000,000 ordinary shares of 50 sen each.</a:t>
          </a:r>
        </a:p>
      </xdr:txBody>
    </xdr:sp>
    <xdr:clientData/>
  </xdr:twoCellAnchor>
  <xdr:twoCellAnchor>
    <xdr:from>
      <xdr:col>2</xdr:col>
      <xdr:colOff>0</xdr:colOff>
      <xdr:row>24</xdr:row>
      <xdr:rowOff>85725</xdr:rowOff>
    </xdr:from>
    <xdr:to>
      <xdr:col>9</xdr:col>
      <xdr:colOff>0</xdr:colOff>
      <xdr:row>25</xdr:row>
      <xdr:rowOff>142875</xdr:rowOff>
    </xdr:to>
    <xdr:sp>
      <xdr:nvSpPr>
        <xdr:cNvPr id="6" name="Rectangle 8"/>
        <xdr:cNvSpPr>
          <a:spLocks/>
        </xdr:cNvSpPr>
      </xdr:nvSpPr>
      <xdr:spPr>
        <a:xfrm>
          <a:off x="542925" y="4095750"/>
          <a:ext cx="6762750" cy="219075"/>
        </a:xfrm>
        <a:prstGeom prst="rect">
          <a:avLst/>
        </a:prstGeom>
        <a:solidFill>
          <a:srgbClr val="FFFFFF"/>
        </a:solidFill>
        <a:ln w="9525" cmpd="sng">
          <a:noFill/>
        </a:ln>
      </xdr:spPr>
      <xdr:txBody>
        <a:bodyPr vertOverflow="clip" wrap="square"/>
        <a:p>
          <a:pPr algn="l">
            <a:defRPr/>
          </a:pPr>
          <a:r>
            <a:rPr lang="en-US" cap="none" sz="1000" b="0" i="0" u="none" baseline="0"/>
            <a:t>There were no extraordinary items for the current financial period to date.</a:t>
          </a:r>
        </a:p>
      </xdr:txBody>
    </xdr:sp>
    <xdr:clientData/>
  </xdr:twoCellAnchor>
  <xdr:twoCellAnchor>
    <xdr:from>
      <xdr:col>2</xdr:col>
      <xdr:colOff>9525</xdr:colOff>
      <xdr:row>30</xdr:row>
      <xdr:rowOff>66675</xdr:rowOff>
    </xdr:from>
    <xdr:to>
      <xdr:col>8</xdr:col>
      <xdr:colOff>638175</xdr:colOff>
      <xdr:row>31</xdr:row>
      <xdr:rowOff>133350</xdr:rowOff>
    </xdr:to>
    <xdr:sp>
      <xdr:nvSpPr>
        <xdr:cNvPr id="7" name="Rectangle 9"/>
        <xdr:cNvSpPr>
          <a:spLocks/>
        </xdr:cNvSpPr>
      </xdr:nvSpPr>
      <xdr:spPr>
        <a:xfrm>
          <a:off x="552450" y="5048250"/>
          <a:ext cx="6200775" cy="228600"/>
        </a:xfrm>
        <a:prstGeom prst="rect">
          <a:avLst/>
        </a:prstGeom>
        <a:solidFill>
          <a:srgbClr val="FFFFFF"/>
        </a:solidFill>
        <a:ln w="9525" cmpd="sng">
          <a:noFill/>
        </a:ln>
      </xdr:spPr>
      <xdr:txBody>
        <a:bodyPr vertOverflow="clip" wrap="square"/>
        <a:p>
          <a:pPr algn="l">
            <a:defRPr/>
          </a:pPr>
          <a:r>
            <a:rPr lang="en-US" cap="none" sz="1000" b="0" i="0" u="none" baseline="0"/>
            <a:t>Taxation comprises the following :-</a:t>
          </a:r>
        </a:p>
      </xdr:txBody>
    </xdr:sp>
    <xdr:clientData/>
  </xdr:twoCellAnchor>
  <xdr:twoCellAnchor>
    <xdr:from>
      <xdr:col>2</xdr:col>
      <xdr:colOff>9525</xdr:colOff>
      <xdr:row>45</xdr:row>
      <xdr:rowOff>19050</xdr:rowOff>
    </xdr:from>
    <xdr:to>
      <xdr:col>8</xdr:col>
      <xdr:colOff>638175</xdr:colOff>
      <xdr:row>47</xdr:row>
      <xdr:rowOff>0</xdr:rowOff>
    </xdr:to>
    <xdr:sp>
      <xdr:nvSpPr>
        <xdr:cNvPr id="8" name="Rectangle 10"/>
        <xdr:cNvSpPr>
          <a:spLocks/>
        </xdr:cNvSpPr>
      </xdr:nvSpPr>
      <xdr:spPr>
        <a:xfrm>
          <a:off x="552450" y="7448550"/>
          <a:ext cx="6200775" cy="304800"/>
        </a:xfrm>
        <a:prstGeom prst="rect">
          <a:avLst/>
        </a:prstGeom>
        <a:solidFill>
          <a:srgbClr val="FFFFFF"/>
        </a:solidFill>
        <a:ln w="9525" cmpd="sng">
          <a:noFill/>
        </a:ln>
      </xdr:spPr>
      <xdr:txBody>
        <a:bodyPr vertOverflow="clip" wrap="square"/>
        <a:p>
          <a:pPr algn="l">
            <a:defRPr/>
          </a:pPr>
          <a:r>
            <a:rPr lang="en-US" cap="none" sz="1000" b="0" i="0" u="none" baseline="0"/>
            <a:t>The effective tax rate is higher for the Group principally because certain expenses are not deductible for tax purposes.</a:t>
          </a:r>
        </a:p>
      </xdr:txBody>
    </xdr:sp>
    <xdr:clientData/>
  </xdr:twoCellAnchor>
  <xdr:twoCellAnchor>
    <xdr:from>
      <xdr:col>2</xdr:col>
      <xdr:colOff>38100</xdr:colOff>
      <xdr:row>59</xdr:row>
      <xdr:rowOff>38100</xdr:rowOff>
    </xdr:from>
    <xdr:to>
      <xdr:col>8</xdr:col>
      <xdr:colOff>866775</xdr:colOff>
      <xdr:row>60</xdr:row>
      <xdr:rowOff>85725</xdr:rowOff>
    </xdr:to>
    <xdr:sp>
      <xdr:nvSpPr>
        <xdr:cNvPr id="9" name="Rectangle 12"/>
        <xdr:cNvSpPr>
          <a:spLocks/>
        </xdr:cNvSpPr>
      </xdr:nvSpPr>
      <xdr:spPr>
        <a:xfrm>
          <a:off x="581025" y="9734550"/>
          <a:ext cx="6400800" cy="209550"/>
        </a:xfrm>
        <a:prstGeom prst="rect">
          <a:avLst/>
        </a:prstGeom>
        <a:solidFill>
          <a:srgbClr val="FFFFFF"/>
        </a:solidFill>
        <a:ln w="9525" cmpd="sng">
          <a:noFill/>
        </a:ln>
      </xdr:spPr>
      <xdr:txBody>
        <a:bodyPr vertOverflow="clip" wrap="square"/>
        <a:p>
          <a:pPr algn="l">
            <a:defRPr/>
          </a:pPr>
          <a:r>
            <a:rPr lang="en-US" cap="none" sz="1000" b="0" i="0" u="none" baseline="0"/>
            <a:t>There were no purchases or disposal of quoted securities for the current financial period to date.</a:t>
          </a:r>
        </a:p>
      </xdr:txBody>
    </xdr:sp>
    <xdr:clientData/>
  </xdr:twoCellAnchor>
  <xdr:twoCellAnchor>
    <xdr:from>
      <xdr:col>2</xdr:col>
      <xdr:colOff>0</xdr:colOff>
      <xdr:row>65</xdr:row>
      <xdr:rowOff>19050</xdr:rowOff>
    </xdr:from>
    <xdr:to>
      <xdr:col>9</xdr:col>
      <xdr:colOff>9525</xdr:colOff>
      <xdr:row>66</xdr:row>
      <xdr:rowOff>114300</xdr:rowOff>
    </xdr:to>
    <xdr:sp>
      <xdr:nvSpPr>
        <xdr:cNvPr id="10" name="Rectangle 13"/>
        <xdr:cNvSpPr>
          <a:spLocks/>
        </xdr:cNvSpPr>
      </xdr:nvSpPr>
      <xdr:spPr>
        <a:xfrm>
          <a:off x="542925" y="10687050"/>
          <a:ext cx="6772275" cy="257175"/>
        </a:xfrm>
        <a:prstGeom prst="rect">
          <a:avLst/>
        </a:prstGeom>
        <a:solidFill>
          <a:srgbClr val="FFFFFF"/>
        </a:solidFill>
        <a:ln w="9525" cmpd="sng">
          <a:noFill/>
        </a:ln>
      </xdr:spPr>
      <xdr:txBody>
        <a:bodyPr vertOverflow="clip" wrap="square"/>
        <a:p>
          <a:pPr algn="l">
            <a:defRPr/>
          </a:pPr>
          <a:r>
            <a:rPr lang="en-US" cap="none" sz="1000" b="0" i="0" u="none" baseline="0"/>
            <a:t>There is no change in the composition of the Company for the current financial period to date.</a:t>
          </a:r>
        </a:p>
      </xdr:txBody>
    </xdr:sp>
    <xdr:clientData/>
  </xdr:twoCellAnchor>
  <xdr:twoCellAnchor>
    <xdr:from>
      <xdr:col>3</xdr:col>
      <xdr:colOff>238125</xdr:colOff>
      <xdr:row>70</xdr:row>
      <xdr:rowOff>0</xdr:rowOff>
    </xdr:from>
    <xdr:to>
      <xdr:col>9</xdr:col>
      <xdr:colOff>0</xdr:colOff>
      <xdr:row>70</xdr:row>
      <xdr:rowOff>0</xdr:rowOff>
    </xdr:to>
    <xdr:sp>
      <xdr:nvSpPr>
        <xdr:cNvPr id="11" name="Rectangle 14"/>
        <xdr:cNvSpPr>
          <a:spLocks/>
        </xdr:cNvSpPr>
      </xdr:nvSpPr>
      <xdr:spPr>
        <a:xfrm>
          <a:off x="1057275" y="11477625"/>
          <a:ext cx="6248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3</xdr:col>
      <xdr:colOff>238125</xdr:colOff>
      <xdr:row>276</xdr:row>
      <xdr:rowOff>0</xdr:rowOff>
    </xdr:from>
    <xdr:to>
      <xdr:col>9</xdr:col>
      <xdr:colOff>0</xdr:colOff>
      <xdr:row>276</xdr:row>
      <xdr:rowOff>0</xdr:rowOff>
    </xdr:to>
    <xdr:sp>
      <xdr:nvSpPr>
        <xdr:cNvPr id="12" name="Rectangle 15"/>
        <xdr:cNvSpPr>
          <a:spLocks/>
        </xdr:cNvSpPr>
      </xdr:nvSpPr>
      <xdr:spPr>
        <a:xfrm>
          <a:off x="1057275" y="44900850"/>
          <a:ext cx="6248400" cy="0"/>
        </a:xfrm>
        <a:prstGeom prst="rect">
          <a:avLst/>
        </a:prstGeom>
        <a:solidFill>
          <a:srgbClr val="FFFFFF"/>
        </a:solidFill>
        <a:ln w="9525" cmpd="sng">
          <a:noFill/>
        </a:ln>
      </xdr:spPr>
      <xdr:txBody>
        <a:bodyPr vertOverflow="clip" wrap="square"/>
        <a:p>
          <a:pPr algn="l">
            <a:defRPr/>
          </a:pPr>
          <a:r>
            <a:rPr lang="en-US" cap="none" sz="1000" b="0" i="0" u="none" baseline="0"/>
            <a:t>No interim dividend was declared. A final dividend of 7.78 % less 28% tax has been proposed based on the enlarged share capital (after the public issue) of 181,000,000 ordinary shares of 50 sen each.</a:t>
          </a:r>
        </a:p>
      </xdr:txBody>
    </xdr:sp>
    <xdr:clientData/>
  </xdr:twoCellAnchor>
  <xdr:twoCellAnchor>
    <xdr:from>
      <xdr:col>1</xdr:col>
      <xdr:colOff>428625</xdr:colOff>
      <xdr:row>8</xdr:row>
      <xdr:rowOff>57150</xdr:rowOff>
    </xdr:from>
    <xdr:to>
      <xdr:col>10</xdr:col>
      <xdr:colOff>104775</xdr:colOff>
      <xdr:row>12</xdr:row>
      <xdr:rowOff>95250</xdr:rowOff>
    </xdr:to>
    <xdr:sp>
      <xdr:nvSpPr>
        <xdr:cNvPr id="13" name="Rectangle 16"/>
        <xdr:cNvSpPr>
          <a:spLocks/>
        </xdr:cNvSpPr>
      </xdr:nvSpPr>
      <xdr:spPr>
        <a:xfrm>
          <a:off x="533400" y="1476375"/>
          <a:ext cx="6953250" cy="685800"/>
        </a:xfrm>
        <a:prstGeom prst="rect">
          <a:avLst/>
        </a:prstGeom>
        <a:solidFill>
          <a:srgbClr val="FFFFFF"/>
        </a:solidFill>
        <a:ln w="9525" cmpd="sng">
          <a:noFill/>
        </a:ln>
      </xdr:spPr>
      <xdr:txBody>
        <a:bodyPr vertOverflow="clip" wrap="square"/>
        <a:p>
          <a:pPr algn="l">
            <a:defRPr/>
          </a:pPr>
          <a:r>
            <a:rPr lang="en-US" cap="none" sz="1000" b="0" i="0" u="none" baseline="0"/>
            <a:t>The quarterly financial statements have been prepared based on accounting policies and methods of computation consistent with those adopted in the most recent audited accounts of all the companies in the Group and in accordance with applicable approved accounting standards issued by the Malaysian Accounting Standards Board. </a:t>
          </a:r>
        </a:p>
      </xdr:txBody>
    </xdr:sp>
    <xdr:clientData/>
  </xdr:twoCellAnchor>
  <xdr:twoCellAnchor>
    <xdr:from>
      <xdr:col>2</xdr:col>
      <xdr:colOff>38100</xdr:colOff>
      <xdr:row>18</xdr:row>
      <xdr:rowOff>0</xdr:rowOff>
    </xdr:from>
    <xdr:to>
      <xdr:col>9</xdr:col>
      <xdr:colOff>28575</xdr:colOff>
      <xdr:row>19</xdr:row>
      <xdr:rowOff>85725</xdr:rowOff>
    </xdr:to>
    <xdr:sp>
      <xdr:nvSpPr>
        <xdr:cNvPr id="14" name="Rectangle 17"/>
        <xdr:cNvSpPr>
          <a:spLocks/>
        </xdr:cNvSpPr>
      </xdr:nvSpPr>
      <xdr:spPr>
        <a:xfrm>
          <a:off x="581025" y="3038475"/>
          <a:ext cx="6753225" cy="247650"/>
        </a:xfrm>
        <a:prstGeom prst="rect">
          <a:avLst/>
        </a:prstGeom>
        <a:solidFill>
          <a:srgbClr val="FFFFFF"/>
        </a:solidFill>
        <a:ln w="9525" cmpd="sng">
          <a:noFill/>
        </a:ln>
      </xdr:spPr>
      <xdr:txBody>
        <a:bodyPr vertOverflow="clip" wrap="square"/>
        <a:p>
          <a:pPr algn="l">
            <a:defRPr/>
          </a:pPr>
          <a:r>
            <a:rPr lang="en-US" cap="none" sz="1000" b="0" i="0" u="none" baseline="0"/>
            <a:t>There were no exceptional items for the current quarter and financial year-to-date.</a:t>
          </a:r>
        </a:p>
      </xdr:txBody>
    </xdr:sp>
    <xdr:clientData/>
  </xdr:twoCellAnchor>
  <xdr:twoCellAnchor>
    <xdr:from>
      <xdr:col>2</xdr:col>
      <xdr:colOff>0</xdr:colOff>
      <xdr:row>24</xdr:row>
      <xdr:rowOff>85725</xdr:rowOff>
    </xdr:from>
    <xdr:to>
      <xdr:col>9</xdr:col>
      <xdr:colOff>0</xdr:colOff>
      <xdr:row>25</xdr:row>
      <xdr:rowOff>142875</xdr:rowOff>
    </xdr:to>
    <xdr:sp>
      <xdr:nvSpPr>
        <xdr:cNvPr id="15" name="Rectangle 18"/>
        <xdr:cNvSpPr>
          <a:spLocks/>
        </xdr:cNvSpPr>
      </xdr:nvSpPr>
      <xdr:spPr>
        <a:xfrm>
          <a:off x="542925" y="4095750"/>
          <a:ext cx="6762750" cy="219075"/>
        </a:xfrm>
        <a:prstGeom prst="rect">
          <a:avLst/>
        </a:prstGeom>
        <a:solidFill>
          <a:srgbClr val="FFFFFF"/>
        </a:solidFill>
        <a:ln w="9525" cmpd="sng">
          <a:noFill/>
        </a:ln>
      </xdr:spPr>
      <xdr:txBody>
        <a:bodyPr vertOverflow="clip" wrap="square"/>
        <a:p>
          <a:pPr algn="l">
            <a:defRPr/>
          </a:pPr>
          <a:r>
            <a:rPr lang="en-US" cap="none" sz="1000" b="0" i="0" u="none" baseline="0"/>
            <a:t>There were no extraordinary items for the current financial period to date</a:t>
          </a:r>
          <a:r>
            <a:rPr lang="en-US" cap="none" sz="900" b="0" i="0" u="none" baseline="0"/>
            <a:t>.</a:t>
          </a:r>
        </a:p>
      </xdr:txBody>
    </xdr:sp>
    <xdr:clientData/>
  </xdr:twoCellAnchor>
  <xdr:twoCellAnchor>
    <xdr:from>
      <xdr:col>2</xdr:col>
      <xdr:colOff>9525</xdr:colOff>
      <xdr:row>30</xdr:row>
      <xdr:rowOff>95250</xdr:rowOff>
    </xdr:from>
    <xdr:to>
      <xdr:col>8</xdr:col>
      <xdr:colOff>638175</xdr:colOff>
      <xdr:row>32</xdr:row>
      <xdr:rowOff>0</xdr:rowOff>
    </xdr:to>
    <xdr:sp>
      <xdr:nvSpPr>
        <xdr:cNvPr id="16" name="Rectangle 19"/>
        <xdr:cNvSpPr>
          <a:spLocks/>
        </xdr:cNvSpPr>
      </xdr:nvSpPr>
      <xdr:spPr>
        <a:xfrm>
          <a:off x="552450" y="5076825"/>
          <a:ext cx="6200775" cy="228600"/>
        </a:xfrm>
        <a:prstGeom prst="rect">
          <a:avLst/>
        </a:prstGeom>
        <a:solidFill>
          <a:srgbClr val="FFFFFF"/>
        </a:solidFill>
        <a:ln w="9525" cmpd="sng">
          <a:noFill/>
        </a:ln>
      </xdr:spPr>
      <xdr:txBody>
        <a:bodyPr vertOverflow="clip" wrap="square"/>
        <a:p>
          <a:pPr algn="l">
            <a:defRPr/>
          </a:pPr>
          <a:r>
            <a:rPr lang="en-US" cap="none" sz="1000" b="0" i="0" u="none" baseline="0"/>
            <a:t>Taxation comprises the following :-</a:t>
          </a:r>
        </a:p>
      </xdr:txBody>
    </xdr:sp>
    <xdr:clientData/>
  </xdr:twoCellAnchor>
  <xdr:twoCellAnchor>
    <xdr:from>
      <xdr:col>2</xdr:col>
      <xdr:colOff>0</xdr:colOff>
      <xdr:row>45</xdr:row>
      <xdr:rowOff>28575</xdr:rowOff>
    </xdr:from>
    <xdr:to>
      <xdr:col>8</xdr:col>
      <xdr:colOff>752475</xdr:colOff>
      <xdr:row>47</xdr:row>
      <xdr:rowOff>133350</xdr:rowOff>
    </xdr:to>
    <xdr:sp>
      <xdr:nvSpPr>
        <xdr:cNvPr id="17" name="Rectangle 20"/>
        <xdr:cNvSpPr>
          <a:spLocks/>
        </xdr:cNvSpPr>
      </xdr:nvSpPr>
      <xdr:spPr>
        <a:xfrm>
          <a:off x="542925" y="7458075"/>
          <a:ext cx="6324600" cy="428625"/>
        </a:xfrm>
        <a:prstGeom prst="rect">
          <a:avLst/>
        </a:prstGeom>
        <a:solidFill>
          <a:srgbClr val="FFFFFF"/>
        </a:solidFill>
        <a:ln w="9525" cmpd="sng">
          <a:noFill/>
        </a:ln>
      </xdr:spPr>
      <xdr:txBody>
        <a:bodyPr vertOverflow="clip" wrap="square"/>
        <a:p>
          <a:pPr algn="l">
            <a:defRPr/>
          </a:pPr>
          <a:r>
            <a:rPr lang="en-US" cap="none" sz="1000" b="0" i="0" u="none" baseline="0"/>
            <a:t>The effective tax rate is higher for the Group principally because certain expenses are not deductible for tax purposes.</a:t>
          </a:r>
        </a:p>
      </xdr:txBody>
    </xdr:sp>
    <xdr:clientData/>
  </xdr:twoCellAnchor>
  <xdr:twoCellAnchor>
    <xdr:from>
      <xdr:col>2</xdr:col>
      <xdr:colOff>0</xdr:colOff>
      <xdr:row>52</xdr:row>
      <xdr:rowOff>38100</xdr:rowOff>
    </xdr:from>
    <xdr:to>
      <xdr:col>9</xdr:col>
      <xdr:colOff>0</xdr:colOff>
      <xdr:row>54</xdr:row>
      <xdr:rowOff>19050</xdr:rowOff>
    </xdr:to>
    <xdr:sp>
      <xdr:nvSpPr>
        <xdr:cNvPr id="18" name="Rectangle 21"/>
        <xdr:cNvSpPr>
          <a:spLocks/>
        </xdr:cNvSpPr>
      </xdr:nvSpPr>
      <xdr:spPr>
        <a:xfrm>
          <a:off x="542925" y="8601075"/>
          <a:ext cx="6762750" cy="304800"/>
        </a:xfrm>
        <a:prstGeom prst="rect">
          <a:avLst/>
        </a:prstGeom>
        <a:solidFill>
          <a:srgbClr val="FFFFFF"/>
        </a:solidFill>
        <a:ln w="9525" cmpd="sng">
          <a:noFill/>
        </a:ln>
      </xdr:spPr>
      <xdr:txBody>
        <a:bodyPr vertOverflow="clip" wrap="square"/>
        <a:p>
          <a:pPr algn="l">
            <a:defRPr/>
          </a:pPr>
          <a:r>
            <a:rPr lang="en-US" cap="none" sz="1000" b="0" i="0" u="none" baseline="0"/>
            <a:t>There were no profits of the sale on investments and properties for the current quarter under review.</a:t>
          </a:r>
          <a:r>
            <a:rPr lang="en-US" cap="none" sz="1000" b="0" i="0" u="none" baseline="0"/>
            <a:t>
</a:t>
          </a:r>
        </a:p>
      </xdr:txBody>
    </xdr:sp>
    <xdr:clientData/>
  </xdr:twoCellAnchor>
  <xdr:twoCellAnchor>
    <xdr:from>
      <xdr:col>2</xdr:col>
      <xdr:colOff>19050</xdr:colOff>
      <xdr:row>59</xdr:row>
      <xdr:rowOff>38100</xdr:rowOff>
    </xdr:from>
    <xdr:to>
      <xdr:col>9</xdr:col>
      <xdr:colOff>19050</xdr:colOff>
      <xdr:row>60</xdr:row>
      <xdr:rowOff>85725</xdr:rowOff>
    </xdr:to>
    <xdr:sp>
      <xdr:nvSpPr>
        <xdr:cNvPr id="19" name="Rectangle 22"/>
        <xdr:cNvSpPr>
          <a:spLocks/>
        </xdr:cNvSpPr>
      </xdr:nvSpPr>
      <xdr:spPr>
        <a:xfrm>
          <a:off x="561975" y="9734550"/>
          <a:ext cx="6762750" cy="209550"/>
        </a:xfrm>
        <a:prstGeom prst="rect">
          <a:avLst/>
        </a:prstGeom>
        <a:solidFill>
          <a:srgbClr val="FFFFFF"/>
        </a:solidFill>
        <a:ln w="9525" cmpd="sng">
          <a:noFill/>
        </a:ln>
      </xdr:spPr>
      <xdr:txBody>
        <a:bodyPr vertOverflow="clip" wrap="square"/>
        <a:p>
          <a:pPr algn="l">
            <a:defRPr/>
          </a:pPr>
          <a:r>
            <a:rPr lang="en-US" cap="none" sz="1000" b="0" i="0" u="none" baseline="0"/>
            <a:t>There were no purchases or disposal of quoted securities for the current quarter and  financial year-to-date.</a:t>
          </a:r>
        </a:p>
      </xdr:txBody>
    </xdr:sp>
    <xdr:clientData/>
  </xdr:twoCellAnchor>
  <xdr:twoCellAnchor>
    <xdr:from>
      <xdr:col>2</xdr:col>
      <xdr:colOff>9525</xdr:colOff>
      <xdr:row>65</xdr:row>
      <xdr:rowOff>9525</xdr:rowOff>
    </xdr:from>
    <xdr:to>
      <xdr:col>9</xdr:col>
      <xdr:colOff>19050</xdr:colOff>
      <xdr:row>66</xdr:row>
      <xdr:rowOff>104775</xdr:rowOff>
    </xdr:to>
    <xdr:sp>
      <xdr:nvSpPr>
        <xdr:cNvPr id="20" name="Rectangle 23"/>
        <xdr:cNvSpPr>
          <a:spLocks/>
        </xdr:cNvSpPr>
      </xdr:nvSpPr>
      <xdr:spPr>
        <a:xfrm>
          <a:off x="552450" y="10677525"/>
          <a:ext cx="6772275" cy="257175"/>
        </a:xfrm>
        <a:prstGeom prst="rect">
          <a:avLst/>
        </a:prstGeom>
        <a:solidFill>
          <a:srgbClr val="FFFFFF"/>
        </a:solidFill>
        <a:ln w="9525" cmpd="sng">
          <a:noFill/>
        </a:ln>
      </xdr:spPr>
      <xdr:txBody>
        <a:bodyPr vertOverflow="clip" wrap="square"/>
        <a:p>
          <a:pPr algn="l">
            <a:defRPr/>
          </a:pPr>
          <a:r>
            <a:rPr lang="en-US" cap="none" sz="1000" b="0" i="0" u="none" baseline="0"/>
            <a:t>There was no change in the composition of the Company for the current quarter and financial year-to-date</a:t>
          </a:r>
          <a:r>
            <a:rPr lang="en-US" cap="none" sz="900" b="0" i="0" u="none" baseline="0"/>
            <a:t>.</a:t>
          </a:r>
        </a:p>
      </xdr:txBody>
    </xdr:sp>
    <xdr:clientData/>
  </xdr:twoCellAnchor>
  <xdr:twoCellAnchor>
    <xdr:from>
      <xdr:col>3</xdr:col>
      <xdr:colOff>238125</xdr:colOff>
      <xdr:row>70</xdr:row>
      <xdr:rowOff>0</xdr:rowOff>
    </xdr:from>
    <xdr:to>
      <xdr:col>9</xdr:col>
      <xdr:colOff>0</xdr:colOff>
      <xdr:row>70</xdr:row>
      <xdr:rowOff>0</xdr:rowOff>
    </xdr:to>
    <xdr:sp>
      <xdr:nvSpPr>
        <xdr:cNvPr id="21" name="Rectangle 24"/>
        <xdr:cNvSpPr>
          <a:spLocks/>
        </xdr:cNvSpPr>
      </xdr:nvSpPr>
      <xdr:spPr>
        <a:xfrm>
          <a:off x="1057275" y="11477625"/>
          <a:ext cx="62484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2</xdr:col>
      <xdr:colOff>190500</xdr:colOff>
      <xdr:row>79</xdr:row>
      <xdr:rowOff>28575</xdr:rowOff>
    </xdr:from>
    <xdr:to>
      <xdr:col>11</xdr:col>
      <xdr:colOff>76200</xdr:colOff>
      <xdr:row>93</xdr:row>
      <xdr:rowOff>76200</xdr:rowOff>
    </xdr:to>
    <xdr:sp>
      <xdr:nvSpPr>
        <xdr:cNvPr id="22" name="Rectangle 25"/>
        <xdr:cNvSpPr>
          <a:spLocks/>
        </xdr:cNvSpPr>
      </xdr:nvSpPr>
      <xdr:spPr>
        <a:xfrm>
          <a:off x="733425" y="12963525"/>
          <a:ext cx="6896100" cy="2314575"/>
        </a:xfrm>
        <a:prstGeom prst="rect">
          <a:avLst/>
        </a:prstGeom>
        <a:solidFill>
          <a:srgbClr val="FFFFFF"/>
        </a:solidFill>
        <a:ln w="9525" cmpd="sng">
          <a:noFill/>
        </a:ln>
      </xdr:spPr>
      <xdr:txBody>
        <a:bodyPr vertOverflow="clip" wrap="square"/>
        <a:p>
          <a:pPr algn="l">
            <a:defRPr/>
          </a:pPr>
          <a:r>
            <a:rPr lang="en-US" cap="none" sz="1000" b="0" i="0" u="none" baseline="0"/>
            <a:t>On 27 February 2002, the Board of Directors of the Company had announced to the KLSE of the Proposed Cash Acquisition. On the even date , a conditional sale and purchase agreement ( " SPA " ) had been entered into between KSLR and KMB to effect the Proposed Cash Acquisition.
The said SPA is subject to and conditional upon the following approvals being obtained on or before the expiry of six months period commencing from the date of the SPA :
(a)  KSLR obtaining the approval of its Board of Directors. 
(b)  The Company and KSLR obtaining the approval of their respective shareholders in General Meetings. 
(c)  KSLR obtaining the approval of the FIC for the purchase of land.
As at to-date , only ( a ) &amp; ( b ) have been satisfied and the Company is still awaiting for the approval from FIC.
</a:t>
          </a:r>
          <a:r>
            <a:rPr lang="en-US" cap="none" sz="800" b="0" i="0" u="none" baseline="0"/>
            <a:t>
 </a:t>
          </a:r>
        </a:p>
      </xdr:txBody>
    </xdr:sp>
    <xdr:clientData/>
  </xdr:twoCellAnchor>
  <xdr:twoCellAnchor>
    <xdr:from>
      <xdr:col>1</xdr:col>
      <xdr:colOff>428625</xdr:colOff>
      <xdr:row>146</xdr:row>
      <xdr:rowOff>28575</xdr:rowOff>
    </xdr:from>
    <xdr:to>
      <xdr:col>10</xdr:col>
      <xdr:colOff>123825</xdr:colOff>
      <xdr:row>149</xdr:row>
      <xdr:rowOff>123825</xdr:rowOff>
    </xdr:to>
    <xdr:sp>
      <xdr:nvSpPr>
        <xdr:cNvPr id="23" name="Rectangle 26"/>
        <xdr:cNvSpPr>
          <a:spLocks/>
        </xdr:cNvSpPr>
      </xdr:nvSpPr>
      <xdr:spPr>
        <a:xfrm>
          <a:off x="533400" y="23831550"/>
          <a:ext cx="6972300" cy="581025"/>
        </a:xfrm>
        <a:prstGeom prst="rect">
          <a:avLst/>
        </a:prstGeom>
        <a:solidFill>
          <a:srgbClr val="FFFFFF"/>
        </a:solidFill>
        <a:ln w="9525" cmpd="sng">
          <a:noFill/>
        </a:ln>
      </xdr:spPr>
      <xdr:txBody>
        <a:bodyPr vertOverflow="clip" wrap="square"/>
        <a:p>
          <a:pPr algn="l">
            <a:defRPr/>
          </a:pPr>
          <a:r>
            <a:rPr lang="en-US" cap="none" sz="1000" b="0" i="0" u="none" baseline="0"/>
            <a:t>There were no issuance and repayment of debt and equity securities, share buy-backs, share cancellation, shares held as treasury shares and resale of treasury shares for the current financial year-to-date.</a:t>
          </a:r>
        </a:p>
      </xdr:txBody>
    </xdr:sp>
    <xdr:clientData/>
  </xdr:twoCellAnchor>
  <xdr:twoCellAnchor>
    <xdr:from>
      <xdr:col>2</xdr:col>
      <xdr:colOff>19050</xdr:colOff>
      <xdr:row>170</xdr:row>
      <xdr:rowOff>66675</xdr:rowOff>
    </xdr:from>
    <xdr:to>
      <xdr:col>9</xdr:col>
      <xdr:colOff>9525</xdr:colOff>
      <xdr:row>186</xdr:row>
      <xdr:rowOff>85725</xdr:rowOff>
    </xdr:to>
    <xdr:sp>
      <xdr:nvSpPr>
        <xdr:cNvPr id="24" name="Rectangle 27"/>
        <xdr:cNvSpPr>
          <a:spLocks/>
        </xdr:cNvSpPr>
      </xdr:nvSpPr>
      <xdr:spPr>
        <a:xfrm>
          <a:off x="561975" y="27689175"/>
          <a:ext cx="6753225" cy="2609850"/>
        </a:xfrm>
        <a:prstGeom prst="rect">
          <a:avLst/>
        </a:prstGeom>
        <a:solidFill>
          <a:srgbClr val="FFFFFF"/>
        </a:solidFill>
        <a:ln w="9525" cmpd="sng">
          <a:noFill/>
        </a:ln>
      </xdr:spPr>
      <xdr:txBody>
        <a:bodyPr vertOverflow="clip" wrap="square"/>
        <a:p>
          <a:pPr algn="l">
            <a:defRPr/>
          </a:pPr>
          <a:r>
            <a:rPr lang="en-US" cap="none" sz="1000" b="0" i="0" u="none" baseline="0"/>
            <a:t>Save as disclosed below, there were no contingent liabilities as at the date of this quarterly report.
Certain subsidiaries in the Group had collectively acquired 231.59 acres of land from Prolink Development Sdn Bhd (Prolink) for a consideration of RM66.58 million which was determined based on a detailed layout plan excluding a portion of land reserved for the purpose of a central flood retention pond. Subsequently, the local authority approved the revised plan for the central flood retention pond resulting in an additional land available for development, measuring 36.894 acres based on the valuation by Prolink.
Based on the revised plan, Prolink had proposed to sell the said additional land for an additional consideration of RM10.6 million based on their valuation of the area of the land.
The Directors of the subsidiaries had disagreed with the quantum and basis of the consideration claimed by Prolink as they were of the opinion that the basis of the price adjustment has not been properly substantiated. A surveyor has been jointly appointed by the Directors and Prolink to finalize the measurement of the land area in question. Currently, the parties are awaiting the findings of the surveyor.</a:t>
          </a:r>
        </a:p>
      </xdr:txBody>
    </xdr:sp>
    <xdr:clientData/>
  </xdr:twoCellAnchor>
  <xdr:twoCellAnchor>
    <xdr:from>
      <xdr:col>2</xdr:col>
      <xdr:colOff>9525</xdr:colOff>
      <xdr:row>154</xdr:row>
      <xdr:rowOff>38100</xdr:rowOff>
    </xdr:from>
    <xdr:to>
      <xdr:col>9</xdr:col>
      <xdr:colOff>9525</xdr:colOff>
      <xdr:row>156</xdr:row>
      <xdr:rowOff>0</xdr:rowOff>
    </xdr:to>
    <xdr:sp>
      <xdr:nvSpPr>
        <xdr:cNvPr id="25" name="Rectangle 28"/>
        <xdr:cNvSpPr>
          <a:spLocks/>
        </xdr:cNvSpPr>
      </xdr:nvSpPr>
      <xdr:spPr>
        <a:xfrm>
          <a:off x="552450" y="25136475"/>
          <a:ext cx="6762750" cy="285750"/>
        </a:xfrm>
        <a:prstGeom prst="rect">
          <a:avLst/>
        </a:prstGeom>
        <a:solidFill>
          <a:srgbClr val="FFFFFF"/>
        </a:solidFill>
        <a:ln w="9525" cmpd="sng">
          <a:noFill/>
        </a:ln>
      </xdr:spPr>
      <xdr:txBody>
        <a:bodyPr vertOverflow="clip" wrap="square"/>
        <a:p>
          <a:pPr algn="l">
            <a:defRPr/>
          </a:pPr>
          <a:r>
            <a:rPr lang="en-US" cap="none" sz="900" b="0" i="0" u="none" baseline="0"/>
            <a:t>The Group's borrowings (all denominated in Malaysian currency) as at 31 March 2002 are as follows:</a:t>
          </a:r>
          <a:r>
            <a:rPr lang="en-US" cap="none" sz="1000" b="0" i="0" u="none" baseline="0"/>
            <a:t>
</a:t>
          </a:r>
        </a:p>
      </xdr:txBody>
    </xdr:sp>
    <xdr:clientData/>
  </xdr:twoCellAnchor>
  <xdr:twoCellAnchor>
    <xdr:from>
      <xdr:col>2</xdr:col>
      <xdr:colOff>19050</xdr:colOff>
      <xdr:row>191</xdr:row>
      <xdr:rowOff>66675</xdr:rowOff>
    </xdr:from>
    <xdr:to>
      <xdr:col>9</xdr:col>
      <xdr:colOff>9525</xdr:colOff>
      <xdr:row>193</xdr:row>
      <xdr:rowOff>76200</xdr:rowOff>
    </xdr:to>
    <xdr:sp>
      <xdr:nvSpPr>
        <xdr:cNvPr id="26" name="Rectangle 29"/>
        <xdr:cNvSpPr>
          <a:spLocks/>
        </xdr:cNvSpPr>
      </xdr:nvSpPr>
      <xdr:spPr>
        <a:xfrm>
          <a:off x="561975" y="31089600"/>
          <a:ext cx="6753225" cy="333375"/>
        </a:xfrm>
        <a:prstGeom prst="rect">
          <a:avLst/>
        </a:prstGeom>
        <a:solidFill>
          <a:srgbClr val="FFFFFF"/>
        </a:solidFill>
        <a:ln w="9525" cmpd="sng">
          <a:noFill/>
        </a:ln>
      </xdr:spPr>
      <xdr:txBody>
        <a:bodyPr vertOverflow="clip" wrap="square"/>
        <a:p>
          <a:pPr algn="l">
            <a:defRPr/>
          </a:pPr>
          <a:r>
            <a:rPr lang="en-US" cap="none" sz="1000" b="0" i="0" u="none" baseline="0"/>
            <a:t>There were no financial instruments with off balance sheet risk as at the date of this quarterly report.</a:t>
          </a:r>
        </a:p>
      </xdr:txBody>
    </xdr:sp>
    <xdr:clientData/>
  </xdr:twoCellAnchor>
  <xdr:twoCellAnchor>
    <xdr:from>
      <xdr:col>1</xdr:col>
      <xdr:colOff>428625</xdr:colOff>
      <xdr:row>196</xdr:row>
      <xdr:rowOff>19050</xdr:rowOff>
    </xdr:from>
    <xdr:to>
      <xdr:col>10</xdr:col>
      <xdr:colOff>85725</xdr:colOff>
      <xdr:row>198</xdr:row>
      <xdr:rowOff>28575</xdr:rowOff>
    </xdr:to>
    <xdr:sp>
      <xdr:nvSpPr>
        <xdr:cNvPr id="27" name="Rectangle 30"/>
        <xdr:cNvSpPr>
          <a:spLocks/>
        </xdr:cNvSpPr>
      </xdr:nvSpPr>
      <xdr:spPr>
        <a:xfrm>
          <a:off x="533400" y="31946850"/>
          <a:ext cx="6934200" cy="333375"/>
        </a:xfrm>
        <a:prstGeom prst="rect">
          <a:avLst/>
        </a:prstGeom>
        <a:solidFill>
          <a:srgbClr val="FFFFFF"/>
        </a:solidFill>
        <a:ln w="9525" cmpd="sng">
          <a:noFill/>
        </a:ln>
      </xdr:spPr>
      <xdr:txBody>
        <a:bodyPr vertOverflow="clip" wrap="square"/>
        <a:p>
          <a:pPr algn="l">
            <a:defRPr/>
          </a:pPr>
          <a:r>
            <a:rPr lang="en-US" cap="none" sz="1000" b="0" i="0" u="none" baseline="0"/>
            <a:t>There was no pending material litigation as at the date of this quarterly report.</a:t>
          </a:r>
        </a:p>
      </xdr:txBody>
    </xdr:sp>
    <xdr:clientData/>
  </xdr:twoCellAnchor>
  <xdr:twoCellAnchor>
    <xdr:from>
      <xdr:col>2</xdr:col>
      <xdr:colOff>19050</xdr:colOff>
      <xdr:row>212</xdr:row>
      <xdr:rowOff>57150</xdr:rowOff>
    </xdr:from>
    <xdr:to>
      <xdr:col>10</xdr:col>
      <xdr:colOff>104775</xdr:colOff>
      <xdr:row>220</xdr:row>
      <xdr:rowOff>142875</xdr:rowOff>
    </xdr:to>
    <xdr:sp>
      <xdr:nvSpPr>
        <xdr:cNvPr id="28" name="Rectangle 31"/>
        <xdr:cNvSpPr>
          <a:spLocks/>
        </xdr:cNvSpPr>
      </xdr:nvSpPr>
      <xdr:spPr>
        <a:xfrm>
          <a:off x="561975" y="34499550"/>
          <a:ext cx="6924675" cy="1381125"/>
        </a:xfrm>
        <a:prstGeom prst="rect">
          <a:avLst/>
        </a:prstGeom>
        <a:solidFill>
          <a:srgbClr val="FFFFFF"/>
        </a:solidFill>
        <a:ln w="9525" cmpd="sng">
          <a:noFill/>
        </a:ln>
      </xdr:spPr>
      <xdr:txBody>
        <a:bodyPr vertOverflow="clip" wrap="square"/>
        <a:p>
          <a:pPr algn="l">
            <a:defRPr/>
          </a:pPr>
          <a:r>
            <a:rPr lang="en-US" cap="none" sz="1000" b="0" i="0" u="none" baseline="0"/>
            <a:t>The Group registered a pre-tax profit of RM30.36 million for the current quarter, a decrease of RM6.12 million or 16.8% as compared to the preceding quarter.
The difference was mainly attributed to the increase in the profit of the preceding quarter arose from the completion of some major housing projects particularly  Taman Nusa Perintis III. The current quarter sees contribution from the progress billings from Taman Nusa Bestari 2 and the final progress billings from Taman Mutiara, Taman Selesa and Taman Sri Setia.</a:t>
          </a:r>
        </a:p>
      </xdr:txBody>
    </xdr:sp>
    <xdr:clientData/>
  </xdr:twoCellAnchor>
  <xdr:twoCellAnchor>
    <xdr:from>
      <xdr:col>2</xdr:col>
      <xdr:colOff>28575</xdr:colOff>
      <xdr:row>224</xdr:row>
      <xdr:rowOff>152400</xdr:rowOff>
    </xdr:from>
    <xdr:to>
      <xdr:col>10</xdr:col>
      <xdr:colOff>85725</xdr:colOff>
      <xdr:row>231</xdr:row>
      <xdr:rowOff>152400</xdr:rowOff>
    </xdr:to>
    <xdr:sp>
      <xdr:nvSpPr>
        <xdr:cNvPr id="29" name="Rectangle 32"/>
        <xdr:cNvSpPr>
          <a:spLocks/>
        </xdr:cNvSpPr>
      </xdr:nvSpPr>
      <xdr:spPr>
        <a:xfrm>
          <a:off x="571500" y="36537900"/>
          <a:ext cx="6896100" cy="1133475"/>
        </a:xfrm>
        <a:prstGeom prst="rect">
          <a:avLst/>
        </a:prstGeom>
        <a:solidFill>
          <a:srgbClr val="FFFFFF"/>
        </a:solidFill>
        <a:ln w="9525" cmpd="sng">
          <a:noFill/>
        </a:ln>
      </xdr:spPr>
      <xdr:txBody>
        <a:bodyPr vertOverflow="clip" wrap="square"/>
        <a:p>
          <a:pPr algn="l">
            <a:defRPr/>
          </a:pPr>
          <a:r>
            <a:rPr lang="en-US" cap="none" sz="1000" b="0" i="0" u="none" baseline="0"/>
            <a:t>The Group recorded revenue of RM61.23 million and a pre-tax profit of RM30.36 million for the quarter ended 31 March 2002. The results were mainly due to the progress billings from Taman Nusa Bestari 2, Taman Makmur, Taman Sri Makmur and the final billings ( 100 % completion ) of Taman Mutiara, Taman Selesa and Taman Sri Setia. The recently launched Phase 15 to Phase 22 of Taman Nusa Bestari 2 have been well received. However, neither revenue nor progress profit has been recognized in this quarter under review as the projects are still in the early stage of development. </a:t>
          </a:r>
        </a:p>
      </xdr:txBody>
    </xdr:sp>
    <xdr:clientData/>
  </xdr:twoCellAnchor>
  <xdr:twoCellAnchor>
    <xdr:from>
      <xdr:col>2</xdr:col>
      <xdr:colOff>9525</xdr:colOff>
      <xdr:row>236</xdr:row>
      <xdr:rowOff>47625</xdr:rowOff>
    </xdr:from>
    <xdr:to>
      <xdr:col>9</xdr:col>
      <xdr:colOff>0</xdr:colOff>
      <xdr:row>239</xdr:row>
      <xdr:rowOff>38100</xdr:rowOff>
    </xdr:to>
    <xdr:sp>
      <xdr:nvSpPr>
        <xdr:cNvPr id="30" name="Rectangle 33"/>
        <xdr:cNvSpPr>
          <a:spLocks/>
        </xdr:cNvSpPr>
      </xdr:nvSpPr>
      <xdr:spPr>
        <a:xfrm>
          <a:off x="552450" y="38376225"/>
          <a:ext cx="6753225" cy="476250"/>
        </a:xfrm>
        <a:prstGeom prst="rect">
          <a:avLst/>
        </a:prstGeom>
        <a:solidFill>
          <a:srgbClr val="FFFFFF"/>
        </a:solidFill>
        <a:ln w="9525" cmpd="sng">
          <a:noFill/>
        </a:ln>
      </xdr:spPr>
      <xdr:txBody>
        <a:bodyPr vertOverflow="clip" wrap="square"/>
        <a:p>
          <a:pPr algn="l">
            <a:defRPr/>
          </a:pPr>
          <a:r>
            <a:rPr lang="en-US" cap="none" sz="1000" b="0" i="0" u="none" baseline="0"/>
            <a:t>There were no subsequent material events up to the date of this quarterly report which would require any disclosure or adjustment to the figures reported herein.</a:t>
          </a:r>
        </a:p>
      </xdr:txBody>
    </xdr:sp>
    <xdr:clientData/>
  </xdr:twoCellAnchor>
  <xdr:twoCellAnchor>
    <xdr:from>
      <xdr:col>2</xdr:col>
      <xdr:colOff>19050</xdr:colOff>
      <xdr:row>243</xdr:row>
      <xdr:rowOff>28575</xdr:rowOff>
    </xdr:from>
    <xdr:to>
      <xdr:col>9</xdr:col>
      <xdr:colOff>28575</xdr:colOff>
      <xdr:row>246</xdr:row>
      <xdr:rowOff>0</xdr:rowOff>
    </xdr:to>
    <xdr:sp>
      <xdr:nvSpPr>
        <xdr:cNvPr id="31" name="Rectangle 34"/>
        <xdr:cNvSpPr>
          <a:spLocks/>
        </xdr:cNvSpPr>
      </xdr:nvSpPr>
      <xdr:spPr>
        <a:xfrm>
          <a:off x="561975" y="39490650"/>
          <a:ext cx="6772275" cy="457200"/>
        </a:xfrm>
        <a:prstGeom prst="rect">
          <a:avLst/>
        </a:prstGeom>
        <a:solidFill>
          <a:srgbClr val="FFFFFF"/>
        </a:solidFill>
        <a:ln w="9525" cmpd="sng">
          <a:noFill/>
        </a:ln>
      </xdr:spPr>
      <xdr:txBody>
        <a:bodyPr vertOverflow="clip" wrap="square"/>
        <a:p>
          <a:pPr algn="l">
            <a:defRPr/>
          </a:pPr>
          <a:r>
            <a:rPr lang="en-US" cap="none" sz="1000" b="0" i="0" u="none" baseline="0"/>
            <a:t>The operations of the Group during the financial period under review has not been materially affected by any seasonality or cyclicality factors.</a:t>
          </a:r>
        </a:p>
      </xdr:txBody>
    </xdr:sp>
    <xdr:clientData/>
  </xdr:twoCellAnchor>
  <xdr:twoCellAnchor>
    <xdr:from>
      <xdr:col>2</xdr:col>
      <xdr:colOff>19050</xdr:colOff>
      <xdr:row>250</xdr:row>
      <xdr:rowOff>57150</xdr:rowOff>
    </xdr:from>
    <xdr:to>
      <xdr:col>10</xdr:col>
      <xdr:colOff>9525</xdr:colOff>
      <xdr:row>260</xdr:row>
      <xdr:rowOff>114300</xdr:rowOff>
    </xdr:to>
    <xdr:sp>
      <xdr:nvSpPr>
        <xdr:cNvPr id="32" name="Rectangle 35"/>
        <xdr:cNvSpPr>
          <a:spLocks/>
        </xdr:cNvSpPr>
      </xdr:nvSpPr>
      <xdr:spPr>
        <a:xfrm>
          <a:off x="561975" y="40652700"/>
          <a:ext cx="6829425" cy="1771650"/>
        </a:xfrm>
        <a:prstGeom prst="rect">
          <a:avLst/>
        </a:prstGeom>
        <a:solidFill>
          <a:srgbClr val="FFFFFF"/>
        </a:solidFill>
        <a:ln w="9525" cmpd="sng">
          <a:noFill/>
        </a:ln>
      </xdr:spPr>
      <xdr:txBody>
        <a:bodyPr vertOverflow="clip" wrap="square"/>
        <a:p>
          <a:pPr algn="l">
            <a:defRPr/>
          </a:pPr>
          <a:r>
            <a:rPr lang="en-US" cap="none" sz="1000" b="0" i="0" u="none" baseline="0"/>
            <a:t>Notwithstanding that the outlook for the property market for the current year is likely to remain challenging, the Group will continue to focus on the continuing development of medium cost residential properties especially in the Taman Nusa Bestari 2 project which are still favourable in view of good market demand. The Board of Directors is optimistic that the Group's performance for the current financial year will be satisfactory .The demand for landed residential properties especially link houses will continue to be strong especially for projects which are in preferred locations and developed by established developers.
Barring any unforeseen circumstances, the Directors are confident that the Group will achieve the forecasted consolidated after tax profit of RM 43.7 million for the year ending 31 December 2002 as disclosed in the prospectus.</a:t>
          </a:r>
        </a:p>
      </xdr:txBody>
    </xdr:sp>
    <xdr:clientData/>
  </xdr:twoCellAnchor>
  <xdr:twoCellAnchor>
    <xdr:from>
      <xdr:col>2</xdr:col>
      <xdr:colOff>9525</xdr:colOff>
      <xdr:row>265</xdr:row>
      <xdr:rowOff>38100</xdr:rowOff>
    </xdr:from>
    <xdr:to>
      <xdr:col>10</xdr:col>
      <xdr:colOff>161925</xdr:colOff>
      <xdr:row>267</xdr:row>
      <xdr:rowOff>19050</xdr:rowOff>
    </xdr:to>
    <xdr:sp>
      <xdr:nvSpPr>
        <xdr:cNvPr id="33" name="Rectangle 36"/>
        <xdr:cNvSpPr>
          <a:spLocks/>
        </xdr:cNvSpPr>
      </xdr:nvSpPr>
      <xdr:spPr>
        <a:xfrm>
          <a:off x="552450" y="43157775"/>
          <a:ext cx="6991350" cy="304800"/>
        </a:xfrm>
        <a:prstGeom prst="rect">
          <a:avLst/>
        </a:prstGeom>
        <a:solidFill>
          <a:srgbClr val="FFFFFF"/>
        </a:solidFill>
        <a:ln w="9525" cmpd="sng">
          <a:noFill/>
        </a:ln>
      </xdr:spPr>
      <xdr:txBody>
        <a:bodyPr vertOverflow="clip" wrap="square"/>
        <a:p>
          <a:pPr algn="l">
            <a:defRPr/>
          </a:pPr>
          <a:r>
            <a:rPr lang="en-US" cap="none" sz="900" b="0" i="0" u="none" baseline="0"/>
            <a:t>Not Applicable.</a:t>
          </a:r>
        </a:p>
      </xdr:txBody>
    </xdr:sp>
    <xdr:clientData/>
  </xdr:twoCellAnchor>
  <xdr:twoCellAnchor>
    <xdr:from>
      <xdr:col>3</xdr:col>
      <xdr:colOff>238125</xdr:colOff>
      <xdr:row>274</xdr:row>
      <xdr:rowOff>0</xdr:rowOff>
    </xdr:from>
    <xdr:to>
      <xdr:col>9</xdr:col>
      <xdr:colOff>0</xdr:colOff>
      <xdr:row>274</xdr:row>
      <xdr:rowOff>0</xdr:rowOff>
    </xdr:to>
    <xdr:sp>
      <xdr:nvSpPr>
        <xdr:cNvPr id="34" name="Rectangle 37"/>
        <xdr:cNvSpPr>
          <a:spLocks/>
        </xdr:cNvSpPr>
      </xdr:nvSpPr>
      <xdr:spPr>
        <a:xfrm>
          <a:off x="1057275" y="44577000"/>
          <a:ext cx="6248400" cy="0"/>
        </a:xfrm>
        <a:prstGeom prst="rect">
          <a:avLst/>
        </a:prstGeom>
        <a:solidFill>
          <a:srgbClr val="FFFFFF"/>
        </a:solidFill>
        <a:ln w="9525" cmpd="sng">
          <a:noFill/>
        </a:ln>
      </xdr:spPr>
      <xdr:txBody>
        <a:bodyPr vertOverflow="clip" wrap="square"/>
        <a:p>
          <a:pPr algn="l">
            <a:defRPr/>
          </a:pPr>
          <a:r>
            <a:rPr lang="en-US" cap="none" sz="1000" b="0" i="0" u="none" baseline="0"/>
            <a:t>No interim dividend was declared. A final dividend of 7.78 % less 28% tax has been proposed based on the enlarged share capital (after the public issue) of 181,000,000 ordinary shares of 50 sen each.</a:t>
          </a:r>
        </a:p>
      </xdr:txBody>
    </xdr:sp>
    <xdr:clientData/>
  </xdr:twoCellAnchor>
  <xdr:twoCellAnchor>
    <xdr:from>
      <xdr:col>1</xdr:col>
      <xdr:colOff>428625</xdr:colOff>
      <xdr:row>100</xdr:row>
      <xdr:rowOff>123825</xdr:rowOff>
    </xdr:from>
    <xdr:to>
      <xdr:col>11</xdr:col>
      <xdr:colOff>0</xdr:colOff>
      <xdr:row>106</xdr:row>
      <xdr:rowOff>28575</xdr:rowOff>
    </xdr:to>
    <xdr:sp>
      <xdr:nvSpPr>
        <xdr:cNvPr id="35" name="Rectangle 38"/>
        <xdr:cNvSpPr>
          <a:spLocks/>
        </xdr:cNvSpPr>
      </xdr:nvSpPr>
      <xdr:spPr>
        <a:xfrm>
          <a:off x="533400" y="16459200"/>
          <a:ext cx="7019925" cy="876300"/>
        </a:xfrm>
        <a:prstGeom prst="rect">
          <a:avLst/>
        </a:prstGeom>
        <a:solidFill>
          <a:srgbClr val="FFFFFF"/>
        </a:solidFill>
        <a:ln w="9525" cmpd="sng">
          <a:noFill/>
        </a:ln>
      </xdr:spPr>
      <xdr:txBody>
        <a:bodyPr vertOverflow="clip" wrap="square"/>
        <a:p>
          <a:pPr algn="l">
            <a:defRPr/>
          </a:pPr>
          <a:r>
            <a:rPr lang="en-US" cap="none" sz="1000" b="0" i="0" u="none" baseline="0"/>
            <a:t>On 28 March 2002 , the Directors had announced to the KLSE that the Company proposed to seek approval from its shareholders to buy back up to ten percent ( 10% ) of its own shares through the KLSE pursuant to Section 67A of the Companies Act, 1965 and in accordance with Part IIIA of the Companies Regulations 1966.
The above mentioned approval had been obtained on 20 May 2002.</a:t>
          </a:r>
        </a:p>
      </xdr:txBody>
    </xdr:sp>
    <xdr:clientData/>
  </xdr:twoCellAnchor>
  <xdr:twoCellAnchor>
    <xdr:from>
      <xdr:col>2</xdr:col>
      <xdr:colOff>66675</xdr:colOff>
      <xdr:row>115</xdr:row>
      <xdr:rowOff>38100</xdr:rowOff>
    </xdr:from>
    <xdr:to>
      <xdr:col>10</xdr:col>
      <xdr:colOff>133350</xdr:colOff>
      <xdr:row>122</xdr:row>
      <xdr:rowOff>28575</xdr:rowOff>
    </xdr:to>
    <xdr:sp>
      <xdr:nvSpPr>
        <xdr:cNvPr id="36" name="Rectangle 39"/>
        <xdr:cNvSpPr>
          <a:spLocks/>
        </xdr:cNvSpPr>
      </xdr:nvSpPr>
      <xdr:spPr>
        <a:xfrm>
          <a:off x="609600" y="18802350"/>
          <a:ext cx="6905625" cy="1123950"/>
        </a:xfrm>
        <a:prstGeom prst="rect">
          <a:avLst/>
        </a:prstGeom>
        <a:solidFill>
          <a:srgbClr val="FFFFFF"/>
        </a:solidFill>
        <a:ln w="9525" cmpd="sng">
          <a:noFill/>
        </a:ln>
      </xdr:spPr>
      <xdr:txBody>
        <a:bodyPr vertOverflow="clip" wrap="square"/>
        <a:p>
          <a:pPr algn="l">
            <a:defRPr/>
          </a:pPr>
          <a:r>
            <a:rPr lang="en-US" cap="none" sz="1000" b="0" i="0" u="none" baseline="0"/>
            <a:t>On 3 April 2002 , the Directors had announced  to the KLSE of the above acceptance of letter of offer from Johor Corporation to purchase a piece of freehold agricultural land measuring 237.845 acres.
All terms and conditions of the draft Sale and Purchase Agreement prepared by Johor Corporation's solicitors have been accepted by KSLR. Subsequently, Johor Corporation is asking for a revision of the price which the Board does not agree.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0"/>
  <sheetViews>
    <sheetView workbookViewId="0" topLeftCell="A129">
      <selection activeCell="C142" sqref="C142"/>
    </sheetView>
  </sheetViews>
  <sheetFormatPr defaultColWidth="9.140625" defaultRowHeight="12.75"/>
  <cols>
    <col min="1" max="1" width="3.140625" style="27" customWidth="1"/>
    <col min="2" max="2" width="4.7109375" style="24" customWidth="1"/>
    <col min="3" max="3" width="50.28125" style="24" customWidth="1"/>
    <col min="4" max="4" width="11.421875" style="26" customWidth="1"/>
    <col min="5" max="5" width="1.8515625" style="24" customWidth="1"/>
    <col min="6" max="6" width="13.140625" style="26" customWidth="1"/>
    <col min="7" max="7" width="2.28125" style="24" customWidth="1"/>
    <col min="8" max="8" width="10.421875" style="26" customWidth="1"/>
    <col min="9" max="9" width="8.140625" style="24" customWidth="1"/>
    <col min="10" max="10" width="1.421875" style="26" customWidth="1"/>
    <col min="11" max="11" width="1.28515625" style="24" customWidth="1"/>
    <col min="12" max="12" width="0.42578125" style="24" customWidth="1"/>
    <col min="13" max="16384" width="9.140625" style="25" customWidth="1"/>
  </cols>
  <sheetData>
    <row r="1" spans="1:10" ht="13.5">
      <c r="A1" s="71" t="s">
        <v>0</v>
      </c>
      <c r="B1" s="71"/>
      <c r="C1" s="71"/>
      <c r="D1" s="71"/>
      <c r="E1" s="71"/>
      <c r="F1" s="71"/>
      <c r="G1" s="71"/>
      <c r="H1" s="71"/>
      <c r="I1" s="71"/>
      <c r="J1" s="71"/>
    </row>
    <row r="2" spans="1:10" ht="13.5">
      <c r="A2" s="71" t="s">
        <v>1</v>
      </c>
      <c r="B2" s="71"/>
      <c r="C2" s="71"/>
      <c r="D2" s="71"/>
      <c r="E2" s="71"/>
      <c r="F2" s="71"/>
      <c r="G2" s="71"/>
      <c r="H2" s="71"/>
      <c r="I2" s="71"/>
      <c r="J2" s="71"/>
    </row>
    <row r="3" ht="7.5" customHeight="1"/>
    <row r="4" spans="1:10" ht="13.5">
      <c r="A4" s="71" t="s">
        <v>195</v>
      </c>
      <c r="B4" s="71"/>
      <c r="C4" s="71"/>
      <c r="D4" s="71"/>
      <c r="E4" s="71"/>
      <c r="F4" s="71"/>
      <c r="G4" s="71"/>
      <c r="H4" s="71"/>
      <c r="I4" s="71"/>
      <c r="J4" s="71"/>
    </row>
    <row r="5" spans="1:10" ht="13.5">
      <c r="A5" s="73" t="s">
        <v>79</v>
      </c>
      <c r="B5" s="71"/>
      <c r="C5" s="71"/>
      <c r="D5" s="71"/>
      <c r="E5" s="71"/>
      <c r="F5" s="71"/>
      <c r="G5" s="71"/>
      <c r="H5" s="71"/>
      <c r="I5" s="71"/>
      <c r="J5" s="71"/>
    </row>
    <row r="6" ht="8.25" customHeight="1"/>
    <row r="7" spans="1:2" ht="13.5">
      <c r="A7" s="28" t="s">
        <v>80</v>
      </c>
      <c r="B7" s="29"/>
    </row>
    <row r="8" spans="4:10" ht="13.5">
      <c r="D8" s="29"/>
      <c r="E8" s="23" t="s">
        <v>81</v>
      </c>
      <c r="F8" s="23"/>
      <c r="H8" s="29"/>
      <c r="I8" s="23" t="s">
        <v>82</v>
      </c>
      <c r="J8" s="23"/>
    </row>
    <row r="9" spans="4:10" ht="13.5">
      <c r="D9" s="26" t="s">
        <v>83</v>
      </c>
      <c r="E9" s="26"/>
      <c r="F9" s="26" t="s">
        <v>84</v>
      </c>
      <c r="H9" s="26" t="s">
        <v>83</v>
      </c>
      <c r="J9" s="26" t="s">
        <v>84</v>
      </c>
    </row>
    <row r="10" spans="4:10" ht="13.5">
      <c r="D10" s="26" t="s">
        <v>85</v>
      </c>
      <c r="E10" s="26"/>
      <c r="F10" s="26" t="s">
        <v>86</v>
      </c>
      <c r="H10" s="26" t="s">
        <v>85</v>
      </c>
      <c r="J10" s="26" t="s">
        <v>86</v>
      </c>
    </row>
    <row r="11" spans="4:10" ht="13.5">
      <c r="D11" s="26" t="s">
        <v>87</v>
      </c>
      <c r="E11" s="26"/>
      <c r="F11" s="26" t="s">
        <v>87</v>
      </c>
      <c r="H11" s="26" t="s">
        <v>88</v>
      </c>
      <c r="J11" s="26" t="s">
        <v>89</v>
      </c>
    </row>
    <row r="12" spans="4:10" ht="13.5">
      <c r="D12" s="26" t="s">
        <v>90</v>
      </c>
      <c r="E12" s="26"/>
      <c r="F12" s="26" t="s">
        <v>91</v>
      </c>
      <c r="G12" s="26"/>
      <c r="H12" s="26" t="s">
        <v>90</v>
      </c>
      <c r="I12" s="26"/>
      <c r="J12" s="26" t="s">
        <v>91</v>
      </c>
    </row>
    <row r="13" spans="4:10" ht="13.5">
      <c r="D13" s="22" t="s">
        <v>34</v>
      </c>
      <c r="E13" s="22"/>
      <c r="F13" s="22" t="s">
        <v>34</v>
      </c>
      <c r="G13" s="22"/>
      <c r="H13" s="22" t="s">
        <v>34</v>
      </c>
      <c r="I13" s="22"/>
      <c r="J13" s="22" t="s">
        <v>34</v>
      </c>
    </row>
    <row r="14" spans="4:10" ht="13.5">
      <c r="D14" s="30"/>
      <c r="E14" s="31"/>
      <c r="F14" s="30"/>
      <c r="G14" s="31"/>
      <c r="H14" s="30"/>
      <c r="I14" s="31"/>
      <c r="J14" s="30"/>
    </row>
    <row r="15" spans="1:10" ht="15.75" customHeight="1">
      <c r="A15" s="27">
        <v>1</v>
      </c>
      <c r="B15" s="24" t="s">
        <v>92</v>
      </c>
      <c r="C15" s="24" t="s">
        <v>93</v>
      </c>
      <c r="D15" s="32">
        <v>61231</v>
      </c>
      <c r="E15" s="33"/>
      <c r="F15" s="34" t="s">
        <v>18</v>
      </c>
      <c r="G15" s="33"/>
      <c r="H15" s="32">
        <v>61231</v>
      </c>
      <c r="I15" s="33"/>
      <c r="J15" s="34" t="s">
        <v>18</v>
      </c>
    </row>
    <row r="16" spans="2:10" ht="15.75" customHeight="1">
      <c r="B16" s="24" t="s">
        <v>94</v>
      </c>
      <c r="C16" s="24" t="s">
        <v>95</v>
      </c>
      <c r="D16" s="32" t="s">
        <v>18</v>
      </c>
      <c r="E16" s="33"/>
      <c r="F16" s="32" t="s">
        <v>18</v>
      </c>
      <c r="G16" s="33"/>
      <c r="H16" s="32" t="str">
        <f>D16</f>
        <v>-</v>
      </c>
      <c r="I16" s="33"/>
      <c r="J16" s="32" t="s">
        <v>18</v>
      </c>
    </row>
    <row r="17" spans="2:10" ht="15.75" customHeight="1">
      <c r="B17" s="24" t="s">
        <v>96</v>
      </c>
      <c r="C17" s="24" t="s">
        <v>97</v>
      </c>
      <c r="D17" s="32">
        <f>102+58+161</f>
        <v>321</v>
      </c>
      <c r="E17" s="33"/>
      <c r="F17" s="35" t="s">
        <v>18</v>
      </c>
      <c r="G17" s="33"/>
      <c r="H17" s="32">
        <v>321</v>
      </c>
      <c r="I17" s="33"/>
      <c r="J17" s="67" t="s">
        <v>18</v>
      </c>
    </row>
    <row r="18" spans="4:10" ht="13.5">
      <c r="D18" s="32"/>
      <c r="E18" s="33"/>
      <c r="F18" s="35"/>
      <c r="G18" s="33"/>
      <c r="H18" s="32"/>
      <c r="I18" s="33"/>
      <c r="J18" s="32"/>
    </row>
    <row r="19" spans="1:10" ht="13.5">
      <c r="A19" s="27">
        <v>2</v>
      </c>
      <c r="B19" s="24" t="s">
        <v>92</v>
      </c>
      <c r="C19" s="24" t="s">
        <v>98</v>
      </c>
      <c r="D19" s="32">
        <v>30964</v>
      </c>
      <c r="E19" s="33"/>
      <c r="F19" s="34" t="s">
        <v>18</v>
      </c>
      <c r="G19" s="33"/>
      <c r="H19" s="32">
        <v>30964</v>
      </c>
      <c r="I19" s="33"/>
      <c r="J19" s="34" t="s">
        <v>18</v>
      </c>
    </row>
    <row r="20" spans="3:10" ht="13.5">
      <c r="C20" s="24" t="s">
        <v>194</v>
      </c>
      <c r="D20" s="32"/>
      <c r="E20" s="33"/>
      <c r="F20" s="32"/>
      <c r="G20" s="33"/>
      <c r="H20" s="32"/>
      <c r="I20" s="33"/>
      <c r="J20" s="32"/>
    </row>
    <row r="21" spans="3:10" ht="13.5">
      <c r="C21" s="24" t="s">
        <v>99</v>
      </c>
      <c r="D21" s="32"/>
      <c r="E21" s="33"/>
      <c r="F21" s="32"/>
      <c r="G21" s="33"/>
      <c r="H21" s="32"/>
      <c r="I21" s="33"/>
      <c r="J21" s="32"/>
    </row>
    <row r="22" spans="4:10" ht="6" customHeight="1">
      <c r="D22" s="32"/>
      <c r="E22" s="33"/>
      <c r="F22" s="32"/>
      <c r="G22" s="33"/>
      <c r="H22" s="32"/>
      <c r="I22" s="33"/>
      <c r="J22" s="32"/>
    </row>
    <row r="23" spans="2:10" ht="13.5">
      <c r="B23" s="24" t="s">
        <v>94</v>
      </c>
      <c r="C23" s="24" t="s">
        <v>100</v>
      </c>
      <c r="D23" s="32">
        <f>-487</f>
        <v>-487</v>
      </c>
      <c r="E23" s="33"/>
      <c r="F23" s="34" t="s">
        <v>18</v>
      </c>
      <c r="G23" s="33"/>
      <c r="H23" s="32">
        <f>-487</f>
        <v>-487</v>
      </c>
      <c r="I23" s="33"/>
      <c r="J23" s="34" t="s">
        <v>18</v>
      </c>
    </row>
    <row r="24" spans="4:10" ht="7.5" customHeight="1">
      <c r="D24" s="32"/>
      <c r="E24" s="33"/>
      <c r="F24" s="32"/>
      <c r="G24" s="33"/>
      <c r="H24" s="32"/>
      <c r="I24" s="33"/>
      <c r="J24" s="32"/>
    </row>
    <row r="25" spans="2:10" ht="13.5">
      <c r="B25" s="24" t="s">
        <v>96</v>
      </c>
      <c r="C25" s="24" t="s">
        <v>101</v>
      </c>
      <c r="D25" s="32">
        <f>-117</f>
        <v>-117</v>
      </c>
      <c r="E25" s="33"/>
      <c r="F25" s="34" t="s">
        <v>18</v>
      </c>
      <c r="G25" s="33"/>
      <c r="H25" s="32">
        <f>-117</f>
        <v>-117</v>
      </c>
      <c r="I25" s="33"/>
      <c r="J25" s="34" t="s">
        <v>18</v>
      </c>
    </row>
    <row r="26" spans="4:10" ht="7.5" customHeight="1">
      <c r="D26" s="32"/>
      <c r="E26" s="33"/>
      <c r="F26" s="32"/>
      <c r="G26" s="33"/>
      <c r="H26" s="32"/>
      <c r="I26" s="33"/>
      <c r="J26" s="32"/>
    </row>
    <row r="27" spans="2:10" ht="13.5">
      <c r="B27" s="24" t="s">
        <v>102</v>
      </c>
      <c r="C27" s="24" t="s">
        <v>6</v>
      </c>
      <c r="D27" s="36" t="s">
        <v>18</v>
      </c>
      <c r="E27" s="33"/>
      <c r="F27" s="36" t="s">
        <v>18</v>
      </c>
      <c r="G27" s="33"/>
      <c r="H27" s="36" t="str">
        <f>D27</f>
        <v>-</v>
      </c>
      <c r="I27" s="33"/>
      <c r="J27" s="36" t="s">
        <v>18</v>
      </c>
    </row>
    <row r="28" spans="4:10" ht="7.5" customHeight="1">
      <c r="D28" s="32"/>
      <c r="E28" s="33"/>
      <c r="F28" s="35"/>
      <c r="G28" s="33"/>
      <c r="H28" s="32"/>
      <c r="I28" s="33"/>
      <c r="J28" s="32"/>
    </row>
    <row r="29" spans="2:10" ht="13.5">
      <c r="B29" s="24" t="s">
        <v>103</v>
      </c>
      <c r="C29" s="24" t="s">
        <v>104</v>
      </c>
      <c r="D29" s="32">
        <f>SUM(D19:D27)</f>
        <v>30360</v>
      </c>
      <c r="E29" s="33"/>
      <c r="F29" s="32">
        <f>SUM(F19:F27)</f>
        <v>0</v>
      </c>
      <c r="G29" s="33"/>
      <c r="H29" s="32">
        <f>SUM(H19:H27)</f>
        <v>30360</v>
      </c>
      <c r="I29" s="33"/>
      <c r="J29" s="32">
        <f>SUM(J19:J27)</f>
        <v>0</v>
      </c>
    </row>
    <row r="30" spans="3:10" ht="13.5">
      <c r="C30" s="24" t="s">
        <v>105</v>
      </c>
      <c r="D30" s="32"/>
      <c r="E30" s="33"/>
      <c r="F30" s="32"/>
      <c r="G30" s="33"/>
      <c r="H30" s="32"/>
      <c r="I30" s="33"/>
      <c r="J30" s="32"/>
    </row>
    <row r="31" spans="4:10" ht="7.5" customHeight="1">
      <c r="D31" s="32"/>
      <c r="E31" s="33"/>
      <c r="F31" s="32"/>
      <c r="G31" s="33"/>
      <c r="H31" s="32"/>
      <c r="I31" s="33"/>
      <c r="J31" s="32"/>
    </row>
    <row r="32" spans="2:10" ht="13.5">
      <c r="B32" s="24" t="s">
        <v>106</v>
      </c>
      <c r="C32" s="24" t="s">
        <v>107</v>
      </c>
      <c r="D32" s="36" t="s">
        <v>18</v>
      </c>
      <c r="E32" s="33"/>
      <c r="F32" s="36" t="s">
        <v>18</v>
      </c>
      <c r="G32" s="32"/>
      <c r="H32" s="36" t="str">
        <f>D32</f>
        <v>-</v>
      </c>
      <c r="I32" s="32"/>
      <c r="J32" s="36" t="s">
        <v>18</v>
      </c>
    </row>
    <row r="33" spans="4:10" ht="7.5" customHeight="1">
      <c r="D33" s="32"/>
      <c r="E33" s="33"/>
      <c r="F33" s="32"/>
      <c r="G33" s="33"/>
      <c r="H33" s="32"/>
      <c r="I33" s="33"/>
      <c r="J33" s="32"/>
    </row>
    <row r="34" spans="2:10" ht="13.5">
      <c r="B34" s="27" t="s">
        <v>108</v>
      </c>
      <c r="C34" s="24" t="s">
        <v>109</v>
      </c>
      <c r="D34" s="32">
        <f>SUM(D29:D33)</f>
        <v>30360</v>
      </c>
      <c r="E34" s="32"/>
      <c r="F34" s="32">
        <f>SUM(F29:F33)</f>
        <v>0</v>
      </c>
      <c r="G34" s="32"/>
      <c r="H34" s="32">
        <f>SUM(H29:H33)</f>
        <v>30360</v>
      </c>
      <c r="I34" s="32"/>
      <c r="J34" s="32">
        <f>SUM(J29:J33)</f>
        <v>0</v>
      </c>
    </row>
    <row r="35" spans="2:10" ht="13.5">
      <c r="B35" s="37"/>
      <c r="C35" s="24" t="s">
        <v>105</v>
      </c>
      <c r="D35" s="32"/>
      <c r="E35" s="32"/>
      <c r="F35" s="32"/>
      <c r="G35" s="32"/>
      <c r="H35" s="32"/>
      <c r="I35" s="32"/>
      <c r="J35" s="32"/>
    </row>
    <row r="36" spans="2:10" ht="13.5">
      <c r="B36" s="37"/>
      <c r="D36" s="32"/>
      <c r="E36" s="32"/>
      <c r="F36" s="32"/>
      <c r="G36" s="32"/>
      <c r="H36" s="32"/>
      <c r="I36" s="32"/>
      <c r="J36" s="32"/>
    </row>
    <row r="37" spans="4:10" ht="6.75" customHeight="1">
      <c r="D37" s="32"/>
      <c r="E37" s="32"/>
      <c r="F37" s="32"/>
      <c r="G37" s="32"/>
      <c r="H37" s="32"/>
      <c r="I37" s="32"/>
      <c r="J37" s="32"/>
    </row>
    <row r="38" spans="2:10" ht="13.5">
      <c r="B38" s="24" t="s">
        <v>110</v>
      </c>
      <c r="C38" s="24" t="s">
        <v>111</v>
      </c>
      <c r="D38" s="32">
        <f>-8802</f>
        <v>-8802</v>
      </c>
      <c r="E38" s="32"/>
      <c r="F38" s="34" t="s">
        <v>18</v>
      </c>
      <c r="G38" s="32"/>
      <c r="H38" s="32">
        <f>-8802</f>
        <v>-8802</v>
      </c>
      <c r="I38" s="32"/>
      <c r="J38" s="34" t="s">
        <v>18</v>
      </c>
    </row>
    <row r="39" spans="4:10" ht="7.5" customHeight="1">
      <c r="D39" s="32"/>
      <c r="E39" s="32"/>
      <c r="F39" s="32"/>
      <c r="G39" s="32"/>
      <c r="H39" s="32"/>
      <c r="I39" s="32"/>
      <c r="J39" s="32"/>
    </row>
    <row r="40" spans="2:10" ht="13.5">
      <c r="B40" s="24" t="s">
        <v>112</v>
      </c>
      <c r="C40" s="24" t="s">
        <v>113</v>
      </c>
      <c r="D40" s="32">
        <f>SUM(D34:D38)</f>
        <v>21558</v>
      </c>
      <c r="E40" s="38"/>
      <c r="F40" s="32">
        <f>SUM(F34:F38)</f>
        <v>0</v>
      </c>
      <c r="G40" s="32"/>
      <c r="H40" s="32">
        <f>SUM(H34:H38)</f>
        <v>21558</v>
      </c>
      <c r="I40" s="32"/>
      <c r="J40" s="32">
        <f>SUM(J34:J38)</f>
        <v>0</v>
      </c>
    </row>
    <row r="41" spans="3:10" ht="13.5">
      <c r="C41" s="24" t="s">
        <v>114</v>
      </c>
      <c r="D41" s="32"/>
      <c r="E41" s="38"/>
      <c r="F41" s="32"/>
      <c r="G41" s="32"/>
      <c r="H41" s="32"/>
      <c r="I41" s="32"/>
      <c r="J41" s="32"/>
    </row>
    <row r="42" spans="4:10" ht="6.75" customHeight="1">
      <c r="D42" s="32"/>
      <c r="E42" s="32"/>
      <c r="F42" s="32"/>
      <c r="G42" s="32"/>
      <c r="H42" s="32"/>
      <c r="I42" s="32"/>
      <c r="J42" s="32"/>
    </row>
    <row r="43" spans="3:10" ht="13.5">
      <c r="C43" s="24" t="s">
        <v>115</v>
      </c>
      <c r="D43" s="32" t="s">
        <v>18</v>
      </c>
      <c r="E43" s="33"/>
      <c r="F43" s="32" t="s">
        <v>18</v>
      </c>
      <c r="G43" s="33"/>
      <c r="H43" s="32" t="s">
        <v>18</v>
      </c>
      <c r="I43" s="33"/>
      <c r="J43" s="32" t="s">
        <v>18</v>
      </c>
    </row>
    <row r="44" spans="4:10" ht="7.5" customHeight="1">
      <c r="D44" s="32"/>
      <c r="E44" s="33"/>
      <c r="F44" s="32"/>
      <c r="G44" s="33"/>
      <c r="H44" s="32"/>
      <c r="I44" s="33"/>
      <c r="J44" s="32"/>
    </row>
    <row r="45" spans="2:10" ht="13.5">
      <c r="B45" s="24" t="s">
        <v>116</v>
      </c>
      <c r="C45" s="24" t="s">
        <v>117</v>
      </c>
      <c r="D45" s="34" t="s">
        <v>18</v>
      </c>
      <c r="E45" s="33"/>
      <c r="F45" s="32" t="s">
        <v>18</v>
      </c>
      <c r="G45" s="33"/>
      <c r="H45" s="34" t="s">
        <v>18</v>
      </c>
      <c r="I45" s="33"/>
      <c r="J45" s="32" t="s">
        <v>18</v>
      </c>
    </row>
    <row r="46" spans="4:10" ht="13.5">
      <c r="D46" s="32"/>
      <c r="E46" s="33"/>
      <c r="F46" s="32"/>
      <c r="G46" s="33"/>
      <c r="H46" s="32"/>
      <c r="I46" s="33"/>
      <c r="J46" s="32"/>
    </row>
    <row r="47" spans="2:10" ht="13.5">
      <c r="B47" s="24" t="s">
        <v>118</v>
      </c>
      <c r="C47" s="24" t="s">
        <v>119</v>
      </c>
      <c r="D47" s="32">
        <f>SUM(D40:D43)</f>
        <v>21558</v>
      </c>
      <c r="E47" s="33"/>
      <c r="F47" s="32">
        <f>SUM(F40:F43)</f>
        <v>0</v>
      </c>
      <c r="G47" s="33"/>
      <c r="H47" s="32">
        <f>SUM(H40:H43)</f>
        <v>21558</v>
      </c>
      <c r="I47" s="33"/>
      <c r="J47" s="32">
        <f>SUM(J40:J43)</f>
        <v>0</v>
      </c>
    </row>
    <row r="48" spans="3:10" ht="13.5">
      <c r="C48" s="24" t="s">
        <v>120</v>
      </c>
      <c r="D48" s="32"/>
      <c r="E48" s="33"/>
      <c r="F48" s="32"/>
      <c r="G48" s="33"/>
      <c r="H48" s="32"/>
      <c r="I48" s="33"/>
      <c r="J48" s="32"/>
    </row>
    <row r="49" spans="4:10" ht="6.75" customHeight="1">
      <c r="D49" s="32"/>
      <c r="E49" s="33"/>
      <c r="F49" s="32"/>
      <c r="G49" s="33"/>
      <c r="H49" s="32"/>
      <c r="I49" s="33"/>
      <c r="J49" s="32"/>
    </row>
    <row r="50" spans="2:10" ht="13.5">
      <c r="B50" s="24" t="s">
        <v>121</v>
      </c>
      <c r="C50" s="24" t="s">
        <v>122</v>
      </c>
      <c r="D50" s="32" t="s">
        <v>18</v>
      </c>
      <c r="E50" s="33"/>
      <c r="F50" s="32" t="s">
        <v>18</v>
      </c>
      <c r="G50" s="33"/>
      <c r="H50" s="32" t="str">
        <f>D50</f>
        <v>-</v>
      </c>
      <c r="I50" s="33"/>
      <c r="J50" s="32" t="s">
        <v>18</v>
      </c>
    </row>
    <row r="51" spans="4:10" ht="6" customHeight="1">
      <c r="D51" s="32"/>
      <c r="E51" s="33"/>
      <c r="F51" s="32"/>
      <c r="G51" s="33"/>
      <c r="H51" s="32"/>
      <c r="I51" s="33"/>
      <c r="J51" s="32"/>
    </row>
    <row r="52" spans="3:10" ht="13.5">
      <c r="C52" s="24" t="s">
        <v>123</v>
      </c>
      <c r="D52" s="32" t="s">
        <v>18</v>
      </c>
      <c r="E52" s="33"/>
      <c r="F52" s="32" t="s">
        <v>18</v>
      </c>
      <c r="G52" s="33"/>
      <c r="H52" s="32" t="str">
        <f>D52</f>
        <v>-</v>
      </c>
      <c r="I52" s="33"/>
      <c r="J52" s="32" t="s">
        <v>18</v>
      </c>
    </row>
    <row r="53" spans="4:10" ht="6" customHeight="1">
      <c r="D53" s="32"/>
      <c r="E53" s="33"/>
      <c r="F53" s="32"/>
      <c r="G53" s="33"/>
      <c r="H53" s="32"/>
      <c r="I53" s="33"/>
      <c r="J53" s="32"/>
    </row>
    <row r="54" spans="3:10" ht="13.5">
      <c r="C54" s="24" t="s">
        <v>124</v>
      </c>
      <c r="D54" s="32"/>
      <c r="E54" s="33"/>
      <c r="F54" s="32"/>
      <c r="G54" s="33"/>
      <c r="H54" s="32"/>
      <c r="I54" s="33"/>
      <c r="J54" s="32"/>
    </row>
    <row r="55" spans="3:10" ht="13.5">
      <c r="C55" s="25" t="s">
        <v>125</v>
      </c>
      <c r="D55" s="32" t="s">
        <v>18</v>
      </c>
      <c r="E55" s="33"/>
      <c r="F55" s="32" t="s">
        <v>18</v>
      </c>
      <c r="G55" s="33"/>
      <c r="H55" s="32" t="str">
        <f>D55</f>
        <v>-</v>
      </c>
      <c r="I55" s="33"/>
      <c r="J55" s="32" t="s">
        <v>18</v>
      </c>
    </row>
    <row r="56" spans="4:10" ht="13.5">
      <c r="D56" s="32"/>
      <c r="E56" s="32"/>
      <c r="F56" s="32"/>
      <c r="G56" s="32"/>
      <c r="H56" s="32"/>
      <c r="I56" s="32"/>
      <c r="J56" s="32"/>
    </row>
    <row r="57" spans="2:10" ht="13.5">
      <c r="B57" s="24" t="s">
        <v>126</v>
      </c>
      <c r="C57" s="24" t="s">
        <v>127</v>
      </c>
      <c r="D57" s="32">
        <f>SUM(D47:D55)</f>
        <v>21558</v>
      </c>
      <c r="E57" s="33"/>
      <c r="F57" s="35">
        <f>SUM(F47:F55)</f>
        <v>0</v>
      </c>
      <c r="G57" s="33"/>
      <c r="H57" s="32">
        <f>SUM(H47:H55)</f>
        <v>21558</v>
      </c>
      <c r="I57" s="33"/>
      <c r="J57" s="35" t="s">
        <v>18</v>
      </c>
    </row>
    <row r="58" spans="4:10" ht="13.5">
      <c r="D58" s="30"/>
      <c r="E58" s="31"/>
      <c r="F58" s="39"/>
      <c r="G58" s="31"/>
      <c r="H58" s="30"/>
      <c r="I58" s="31"/>
      <c r="J58" s="30"/>
    </row>
    <row r="59" spans="1:10" ht="13.5">
      <c r="A59" s="27">
        <v>3</v>
      </c>
      <c r="B59" s="24" t="s">
        <v>128</v>
      </c>
      <c r="C59" s="25"/>
      <c r="D59" s="30"/>
      <c r="E59" s="31"/>
      <c r="F59" s="30"/>
      <c r="G59" s="31"/>
      <c r="H59" s="30"/>
      <c r="I59" s="31"/>
      <c r="J59" s="30"/>
    </row>
    <row r="60" spans="2:10" ht="13.5">
      <c r="B60" s="24" t="s">
        <v>129</v>
      </c>
      <c r="C60" s="25"/>
      <c r="D60" s="30"/>
      <c r="E60" s="31"/>
      <c r="F60" s="30"/>
      <c r="G60" s="31"/>
      <c r="H60" s="30"/>
      <c r="I60" s="31"/>
      <c r="J60" s="30"/>
    </row>
    <row r="61" spans="4:10" ht="5.25" customHeight="1">
      <c r="D61" s="30"/>
      <c r="E61" s="31"/>
      <c r="F61" s="30"/>
      <c r="G61" s="31"/>
      <c r="H61" s="30"/>
      <c r="I61" s="31"/>
      <c r="J61" s="30"/>
    </row>
    <row r="62" spans="2:10" ht="13.5">
      <c r="B62" s="24" t="s">
        <v>209</v>
      </c>
      <c r="C62" s="25"/>
      <c r="D62" s="43">
        <v>12.54</v>
      </c>
      <c r="E62" s="41"/>
      <c r="F62" s="66" t="s">
        <v>18</v>
      </c>
      <c r="G62" s="41"/>
      <c r="H62" s="43">
        <v>12.54</v>
      </c>
      <c r="I62" s="41"/>
      <c r="J62" s="66" t="s">
        <v>18</v>
      </c>
    </row>
    <row r="63" spans="2:10" ht="15.75" customHeight="1">
      <c r="B63" s="24" t="s">
        <v>210</v>
      </c>
      <c r="C63" s="25"/>
      <c r="D63" s="43"/>
      <c r="E63" s="41"/>
      <c r="F63" s="44"/>
      <c r="G63" s="41"/>
      <c r="H63" s="43"/>
      <c r="I63" s="41"/>
      <c r="J63" s="40"/>
    </row>
    <row r="64" spans="2:10" ht="14.25" thickBot="1">
      <c r="B64" s="24" t="s">
        <v>130</v>
      </c>
      <c r="C64" s="25"/>
      <c r="D64" s="47">
        <f>D57/181/10</f>
        <v>11.91049723756906</v>
      </c>
      <c r="E64" s="41"/>
      <c r="F64" s="42" t="s">
        <v>18</v>
      </c>
      <c r="G64" s="41"/>
      <c r="H64" s="47">
        <f>H57/181/10</f>
        <v>11.91049723756906</v>
      </c>
      <c r="I64" s="41"/>
      <c r="J64" s="42" t="s">
        <v>18</v>
      </c>
    </row>
    <row r="65" spans="4:11" ht="14.25" thickTop="1">
      <c r="D65" s="39"/>
      <c r="E65" s="45"/>
      <c r="F65" s="39"/>
      <c r="G65" s="45"/>
      <c r="H65" s="39"/>
      <c r="I65" s="45"/>
      <c r="J65" s="39"/>
      <c r="K65" s="46"/>
    </row>
    <row r="66" spans="1:11" ht="14.25" thickBot="1">
      <c r="A66" s="27">
        <v>4</v>
      </c>
      <c r="B66" s="24" t="s">
        <v>92</v>
      </c>
      <c r="C66" s="24" t="s">
        <v>174</v>
      </c>
      <c r="D66" s="53" t="s">
        <v>18</v>
      </c>
      <c r="E66" s="45"/>
      <c r="F66" s="53" t="s">
        <v>18</v>
      </c>
      <c r="G66" s="45"/>
      <c r="H66" s="47" t="s">
        <v>18</v>
      </c>
      <c r="I66" s="45"/>
      <c r="J66" s="48" t="s">
        <v>18</v>
      </c>
      <c r="K66" s="46"/>
    </row>
    <row r="67" spans="4:11" ht="4.5" customHeight="1" thickTop="1">
      <c r="D67" s="39"/>
      <c r="E67" s="45"/>
      <c r="F67" s="39"/>
      <c r="G67" s="45"/>
      <c r="H67" s="49"/>
      <c r="I67" s="45"/>
      <c r="J67" s="39"/>
      <c r="K67" s="46"/>
    </row>
    <row r="68" spans="2:11" ht="13.5">
      <c r="B68" s="24" t="s">
        <v>94</v>
      </c>
      <c r="C68" s="24" t="s">
        <v>131</v>
      </c>
      <c r="D68" s="39"/>
      <c r="E68" s="45"/>
      <c r="F68" s="39"/>
      <c r="G68" s="45"/>
      <c r="H68" s="39"/>
      <c r="I68" s="45"/>
      <c r="J68" s="39"/>
      <c r="K68" s="46"/>
    </row>
    <row r="69" ht="13.5">
      <c r="A69" s="25"/>
    </row>
    <row r="70" spans="1:10" ht="13.5">
      <c r="A70" s="71" t="s">
        <v>0</v>
      </c>
      <c r="B70" s="71"/>
      <c r="C70" s="71"/>
      <c r="D70" s="71"/>
      <c r="E70" s="71"/>
      <c r="F70" s="71"/>
      <c r="G70" s="71"/>
      <c r="H70" s="71"/>
      <c r="I70" s="71"/>
      <c r="J70" s="71"/>
    </row>
    <row r="71" spans="1:10" ht="13.5">
      <c r="A71" s="72" t="s">
        <v>1</v>
      </c>
      <c r="B71" s="72"/>
      <c r="C71" s="72"/>
      <c r="D71" s="72"/>
      <c r="E71" s="72"/>
      <c r="F71" s="72"/>
      <c r="G71" s="72"/>
      <c r="H71" s="72"/>
      <c r="I71" s="72"/>
      <c r="J71" s="72"/>
    </row>
    <row r="73" spans="1:10" ht="13.5">
      <c r="A73" s="71" t="s">
        <v>196</v>
      </c>
      <c r="B73" s="71"/>
      <c r="C73" s="71"/>
      <c r="D73" s="71"/>
      <c r="E73" s="71"/>
      <c r="F73" s="71"/>
      <c r="G73" s="71"/>
      <c r="H73" s="71"/>
      <c r="I73" s="71"/>
      <c r="J73" s="71"/>
    </row>
    <row r="74" spans="1:10" ht="13.5">
      <c r="A74" s="23"/>
      <c r="B74" s="23"/>
      <c r="C74" s="23"/>
      <c r="D74" s="23"/>
      <c r="E74" s="23"/>
      <c r="F74" s="26" t="s">
        <v>132</v>
      </c>
      <c r="G74" s="23"/>
      <c r="H74" s="26" t="s">
        <v>132</v>
      </c>
      <c r="I74" s="23"/>
      <c r="J74" s="23"/>
    </row>
    <row r="75" spans="6:8" ht="13.5">
      <c r="F75" s="26" t="s">
        <v>133</v>
      </c>
      <c r="H75" s="26" t="s">
        <v>84</v>
      </c>
    </row>
    <row r="76" spans="6:8" ht="13.5">
      <c r="F76" s="26" t="s">
        <v>83</v>
      </c>
      <c r="H76" s="26" t="s">
        <v>134</v>
      </c>
    </row>
    <row r="77" spans="6:8" ht="13.5">
      <c r="F77" s="26" t="s">
        <v>87</v>
      </c>
      <c r="H77" s="26" t="s">
        <v>135</v>
      </c>
    </row>
    <row r="78" spans="6:8" ht="13.5">
      <c r="F78" s="26" t="s">
        <v>90</v>
      </c>
      <c r="G78" s="26"/>
      <c r="H78" s="26" t="s">
        <v>136</v>
      </c>
    </row>
    <row r="79" spans="6:8" ht="13.5">
      <c r="F79" s="26" t="s">
        <v>137</v>
      </c>
      <c r="G79" s="26"/>
      <c r="H79" s="26" t="s">
        <v>138</v>
      </c>
    </row>
    <row r="80" spans="6:8" ht="13.5">
      <c r="F80" s="22" t="s">
        <v>34</v>
      </c>
      <c r="G80" s="22"/>
      <c r="H80" s="22" t="s">
        <v>34</v>
      </c>
    </row>
    <row r="81" ht="13.5">
      <c r="G81" s="26"/>
    </row>
    <row r="82" spans="1:8" ht="13.5">
      <c r="A82" s="27">
        <v>1</v>
      </c>
      <c r="C82" s="24" t="s">
        <v>139</v>
      </c>
      <c r="F82" s="32">
        <v>5484</v>
      </c>
      <c r="G82" s="50"/>
      <c r="H82" s="32">
        <v>5550</v>
      </c>
    </row>
    <row r="83" spans="1:8" ht="13.5">
      <c r="A83" s="27">
        <v>2</v>
      </c>
      <c r="C83" s="24" t="s">
        <v>140</v>
      </c>
      <c r="F83" s="32">
        <v>8374</v>
      </c>
      <c r="G83" s="33"/>
      <c r="H83" s="32">
        <v>8370</v>
      </c>
    </row>
    <row r="84" spans="1:8" ht="13.5">
      <c r="A84" s="27">
        <v>3</v>
      </c>
      <c r="C84" s="24" t="s">
        <v>141</v>
      </c>
      <c r="F84" s="32" t="s">
        <v>18</v>
      </c>
      <c r="G84" s="33"/>
      <c r="H84" s="32" t="s">
        <v>18</v>
      </c>
    </row>
    <row r="85" spans="1:8" ht="13.5">
      <c r="A85" s="27">
        <v>4</v>
      </c>
      <c r="C85" s="24" t="s">
        <v>142</v>
      </c>
      <c r="F85" s="32" t="s">
        <v>18</v>
      </c>
      <c r="G85" s="33"/>
      <c r="H85" s="32" t="s">
        <v>18</v>
      </c>
    </row>
    <row r="86" spans="1:8" ht="13.5">
      <c r="A86" s="27">
        <v>5</v>
      </c>
      <c r="C86" s="24" t="s">
        <v>143</v>
      </c>
      <c r="F86" s="32" t="s">
        <v>18</v>
      </c>
      <c r="G86" s="33"/>
      <c r="H86" s="32" t="s">
        <v>18</v>
      </c>
    </row>
    <row r="87" spans="1:8" ht="13.5">
      <c r="A87" s="27">
        <v>6</v>
      </c>
      <c r="C87" s="24" t="s">
        <v>144</v>
      </c>
      <c r="F87" s="32" t="s">
        <v>18</v>
      </c>
      <c r="G87" s="33"/>
      <c r="H87" s="32" t="s">
        <v>18</v>
      </c>
    </row>
    <row r="88" spans="1:8" ht="13.5">
      <c r="A88" s="27">
        <v>7</v>
      </c>
      <c r="C88" s="24" t="s">
        <v>145</v>
      </c>
      <c r="F88" s="32">
        <f>121855</f>
        <v>121855</v>
      </c>
      <c r="G88" s="33"/>
      <c r="H88" s="32">
        <f>3292+121526</f>
        <v>124818</v>
      </c>
    </row>
    <row r="89" spans="6:8" ht="13.5">
      <c r="F89" s="35"/>
      <c r="G89" s="51"/>
      <c r="H89" s="35"/>
    </row>
    <row r="90" spans="1:8" ht="13.5">
      <c r="A90" s="27">
        <v>8</v>
      </c>
      <c r="C90" s="24" t="s">
        <v>146</v>
      </c>
      <c r="F90" s="35"/>
      <c r="G90" s="33"/>
      <c r="H90" s="35"/>
    </row>
    <row r="91" spans="3:8" ht="13.5">
      <c r="C91" s="24" t="s">
        <v>147</v>
      </c>
      <c r="F91" s="32">
        <f>23032+105841</f>
        <v>128873</v>
      </c>
      <c r="G91" s="33"/>
      <c r="H91" s="32">
        <f>17172+111285</f>
        <v>128457</v>
      </c>
    </row>
    <row r="92" spans="3:8" ht="13.5">
      <c r="C92" s="24" t="s">
        <v>148</v>
      </c>
      <c r="F92" s="32">
        <f>26142</f>
        <v>26142</v>
      </c>
      <c r="G92" s="33"/>
      <c r="H92" s="32">
        <f>16101</f>
        <v>16101</v>
      </c>
    </row>
    <row r="93" spans="3:8" ht="13.5">
      <c r="C93" s="24" t="s">
        <v>149</v>
      </c>
      <c r="F93" s="32" t="s">
        <v>18</v>
      </c>
      <c r="G93" s="33"/>
      <c r="H93" s="32" t="s">
        <v>18</v>
      </c>
    </row>
    <row r="94" spans="3:8" ht="13.5">
      <c r="C94" s="24" t="s">
        <v>150</v>
      </c>
      <c r="F94" s="32">
        <v>6960</v>
      </c>
      <c r="G94" s="33"/>
      <c r="H94" s="32">
        <f>14192+210</f>
        <v>14402</v>
      </c>
    </row>
    <row r="95" spans="3:8" ht="13.5">
      <c r="C95" s="24" t="s">
        <v>151</v>
      </c>
      <c r="F95" s="68">
        <f>108+8638+8</f>
        <v>8754</v>
      </c>
      <c r="G95" s="33"/>
      <c r="H95" s="68">
        <f>1506</f>
        <v>1506</v>
      </c>
    </row>
    <row r="96" spans="6:8" ht="13.5">
      <c r="F96" s="32">
        <f>SUM(F91:F95)</f>
        <v>170729</v>
      </c>
      <c r="G96" s="33"/>
      <c r="H96" s="32">
        <f>SUM(H91:H95)</f>
        <v>160466</v>
      </c>
    </row>
    <row r="97" spans="1:8" ht="13.5">
      <c r="A97" s="27">
        <v>9</v>
      </c>
      <c r="C97" s="24" t="s">
        <v>72</v>
      </c>
      <c r="F97" s="32"/>
      <c r="G97" s="33"/>
      <c r="H97" s="32"/>
    </row>
    <row r="98" spans="3:8" ht="13.5">
      <c r="C98" s="24" t="s">
        <v>152</v>
      </c>
      <c r="F98" s="32">
        <f>22816</f>
        <v>22816</v>
      </c>
      <c r="G98" s="33"/>
      <c r="H98" s="32">
        <f>31859</f>
        <v>31859</v>
      </c>
    </row>
    <row r="99" spans="3:8" ht="13.5">
      <c r="C99" s="24" t="s">
        <v>153</v>
      </c>
      <c r="F99" s="32">
        <f>3335+5266+1150</f>
        <v>9751</v>
      </c>
      <c r="G99" s="33"/>
      <c r="H99" s="32">
        <v>21790</v>
      </c>
    </row>
    <row r="100" spans="3:8" ht="13.5">
      <c r="C100" s="24" t="s">
        <v>154</v>
      </c>
      <c r="F100" s="32">
        <f>6751+12700</f>
        <v>19451</v>
      </c>
      <c r="G100" s="33"/>
      <c r="H100" s="32">
        <v>30533</v>
      </c>
    </row>
    <row r="101" spans="3:8" ht="13.5">
      <c r="C101" s="24" t="s">
        <v>155</v>
      </c>
      <c r="F101" s="32">
        <f>19562</f>
        <v>19562</v>
      </c>
      <c r="G101" s="33"/>
      <c r="H101" s="32">
        <v>25050</v>
      </c>
    </row>
    <row r="102" spans="3:8" ht="13.5">
      <c r="C102" s="24" t="s">
        <v>156</v>
      </c>
      <c r="F102" s="32">
        <v>5021</v>
      </c>
      <c r="G102" s="33"/>
      <c r="H102" s="32">
        <v>5021</v>
      </c>
    </row>
    <row r="103" spans="3:8" ht="13.5">
      <c r="C103" s="24" t="s">
        <v>157</v>
      </c>
      <c r="F103" s="68" t="s">
        <v>18</v>
      </c>
      <c r="G103" s="33"/>
      <c r="H103" s="68" t="s">
        <v>18</v>
      </c>
    </row>
    <row r="104" spans="6:8" ht="13.5">
      <c r="F104" s="32">
        <f>SUM(F98:F103)</f>
        <v>76601</v>
      </c>
      <c r="G104" s="33"/>
      <c r="H104" s="32">
        <f>SUM(H98:H103)</f>
        <v>114253</v>
      </c>
    </row>
    <row r="105" spans="6:8" ht="13.5">
      <c r="F105" s="32"/>
      <c r="G105" s="33"/>
      <c r="H105" s="32"/>
    </row>
    <row r="106" spans="1:8" ht="13.5">
      <c r="A106" s="27">
        <v>10</v>
      </c>
      <c r="C106" s="24" t="s">
        <v>158</v>
      </c>
      <c r="F106" s="35">
        <f>F96-F104</f>
        <v>94128</v>
      </c>
      <c r="G106" s="51"/>
      <c r="H106" s="35">
        <f>H96-H104</f>
        <v>46213</v>
      </c>
    </row>
    <row r="107" spans="6:8" ht="13.5">
      <c r="F107" s="35"/>
      <c r="G107" s="33"/>
      <c r="H107" s="35"/>
    </row>
    <row r="108" spans="6:8" ht="14.25" thickBot="1">
      <c r="F108" s="52">
        <f>F106+F82+F83+F88</f>
        <v>229841</v>
      </c>
      <c r="G108" s="33"/>
      <c r="H108" s="52">
        <f>H106+H82+H83+H88</f>
        <v>184951</v>
      </c>
    </row>
    <row r="109" spans="6:8" ht="14.25" thickTop="1">
      <c r="F109" s="35"/>
      <c r="G109" s="33"/>
      <c r="H109" s="32"/>
    </row>
    <row r="110" spans="1:8" ht="13.5">
      <c r="A110" s="27">
        <v>11</v>
      </c>
      <c r="C110" s="24" t="s">
        <v>159</v>
      </c>
      <c r="F110" s="32"/>
      <c r="G110" s="33"/>
      <c r="H110" s="32"/>
    </row>
    <row r="111" spans="3:8" ht="13.5">
      <c r="C111" s="24" t="s">
        <v>160</v>
      </c>
      <c r="F111" s="32">
        <v>90500</v>
      </c>
      <c r="G111" s="33"/>
      <c r="H111" s="32">
        <v>76925</v>
      </c>
    </row>
    <row r="112" spans="3:8" ht="13.5">
      <c r="C112" s="24" t="s">
        <v>161</v>
      </c>
      <c r="F112" s="32"/>
      <c r="G112" s="33"/>
      <c r="H112" s="32"/>
    </row>
    <row r="113" spans="3:8" ht="13.5">
      <c r="C113" s="24" t="s">
        <v>162</v>
      </c>
      <c r="F113" s="32">
        <v>15282</v>
      </c>
      <c r="G113" s="33"/>
      <c r="H113" s="32" t="s">
        <v>18</v>
      </c>
    </row>
    <row r="114" spans="3:8" ht="13.5">
      <c r="C114" s="24" t="s">
        <v>163</v>
      </c>
      <c r="F114" s="32">
        <f>57484+20</f>
        <v>57504</v>
      </c>
      <c r="G114" s="33"/>
      <c r="H114" s="32">
        <f>57939+20</f>
        <v>57959</v>
      </c>
    </row>
    <row r="115" spans="3:8" ht="13.5">
      <c r="C115" s="24" t="s">
        <v>164</v>
      </c>
      <c r="F115" s="32" t="s">
        <v>18</v>
      </c>
      <c r="G115" s="33"/>
      <c r="H115" s="32" t="s">
        <v>18</v>
      </c>
    </row>
    <row r="116" spans="3:8" ht="13.5">
      <c r="C116" s="24" t="s">
        <v>165</v>
      </c>
      <c r="F116" s="32" t="s">
        <v>18</v>
      </c>
      <c r="G116" s="33"/>
      <c r="H116" s="32" t="s">
        <v>18</v>
      </c>
    </row>
    <row r="117" spans="3:8" ht="13.5">
      <c r="C117" s="24" t="s">
        <v>166</v>
      </c>
      <c r="F117" s="32">
        <v>116071</v>
      </c>
      <c r="G117" s="33"/>
      <c r="H117" s="32">
        <f>93706+350</f>
        <v>94056</v>
      </c>
    </row>
    <row r="118" spans="3:8" ht="13.5">
      <c r="C118" s="24" t="s">
        <v>167</v>
      </c>
      <c r="F118" s="36">
        <v>-62249</v>
      </c>
      <c r="G118" s="33"/>
      <c r="H118" s="36">
        <v>-62249</v>
      </c>
    </row>
    <row r="119" spans="6:8" ht="13.5">
      <c r="F119" s="32">
        <f>SUM(F111:F118)</f>
        <v>217108</v>
      </c>
      <c r="G119" s="33"/>
      <c r="H119" s="32">
        <f>SUM(H111:H118)</f>
        <v>166691</v>
      </c>
    </row>
    <row r="120" spans="1:8" ht="13.5">
      <c r="A120" s="27">
        <v>12</v>
      </c>
      <c r="C120" s="24" t="s">
        <v>168</v>
      </c>
      <c r="F120" s="32" t="s">
        <v>18</v>
      </c>
      <c r="G120" s="33"/>
      <c r="H120" s="32" t="s">
        <v>18</v>
      </c>
    </row>
    <row r="121" spans="1:8" ht="13.5">
      <c r="A121" s="27">
        <v>13</v>
      </c>
      <c r="C121" s="24" t="s">
        <v>169</v>
      </c>
      <c r="F121" s="32">
        <f>10268</f>
        <v>10268</v>
      </c>
      <c r="G121" s="33"/>
      <c r="H121" s="32">
        <f>15604+63</f>
        <v>15667</v>
      </c>
    </row>
    <row r="122" spans="1:8" ht="13.5">
      <c r="A122" s="27">
        <v>14</v>
      </c>
      <c r="C122" s="24" t="s">
        <v>170</v>
      </c>
      <c r="F122" s="32"/>
      <c r="G122" s="33"/>
      <c r="H122" s="32" t="s">
        <v>18</v>
      </c>
    </row>
    <row r="123" spans="1:8" ht="13.5">
      <c r="A123" s="27">
        <v>15</v>
      </c>
      <c r="C123" s="24" t="s">
        <v>171</v>
      </c>
      <c r="F123" s="32">
        <f>2465</f>
        <v>2465</v>
      </c>
      <c r="G123" s="33"/>
      <c r="H123" s="32">
        <v>2593</v>
      </c>
    </row>
    <row r="124" spans="6:8" ht="14.25" thickBot="1">
      <c r="F124" s="57">
        <f>F119+F121+F123+F122</f>
        <v>229841</v>
      </c>
      <c r="G124" s="33"/>
      <c r="H124" s="57">
        <f>H119+H121+H123</f>
        <v>184951</v>
      </c>
    </row>
    <row r="125" ht="14.25" thickTop="1"/>
    <row r="126" spans="1:8" ht="14.25" thickBot="1">
      <c r="A126" s="27">
        <v>16</v>
      </c>
      <c r="C126" s="24" t="s">
        <v>172</v>
      </c>
      <c r="F126" s="47">
        <f>SUM(F110:F118)/F111/2</f>
        <v>1.1994917127071822</v>
      </c>
      <c r="G126" s="31"/>
      <c r="H126" s="47">
        <f>SUM(H110:H118)/H111/2</f>
        <v>1.0834644133896651</v>
      </c>
    </row>
    <row r="127" ht="14.25" thickTop="1"/>
    <row r="130" ht="13.5">
      <c r="H130" s="32"/>
    </row>
  </sheetData>
  <mergeCells count="7">
    <mergeCell ref="A70:J70"/>
    <mergeCell ref="A71:J71"/>
    <mergeCell ref="A73:J73"/>
    <mergeCell ref="A1:J1"/>
    <mergeCell ref="A2:J2"/>
    <mergeCell ref="A4:J4"/>
    <mergeCell ref="A5:J5"/>
  </mergeCells>
  <printOptions/>
  <pageMargins left="0.75" right="0.26" top="0.83" bottom="1.13" header="0.5" footer="0.5"/>
  <pageSetup horizontalDpi="600" verticalDpi="600" orientation="portrait" scale="80" r:id="rId1"/>
  <rowBreaks count="1" manualBreakCount="1">
    <brk id="69" max="255" man="1"/>
  </rowBreaks>
</worksheet>
</file>

<file path=xl/worksheets/sheet2.xml><?xml version="1.0" encoding="utf-8"?>
<worksheet xmlns="http://schemas.openxmlformats.org/spreadsheetml/2006/main" xmlns:r="http://schemas.openxmlformats.org/officeDocument/2006/relationships">
  <dimension ref="A1:J302"/>
  <sheetViews>
    <sheetView tabSelected="1" workbookViewId="0" topLeftCell="B210">
      <selection activeCell="D223" sqref="D223"/>
    </sheetView>
  </sheetViews>
  <sheetFormatPr defaultColWidth="9.140625" defaultRowHeight="12.75"/>
  <cols>
    <col min="1" max="1" width="1.57421875" style="5" customWidth="1"/>
    <col min="2" max="2" width="6.57421875" style="5" customWidth="1"/>
    <col min="3" max="3" width="4.140625" style="5" customWidth="1"/>
    <col min="4" max="4" width="43.28125" style="5" customWidth="1"/>
    <col min="5" max="5" width="15.7109375" style="5" customWidth="1"/>
    <col min="6" max="6" width="1.8515625" style="5" customWidth="1"/>
    <col min="7" max="7" width="16.7109375" style="7" customWidth="1"/>
    <col min="8" max="8" width="1.8515625" style="5" customWidth="1"/>
    <col min="9" max="9" width="17.8515625" style="7" customWidth="1"/>
    <col min="10" max="10" width="1.1484375" style="5" customWidth="1"/>
    <col min="11" max="11" width="2.57421875" style="8" customWidth="1"/>
    <col min="12" max="16384" width="9.140625" style="8" customWidth="1"/>
  </cols>
  <sheetData>
    <row r="1" spans="1:10" s="1" customFormat="1" ht="18" customHeight="1">
      <c r="A1" s="2"/>
      <c r="B1" s="3" t="s">
        <v>0</v>
      </c>
      <c r="C1" s="3"/>
      <c r="E1" s="2"/>
      <c r="F1" s="2"/>
      <c r="G1" s="4"/>
      <c r="H1" s="2"/>
      <c r="I1" s="4"/>
      <c r="J1" s="2"/>
    </row>
    <row r="2" spans="1:10" s="1" customFormat="1" ht="15" customHeight="1">
      <c r="A2" s="2"/>
      <c r="B2" s="2" t="s">
        <v>1</v>
      </c>
      <c r="C2" s="2"/>
      <c r="E2" s="2"/>
      <c r="F2" s="2"/>
      <c r="G2" s="4"/>
      <c r="H2" s="2"/>
      <c r="I2" s="4"/>
      <c r="J2" s="2"/>
    </row>
    <row r="3" spans="1:10" s="1" customFormat="1" ht="15" customHeight="1">
      <c r="A3" s="2"/>
      <c r="B3" s="2"/>
      <c r="C3" s="2"/>
      <c r="D3" s="2"/>
      <c r="E3" s="2"/>
      <c r="F3" s="2"/>
      <c r="G3" s="4"/>
      <c r="H3" s="2"/>
      <c r="I3" s="4"/>
      <c r="J3" s="2"/>
    </row>
    <row r="4" spans="2:3" ht="12.75">
      <c r="B4" s="6" t="s">
        <v>2</v>
      </c>
      <c r="C4" s="6"/>
    </row>
    <row r="5" spans="7:8" ht="12.75">
      <c r="G5" s="5"/>
      <c r="H5" s="7"/>
    </row>
    <row r="6" spans="2:8" ht="12.75">
      <c r="B6" s="16" t="s">
        <v>3</v>
      </c>
      <c r="C6" s="6" t="s">
        <v>4</v>
      </c>
      <c r="D6" s="6"/>
      <c r="H6" s="7"/>
    </row>
    <row r="7" spans="2:8" ht="12.75">
      <c r="B7" s="16"/>
      <c r="C7" s="6"/>
      <c r="D7" s="6"/>
      <c r="H7" s="7"/>
    </row>
    <row r="8" spans="2:8" ht="12.75">
      <c r="B8" s="16"/>
      <c r="C8" s="6"/>
      <c r="D8" s="6"/>
      <c r="H8" s="7"/>
    </row>
    <row r="9" ht="12.75">
      <c r="H9" s="7"/>
    </row>
    <row r="10" ht="12.75">
      <c r="H10" s="7"/>
    </row>
    <row r="11" spans="8:10" ht="12.75">
      <c r="H11" s="7"/>
      <c r="J11" s="7"/>
    </row>
    <row r="12" spans="7:10" ht="12.75">
      <c r="G12" s="10"/>
      <c r="H12" s="10"/>
      <c r="I12" s="10"/>
      <c r="J12" s="10"/>
    </row>
    <row r="13" spans="7:10" ht="12.75">
      <c r="G13" s="11"/>
      <c r="H13" s="12"/>
      <c r="I13" s="11"/>
      <c r="J13" s="12"/>
    </row>
    <row r="14" spans="7:10" ht="12.75">
      <c r="G14" s="11"/>
      <c r="H14" s="12"/>
      <c r="I14" s="11"/>
      <c r="J14" s="12"/>
    </row>
    <row r="15" spans="7:10" ht="12.75">
      <c r="G15" s="11"/>
      <c r="H15" s="12"/>
      <c r="I15" s="11"/>
      <c r="J15" s="12"/>
    </row>
    <row r="16" spans="2:10" ht="12.75">
      <c r="B16" s="16" t="s">
        <v>5</v>
      </c>
      <c r="C16" s="6" t="s">
        <v>6</v>
      </c>
      <c r="D16" s="6"/>
      <c r="G16" s="11"/>
      <c r="H16" s="12"/>
      <c r="I16" s="11"/>
      <c r="J16" s="12"/>
    </row>
    <row r="17" spans="2:10" ht="12.75">
      <c r="B17" s="16"/>
      <c r="C17" s="6"/>
      <c r="D17" s="6"/>
      <c r="G17" s="11"/>
      <c r="H17" s="12"/>
      <c r="I17" s="11"/>
      <c r="J17" s="12"/>
    </row>
    <row r="18" spans="2:10" ht="12.75">
      <c r="B18" s="16"/>
      <c r="C18" s="6"/>
      <c r="D18" s="6"/>
      <c r="G18" s="11"/>
      <c r="H18" s="12"/>
      <c r="I18" s="11"/>
      <c r="J18" s="12"/>
    </row>
    <row r="19" spans="7:10" ht="12.75">
      <c r="G19" s="11"/>
      <c r="H19" s="12"/>
      <c r="I19" s="11"/>
      <c r="J19" s="12"/>
    </row>
    <row r="20" spans="7:10" ht="12.75">
      <c r="G20" s="11"/>
      <c r="H20" s="12"/>
      <c r="I20" s="11"/>
      <c r="J20" s="12"/>
    </row>
    <row r="21" spans="7:10" ht="12.75">
      <c r="G21" s="11"/>
      <c r="H21" s="12"/>
      <c r="I21" s="11"/>
      <c r="J21" s="12"/>
    </row>
    <row r="22" spans="2:10" ht="12.75">
      <c r="B22" s="16" t="s">
        <v>7</v>
      </c>
      <c r="C22" s="6" t="s">
        <v>8</v>
      </c>
      <c r="G22" s="11"/>
      <c r="H22" s="12"/>
      <c r="I22" s="11"/>
      <c r="J22" s="12"/>
    </row>
    <row r="23" spans="2:10" ht="12.75">
      <c r="B23" s="16"/>
      <c r="C23" s="6"/>
      <c r="G23" s="11"/>
      <c r="H23" s="12"/>
      <c r="I23" s="11"/>
      <c r="J23" s="12"/>
    </row>
    <row r="24" spans="2:10" ht="12.75">
      <c r="B24" s="16"/>
      <c r="C24" s="6"/>
      <c r="G24" s="11"/>
      <c r="H24" s="12"/>
      <c r="I24" s="11"/>
      <c r="J24" s="12"/>
    </row>
    <row r="25" spans="7:10" ht="12.75">
      <c r="G25" s="11"/>
      <c r="H25" s="12"/>
      <c r="I25" s="11"/>
      <c r="J25" s="12"/>
    </row>
    <row r="26" spans="7:10" ht="12.75">
      <c r="G26" s="11"/>
      <c r="H26" s="12"/>
      <c r="I26" s="11"/>
      <c r="J26" s="12"/>
    </row>
    <row r="27" spans="7:10" ht="12.75">
      <c r="G27" s="11"/>
      <c r="H27" s="12"/>
      <c r="I27" s="11"/>
      <c r="J27" s="12"/>
    </row>
    <row r="28" spans="2:10" ht="12.75">
      <c r="B28" s="16" t="s">
        <v>9</v>
      </c>
      <c r="C28" s="6" t="s">
        <v>10</v>
      </c>
      <c r="D28" s="6"/>
      <c r="G28" s="11"/>
      <c r="H28" s="12"/>
      <c r="I28" s="11"/>
      <c r="J28" s="12"/>
    </row>
    <row r="29" spans="2:10" ht="12.75">
      <c r="B29" s="16"/>
      <c r="C29" s="6"/>
      <c r="D29" s="6"/>
      <c r="G29" s="11"/>
      <c r="H29" s="12"/>
      <c r="I29" s="11"/>
      <c r="J29" s="12"/>
    </row>
    <row r="30" spans="2:10" ht="12.75">
      <c r="B30" s="16"/>
      <c r="C30" s="6"/>
      <c r="D30" s="6"/>
      <c r="G30" s="11"/>
      <c r="H30" s="12"/>
      <c r="I30" s="11"/>
      <c r="J30" s="12"/>
    </row>
    <row r="31" spans="7:10" ht="12.75">
      <c r="G31" s="11"/>
      <c r="H31" s="12"/>
      <c r="I31" s="11"/>
      <c r="J31" s="12"/>
    </row>
    <row r="32" spans="7:10" ht="12.75">
      <c r="G32" s="11"/>
      <c r="H32" s="12"/>
      <c r="I32" s="11"/>
      <c r="J32" s="12"/>
    </row>
    <row r="33" spans="7:10" ht="12.75">
      <c r="G33" s="11" t="s">
        <v>183</v>
      </c>
      <c r="H33" s="12"/>
      <c r="I33" s="11" t="s">
        <v>184</v>
      </c>
      <c r="J33" s="12"/>
    </row>
    <row r="34" spans="7:10" ht="12.75">
      <c r="G34" s="11" t="s">
        <v>11</v>
      </c>
      <c r="H34" s="12"/>
      <c r="I34" s="58" t="s">
        <v>175</v>
      </c>
      <c r="J34" s="12"/>
    </row>
    <row r="35" spans="7:10" ht="12.75">
      <c r="G35" s="11" t="s">
        <v>12</v>
      </c>
      <c r="H35" s="12"/>
      <c r="I35" s="11" t="s">
        <v>88</v>
      </c>
      <c r="J35" s="12"/>
    </row>
    <row r="36" spans="7:10" ht="12.75">
      <c r="G36" s="11" t="s">
        <v>13</v>
      </c>
      <c r="H36" s="12"/>
      <c r="I36" s="59" t="s">
        <v>13</v>
      </c>
      <c r="J36" s="12"/>
    </row>
    <row r="37" spans="7:10" ht="12.75">
      <c r="G37" s="11" t="s">
        <v>14</v>
      </c>
      <c r="H37" s="12"/>
      <c r="I37" s="11" t="s">
        <v>14</v>
      </c>
      <c r="J37" s="12"/>
    </row>
    <row r="38" spans="7:10" ht="12.75">
      <c r="G38" s="11"/>
      <c r="H38" s="12"/>
      <c r="I38" s="11"/>
      <c r="J38" s="12"/>
    </row>
    <row r="39" spans="3:10" ht="12.75">
      <c r="C39" s="5" t="s">
        <v>15</v>
      </c>
      <c r="G39" s="11">
        <v>8930</v>
      </c>
      <c r="H39" s="12"/>
      <c r="I39" s="11">
        <v>8930</v>
      </c>
      <c r="J39" s="12"/>
    </row>
    <row r="40" spans="3:10" ht="12.75">
      <c r="C40" s="5" t="s">
        <v>16</v>
      </c>
      <c r="G40" s="60">
        <v>-128</v>
      </c>
      <c r="H40" s="12"/>
      <c r="I40" s="60">
        <v>-128</v>
      </c>
      <c r="J40" s="12"/>
    </row>
    <row r="41" spans="7:10" ht="12.75">
      <c r="G41" s="11">
        <f>SUM(G39:G40)</f>
        <v>8802</v>
      </c>
      <c r="H41" s="12"/>
      <c r="I41" s="11">
        <f>SUM(I39:I40)</f>
        <v>8802</v>
      </c>
      <c r="J41" s="12"/>
    </row>
    <row r="42" spans="3:10" ht="12.75">
      <c r="C42" s="5" t="s">
        <v>17</v>
      </c>
      <c r="G42" s="11" t="s">
        <v>18</v>
      </c>
      <c r="H42" s="12"/>
      <c r="I42" s="11" t="s">
        <v>18</v>
      </c>
      <c r="J42" s="11"/>
    </row>
    <row r="43" spans="7:10" ht="13.5" thickBot="1">
      <c r="G43" s="61">
        <f>SUM(G41:G42)</f>
        <v>8802</v>
      </c>
      <c r="H43" s="12"/>
      <c r="I43" s="61">
        <f>SUM(I41:I42)</f>
        <v>8802</v>
      </c>
      <c r="J43" s="12"/>
    </row>
    <row r="44" spans="7:10" ht="13.5" thickTop="1">
      <c r="G44" s="11"/>
      <c r="H44" s="12"/>
      <c r="I44" s="11"/>
      <c r="J44" s="12"/>
    </row>
    <row r="45" spans="2:10" ht="12.75">
      <c r="B45" s="13"/>
      <c r="C45" s="13"/>
      <c r="G45" s="11"/>
      <c r="H45" s="11"/>
      <c r="I45" s="11"/>
      <c r="J45" s="11"/>
    </row>
    <row r="46" spans="2:10" ht="12.75">
      <c r="B46" s="14"/>
      <c r="C46" s="14"/>
      <c r="G46" s="11"/>
      <c r="H46" s="11"/>
      <c r="I46" s="11"/>
      <c r="J46" s="11"/>
    </row>
    <row r="47" spans="2:10" ht="12.75">
      <c r="B47" s="13"/>
      <c r="C47" s="13"/>
      <c r="G47" s="11"/>
      <c r="H47" s="11"/>
      <c r="I47" s="11"/>
      <c r="J47" s="11"/>
    </row>
    <row r="48" spans="2:10" ht="12.75">
      <c r="B48" s="13"/>
      <c r="C48" s="13"/>
      <c r="G48" s="11"/>
      <c r="H48" s="11"/>
      <c r="I48" s="11"/>
      <c r="J48" s="11"/>
    </row>
    <row r="49" spans="2:10" ht="12.75">
      <c r="B49" s="13"/>
      <c r="C49" s="13"/>
      <c r="G49" s="11"/>
      <c r="H49" s="11"/>
      <c r="I49" s="11"/>
      <c r="J49" s="11"/>
    </row>
    <row r="50" spans="2:3" ht="12.75">
      <c r="B50" s="16" t="s">
        <v>19</v>
      </c>
      <c r="C50" s="6" t="s">
        <v>20</v>
      </c>
    </row>
    <row r="51" spans="2:3" ht="12.75">
      <c r="B51" s="16"/>
      <c r="C51" s="6"/>
    </row>
    <row r="52" spans="2:3" ht="12.75">
      <c r="B52" s="16"/>
      <c r="C52" s="6"/>
    </row>
    <row r="57" spans="2:4" ht="12.75">
      <c r="B57" s="16" t="s">
        <v>21</v>
      </c>
      <c r="C57" s="6" t="s">
        <v>22</v>
      </c>
      <c r="D57" s="6"/>
    </row>
    <row r="58" spans="2:4" ht="12.75">
      <c r="B58" s="16"/>
      <c r="C58" s="6"/>
      <c r="D58" s="6"/>
    </row>
    <row r="59" spans="2:4" ht="12.75">
      <c r="B59" s="16"/>
      <c r="C59" s="6"/>
      <c r="D59" s="6"/>
    </row>
    <row r="62" spans="1:2" ht="12.75">
      <c r="A62" s="18"/>
      <c r="B62" s="20"/>
    </row>
    <row r="63" spans="2:4" ht="12.75">
      <c r="B63" s="16" t="s">
        <v>23</v>
      </c>
      <c r="C63" s="6" t="s">
        <v>24</v>
      </c>
      <c r="D63" s="6"/>
    </row>
    <row r="64" spans="2:4" ht="12.75">
      <c r="B64" s="16"/>
      <c r="C64" s="6"/>
      <c r="D64" s="6"/>
    </row>
    <row r="65" spans="2:4" ht="12.75">
      <c r="B65" s="16"/>
      <c r="C65" s="6"/>
      <c r="D65" s="6"/>
    </row>
    <row r="70" spans="2:3" ht="12.75">
      <c r="B70" s="6" t="s">
        <v>191</v>
      </c>
      <c r="C70" s="6" t="s">
        <v>25</v>
      </c>
    </row>
    <row r="71" spans="2:3" ht="12.75">
      <c r="B71" s="16"/>
      <c r="C71" s="6"/>
    </row>
    <row r="72" spans="2:3" ht="12.75">
      <c r="B72" s="16"/>
      <c r="C72" s="6"/>
    </row>
    <row r="73" spans="2:4" ht="12.75">
      <c r="B73" s="6" t="s">
        <v>73</v>
      </c>
      <c r="C73" s="6" t="s">
        <v>173</v>
      </c>
      <c r="D73" s="8"/>
    </row>
    <row r="74" spans="2:3" ht="12.75">
      <c r="B74" s="16"/>
      <c r="C74" s="6" t="s">
        <v>74</v>
      </c>
    </row>
    <row r="75" spans="2:3" ht="12.75">
      <c r="B75" s="16"/>
      <c r="C75" s="6" t="s">
        <v>185</v>
      </c>
    </row>
    <row r="76" spans="2:3" ht="12.75">
      <c r="B76" s="16"/>
      <c r="C76" s="6" t="s">
        <v>176</v>
      </c>
    </row>
    <row r="77" spans="2:3" ht="12.75">
      <c r="B77" s="16"/>
      <c r="C77" s="6" t="s">
        <v>211</v>
      </c>
    </row>
    <row r="78" spans="2:3" ht="12.75">
      <c r="B78" s="16"/>
      <c r="C78" s="6"/>
    </row>
    <row r="79" spans="2:3" ht="12.75">
      <c r="B79" s="16"/>
      <c r="C79" s="6"/>
    </row>
    <row r="80" spans="2:3" ht="12.75">
      <c r="B80" s="16"/>
      <c r="C80" s="6"/>
    </row>
    <row r="97" spans="2:4" ht="12.75">
      <c r="B97" s="6" t="s">
        <v>75</v>
      </c>
      <c r="C97" s="6" t="s">
        <v>186</v>
      </c>
      <c r="D97" s="8"/>
    </row>
    <row r="98" spans="2:3" ht="12.75">
      <c r="B98" s="16"/>
      <c r="C98" s="6" t="s">
        <v>187</v>
      </c>
    </row>
    <row r="99" spans="2:3" ht="12.75">
      <c r="B99" s="16"/>
      <c r="C99" s="6"/>
    </row>
    <row r="100" spans="2:3" ht="12.75">
      <c r="B100" s="16"/>
      <c r="C100" s="6"/>
    </row>
    <row r="101" spans="2:3" ht="12.75">
      <c r="B101" s="16"/>
      <c r="C101" s="6"/>
    </row>
    <row r="109" spans="2:3" ht="12.75">
      <c r="B109" s="6" t="s">
        <v>76</v>
      </c>
      <c r="C109" s="6" t="s">
        <v>188</v>
      </c>
    </row>
    <row r="110" spans="2:3" ht="12.75">
      <c r="B110" s="6"/>
      <c r="C110" s="6" t="s">
        <v>189</v>
      </c>
    </row>
    <row r="111" spans="2:3" ht="12.75">
      <c r="B111" s="6"/>
      <c r="C111" s="6" t="s">
        <v>77</v>
      </c>
    </row>
    <row r="112" spans="2:3" ht="12.75">
      <c r="B112" s="6"/>
      <c r="C112" s="6" t="s">
        <v>190</v>
      </c>
    </row>
    <row r="113" spans="2:3" ht="12.75">
      <c r="B113" s="6"/>
      <c r="C113" s="6" t="s">
        <v>197</v>
      </c>
    </row>
    <row r="114" spans="2:3" ht="12.75">
      <c r="B114" s="6"/>
      <c r="C114" s="6" t="s">
        <v>198</v>
      </c>
    </row>
    <row r="115" ht="12.75">
      <c r="C115" s="6"/>
    </row>
    <row r="125" spans="2:3" ht="12.75">
      <c r="B125" s="6" t="s">
        <v>192</v>
      </c>
      <c r="C125" s="6" t="s">
        <v>193</v>
      </c>
    </row>
    <row r="126" spans="2:3" ht="12.75">
      <c r="B126" s="6"/>
      <c r="C126" s="6"/>
    </row>
    <row r="128" ht="12.75">
      <c r="C128" s="5" t="s">
        <v>212</v>
      </c>
    </row>
    <row r="129" ht="12.75">
      <c r="C129" s="5" t="s">
        <v>181</v>
      </c>
    </row>
    <row r="131" spans="3:9" ht="12.75">
      <c r="C131" s="6" t="s">
        <v>182</v>
      </c>
      <c r="E131" s="8"/>
      <c r="F131" s="8"/>
      <c r="I131" s="54"/>
    </row>
    <row r="132" spans="3:9" ht="12.75">
      <c r="C132" s="6"/>
      <c r="E132" s="7" t="s">
        <v>200</v>
      </c>
      <c r="G132" s="7" t="s">
        <v>204</v>
      </c>
      <c r="I132" s="7" t="s">
        <v>205</v>
      </c>
    </row>
    <row r="133" spans="3:9" ht="12.75">
      <c r="C133" s="6"/>
      <c r="E133" s="7" t="s">
        <v>201</v>
      </c>
      <c r="G133" s="8"/>
      <c r="I133" s="7" t="s">
        <v>206</v>
      </c>
    </row>
    <row r="134" spans="3:9" ht="12.75">
      <c r="C134" s="6"/>
      <c r="E134" s="7" t="s">
        <v>202</v>
      </c>
      <c r="I134" s="8"/>
    </row>
    <row r="135" spans="5:9" ht="12.75">
      <c r="E135" s="58" t="s">
        <v>203</v>
      </c>
      <c r="G135" s="7" t="s">
        <v>203</v>
      </c>
      <c r="I135" s="7" t="s">
        <v>203</v>
      </c>
    </row>
    <row r="136" spans="3:9" ht="12.75">
      <c r="C136" s="5" t="s">
        <v>180</v>
      </c>
      <c r="E136" s="12">
        <v>12544614</v>
      </c>
      <c r="G136" s="55">
        <v>12489466</v>
      </c>
      <c r="I136" s="55">
        <v>55148</v>
      </c>
    </row>
    <row r="137" spans="3:9" ht="12.75">
      <c r="C137" s="5" t="s">
        <v>177</v>
      </c>
      <c r="E137" s="12">
        <v>16277000</v>
      </c>
      <c r="G137" s="55">
        <v>16328483</v>
      </c>
      <c r="I137" s="69" t="s">
        <v>207</v>
      </c>
    </row>
    <row r="138" spans="3:9" ht="12.75">
      <c r="C138" s="5" t="s">
        <v>178</v>
      </c>
      <c r="E138" s="12">
        <v>3000000</v>
      </c>
      <c r="G138" s="55">
        <v>3406713</v>
      </c>
      <c r="I138" s="69" t="s">
        <v>208</v>
      </c>
    </row>
    <row r="139" spans="3:9" ht="12.75">
      <c r="C139" s="5" t="s">
        <v>179</v>
      </c>
      <c r="E139" s="12">
        <v>758386</v>
      </c>
      <c r="G139" s="55">
        <v>264987</v>
      </c>
      <c r="I139" s="55">
        <v>493399</v>
      </c>
    </row>
    <row r="140" spans="5:9" ht="12.75">
      <c r="E140" s="12"/>
      <c r="G140" s="55"/>
      <c r="I140" s="13"/>
    </row>
    <row r="141" spans="5:9" ht="13.5" thickBot="1">
      <c r="E141" s="70">
        <f>SUM(E136:E140)</f>
        <v>32580000</v>
      </c>
      <c r="F141" s="6"/>
      <c r="G141" s="56">
        <f>SUM(G136:G140)</f>
        <v>32489649</v>
      </c>
      <c r="I141" s="56">
        <v>90351</v>
      </c>
    </row>
    <row r="142" ht="13.5" thickTop="1">
      <c r="I142" s="55"/>
    </row>
    <row r="143" spans="1:2" ht="12.75">
      <c r="A143" s="18"/>
      <c r="B143" s="19"/>
    </row>
    <row r="144" spans="2:3" ht="12.75">
      <c r="B144" s="16" t="s">
        <v>26</v>
      </c>
      <c r="C144" s="6" t="s">
        <v>27</v>
      </c>
    </row>
    <row r="145" spans="2:3" ht="12.75">
      <c r="B145" s="16"/>
      <c r="C145" s="6"/>
    </row>
    <row r="152" spans="2:4" ht="12.75">
      <c r="B152" s="16" t="s">
        <v>28</v>
      </c>
      <c r="C152" s="6" t="s">
        <v>29</v>
      </c>
      <c r="D152" s="6"/>
    </row>
    <row r="153" spans="2:4" ht="12.75">
      <c r="B153" s="16"/>
      <c r="C153" s="6"/>
      <c r="D153" s="6"/>
    </row>
    <row r="154" spans="2:4" ht="12.75">
      <c r="B154" s="16"/>
      <c r="C154" s="6"/>
      <c r="D154" s="6"/>
    </row>
    <row r="155" ht="12.75">
      <c r="B155" s="9"/>
    </row>
    <row r="156" ht="12.75">
      <c r="B156" s="9"/>
    </row>
    <row r="157" spans="2:9" ht="12.75">
      <c r="B157" s="9"/>
      <c r="C157" s="5" t="s">
        <v>30</v>
      </c>
      <c r="D157" s="8"/>
      <c r="E157" s="13" t="s">
        <v>31</v>
      </c>
      <c r="F157" s="13"/>
      <c r="G157" s="13" t="s">
        <v>32</v>
      </c>
      <c r="H157" s="13"/>
      <c r="I157" s="62" t="s">
        <v>33</v>
      </c>
    </row>
    <row r="158" spans="2:9" ht="12.75">
      <c r="B158" s="9"/>
      <c r="D158" s="8"/>
      <c r="E158" s="13" t="s">
        <v>14</v>
      </c>
      <c r="F158" s="13"/>
      <c r="G158" s="13" t="s">
        <v>14</v>
      </c>
      <c r="H158" s="13"/>
      <c r="I158" s="13" t="s">
        <v>34</v>
      </c>
    </row>
    <row r="159" spans="2:9" ht="12.75">
      <c r="B159" s="9"/>
      <c r="C159" s="5" t="s">
        <v>35</v>
      </c>
      <c r="D159" s="8"/>
      <c r="E159" s="15">
        <v>6751</v>
      </c>
      <c r="G159" s="15">
        <v>0</v>
      </c>
      <c r="I159" s="15">
        <f>SUM(E159:G159)</f>
        <v>6751</v>
      </c>
    </row>
    <row r="160" spans="2:9" ht="12.75">
      <c r="B160" s="9"/>
      <c r="C160" s="5" t="s">
        <v>36</v>
      </c>
      <c r="D160" s="8"/>
      <c r="E160" s="15">
        <v>4781</v>
      </c>
      <c r="G160" s="15">
        <v>0</v>
      </c>
      <c r="I160" s="15">
        <f>SUM(E160:G160)</f>
        <v>4781</v>
      </c>
    </row>
    <row r="161" spans="2:9" ht="12.75">
      <c r="B161" s="9"/>
      <c r="C161" s="5" t="s">
        <v>37</v>
      </c>
      <c r="D161" s="8"/>
      <c r="E161" s="15">
        <v>5000</v>
      </c>
      <c r="G161" s="15">
        <v>0</v>
      </c>
      <c r="I161" s="15">
        <f>SUM(E161:G161)</f>
        <v>5000</v>
      </c>
    </row>
    <row r="162" spans="2:9" ht="12.75">
      <c r="B162" s="9"/>
      <c r="C162" s="5" t="s">
        <v>38</v>
      </c>
      <c r="D162" s="8"/>
      <c r="E162" s="15">
        <v>2887</v>
      </c>
      <c r="G162" s="15">
        <v>10141</v>
      </c>
      <c r="I162" s="15">
        <f>SUM(E162:G162)</f>
        <v>13028</v>
      </c>
    </row>
    <row r="163" spans="2:9" ht="12.75">
      <c r="B163" s="9"/>
      <c r="C163" s="5" t="s">
        <v>39</v>
      </c>
      <c r="D163" s="8"/>
      <c r="E163" s="15">
        <v>31</v>
      </c>
      <c r="G163" s="15">
        <v>127</v>
      </c>
      <c r="I163" s="15">
        <f>SUM(E163:G163)</f>
        <v>158</v>
      </c>
    </row>
    <row r="164" spans="2:5" ht="6" customHeight="1">
      <c r="B164" s="9"/>
      <c r="D164" s="8"/>
      <c r="E164" s="7"/>
    </row>
    <row r="165" spans="2:9" ht="13.5" thickBot="1">
      <c r="B165" s="9"/>
      <c r="D165" s="8"/>
      <c r="E165" s="63">
        <f>SUM(E159:E164)</f>
        <v>19450</v>
      </c>
      <c r="G165" s="63">
        <f>SUM(G159:G164)</f>
        <v>10268</v>
      </c>
      <c r="I165" s="63">
        <f>SUM(I159:I164)</f>
        <v>29718</v>
      </c>
    </row>
    <row r="166" spans="2:4" ht="13.5" thickTop="1">
      <c r="B166" s="9"/>
      <c r="D166" s="8"/>
    </row>
    <row r="167" spans="2:9" ht="12.75">
      <c r="B167" s="9"/>
      <c r="D167" s="8"/>
      <c r="I167" s="15"/>
    </row>
    <row r="168" spans="2:4" ht="12.75">
      <c r="B168" s="16" t="s">
        <v>40</v>
      </c>
      <c r="C168" s="6" t="s">
        <v>41</v>
      </c>
      <c r="D168" s="17"/>
    </row>
    <row r="169" spans="2:4" ht="12.75">
      <c r="B169" s="16"/>
      <c r="C169" s="6"/>
      <c r="D169" s="17"/>
    </row>
    <row r="170" spans="2:4" ht="12.75">
      <c r="B170" s="16"/>
      <c r="C170" s="6"/>
      <c r="D170" s="17"/>
    </row>
    <row r="189" spans="2:4" ht="12.75">
      <c r="B189" s="16" t="s">
        <v>42</v>
      </c>
      <c r="C189" s="6" t="s">
        <v>43</v>
      </c>
      <c r="D189" s="17"/>
    </row>
    <row r="190" spans="2:4" ht="12.75">
      <c r="B190" s="16"/>
      <c r="C190" s="6"/>
      <c r="D190" s="17"/>
    </row>
    <row r="191" spans="2:4" ht="12.75">
      <c r="B191" s="16"/>
      <c r="C191" s="6"/>
      <c r="D191" s="17"/>
    </row>
    <row r="194" ht="12.75">
      <c r="D194" s="8"/>
    </row>
    <row r="195" spans="2:4" ht="16.5" customHeight="1">
      <c r="B195" s="16" t="s">
        <v>44</v>
      </c>
      <c r="C195" s="6" t="s">
        <v>45</v>
      </c>
      <c r="D195" s="8"/>
    </row>
    <row r="196" spans="2:4" ht="16.5" customHeight="1">
      <c r="B196" s="9"/>
      <c r="D196" s="8"/>
    </row>
    <row r="197" ht="12.75">
      <c r="D197" s="8"/>
    </row>
    <row r="198" ht="12.75">
      <c r="D198" s="8"/>
    </row>
    <row r="199" spans="2:4" ht="12.75">
      <c r="B199" s="18"/>
      <c r="D199" s="8"/>
    </row>
    <row r="200" spans="2:4" ht="12.75">
      <c r="B200" s="16" t="s">
        <v>46</v>
      </c>
      <c r="C200" s="6" t="s">
        <v>47</v>
      </c>
      <c r="D200" s="17"/>
    </row>
    <row r="201" spans="2:4" ht="12.75">
      <c r="B201" s="16"/>
      <c r="C201" s="6"/>
      <c r="D201" s="17"/>
    </row>
    <row r="202" spans="4:9" ht="12.75">
      <c r="D202" s="8"/>
      <c r="E202" s="13"/>
      <c r="F202" s="13"/>
      <c r="G202" s="13" t="s">
        <v>48</v>
      </c>
      <c r="H202" s="13"/>
      <c r="I202" s="13" t="s">
        <v>213</v>
      </c>
    </row>
    <row r="203" spans="4:9" ht="12.75">
      <c r="D203" s="8"/>
      <c r="E203" s="13" t="s">
        <v>49</v>
      </c>
      <c r="F203" s="13"/>
      <c r="G203" s="13" t="s">
        <v>50</v>
      </c>
      <c r="H203" s="13"/>
      <c r="I203" s="13" t="s">
        <v>51</v>
      </c>
    </row>
    <row r="204" spans="4:9" ht="12.75">
      <c r="D204" s="8"/>
      <c r="E204" s="13" t="s">
        <v>14</v>
      </c>
      <c r="F204" s="13"/>
      <c r="G204" s="13" t="s">
        <v>14</v>
      </c>
      <c r="H204" s="13"/>
      <c r="I204" s="13" t="s">
        <v>14</v>
      </c>
    </row>
    <row r="206" spans="3:9" ht="12.75">
      <c r="C206" s="5" t="s">
        <v>52</v>
      </c>
      <c r="D206" s="8"/>
      <c r="E206" s="64">
        <v>0</v>
      </c>
      <c r="F206" s="64"/>
      <c r="G206" s="15">
        <v>60</v>
      </c>
      <c r="H206" s="64"/>
      <c r="I206" s="15">
        <v>4837</v>
      </c>
    </row>
    <row r="207" spans="3:9" ht="12.75">
      <c r="C207" s="5" t="s">
        <v>53</v>
      </c>
      <c r="D207" s="8"/>
      <c r="E207" s="64">
        <v>61231</v>
      </c>
      <c r="F207" s="64"/>
      <c r="G207" s="15">
        <v>30300</v>
      </c>
      <c r="H207" s="64"/>
      <c r="I207" s="15">
        <v>212271</v>
      </c>
    </row>
    <row r="208" ht="5.25" customHeight="1">
      <c r="D208" s="8"/>
    </row>
    <row r="209" spans="4:9" ht="13.5" thickBot="1">
      <c r="D209" s="8"/>
      <c r="E209" s="65">
        <f>SUM(E206:E208)</f>
        <v>61231</v>
      </c>
      <c r="G209" s="65">
        <f>SUM(G206:G208)</f>
        <v>30360</v>
      </c>
      <c r="I209" s="65">
        <f>SUM(I206:I208)</f>
        <v>217108</v>
      </c>
    </row>
    <row r="210" ht="13.5" thickTop="1"/>
    <row r="211" spans="2:4" ht="12.75">
      <c r="B211" s="16" t="s">
        <v>54</v>
      </c>
      <c r="C211" s="6" t="s">
        <v>55</v>
      </c>
      <c r="D211" s="8"/>
    </row>
    <row r="212" spans="2:4" ht="12.75">
      <c r="B212" s="16"/>
      <c r="C212" s="6"/>
      <c r="D212" s="8"/>
    </row>
    <row r="213" spans="2:4" ht="12.75">
      <c r="B213" s="16"/>
      <c r="C213" s="6"/>
      <c r="D213" s="8"/>
    </row>
    <row r="214" ht="12.75">
      <c r="D214" s="8"/>
    </row>
    <row r="223" spans="2:4" ht="12.75">
      <c r="B223" s="16" t="s">
        <v>56</v>
      </c>
      <c r="C223" s="6" t="s">
        <v>57</v>
      </c>
      <c r="D223" s="8"/>
    </row>
    <row r="224" spans="2:4" ht="12.75">
      <c r="B224" s="16"/>
      <c r="C224" s="6"/>
      <c r="D224" s="8"/>
    </row>
    <row r="225" spans="2:4" ht="12.75">
      <c r="B225" s="16"/>
      <c r="C225" s="6"/>
      <c r="D225" s="8"/>
    </row>
    <row r="234" spans="2:4" ht="12.75">
      <c r="B234" s="16" t="s">
        <v>58</v>
      </c>
      <c r="C234" s="6" t="s">
        <v>59</v>
      </c>
      <c r="D234" s="17"/>
    </row>
    <row r="235" spans="2:4" ht="12.75">
      <c r="B235" s="16"/>
      <c r="C235" s="6"/>
      <c r="D235" s="17"/>
    </row>
    <row r="236" spans="2:4" ht="12.75">
      <c r="B236" s="16"/>
      <c r="C236" s="6"/>
      <c r="D236" s="17"/>
    </row>
    <row r="237" ht="12.75">
      <c r="D237" s="8"/>
    </row>
    <row r="241" spans="2:4" ht="12.75">
      <c r="B241" s="16" t="s">
        <v>60</v>
      </c>
      <c r="C241" s="6" t="s">
        <v>61</v>
      </c>
      <c r="D241" s="8"/>
    </row>
    <row r="242" spans="2:4" ht="12.75">
      <c r="B242" s="16"/>
      <c r="C242" s="6"/>
      <c r="D242" s="8"/>
    </row>
    <row r="243" spans="2:4" ht="12.75">
      <c r="B243" s="9"/>
      <c r="D243" s="8"/>
    </row>
    <row r="247" ht="12.75">
      <c r="B247" s="19"/>
    </row>
    <row r="248" spans="2:4" ht="12.75">
      <c r="B248" s="16" t="s">
        <v>62</v>
      </c>
      <c r="C248" s="6" t="s">
        <v>63</v>
      </c>
      <c r="D248" s="8"/>
    </row>
    <row r="249" spans="2:4" ht="12.75">
      <c r="B249" s="16"/>
      <c r="C249" s="6"/>
      <c r="D249" s="8"/>
    </row>
    <row r="250" spans="2:4" ht="12.75">
      <c r="B250" s="16"/>
      <c r="C250" s="6"/>
      <c r="D250" s="8"/>
    </row>
    <row r="254" ht="20.25" customHeight="1"/>
    <row r="262" ht="12.75">
      <c r="A262" s="18"/>
    </row>
    <row r="263" spans="2:4" ht="12.75">
      <c r="B263" s="16" t="s">
        <v>64</v>
      </c>
      <c r="C263" s="6" t="s">
        <v>65</v>
      </c>
      <c r="D263" s="17"/>
    </row>
    <row r="264" spans="2:4" ht="12.75">
      <c r="B264" s="16"/>
      <c r="C264" s="6"/>
      <c r="D264" s="17"/>
    </row>
    <row r="265" spans="2:4" ht="12.75">
      <c r="B265" s="16"/>
      <c r="C265" s="6"/>
      <c r="D265" s="17"/>
    </row>
    <row r="267" ht="12.75">
      <c r="D267" s="8"/>
    </row>
    <row r="268" ht="12.75">
      <c r="D268" s="8"/>
    </row>
    <row r="270" spans="2:4" ht="12.75">
      <c r="B270" s="16" t="s">
        <v>66</v>
      </c>
      <c r="C270" s="6" t="s">
        <v>67</v>
      </c>
      <c r="D270" s="17"/>
    </row>
    <row r="271" spans="2:4" ht="12.75">
      <c r="B271" s="16"/>
      <c r="C271" s="6"/>
      <c r="D271" s="17"/>
    </row>
    <row r="272" spans="2:4" ht="12.75">
      <c r="B272" s="9"/>
      <c r="D272" s="8"/>
    </row>
    <row r="273" spans="2:4" ht="12.75">
      <c r="B273" s="9"/>
      <c r="C273" s="5" t="s">
        <v>68</v>
      </c>
      <c r="D273" s="8"/>
    </row>
    <row r="278" spans="2:3" ht="12.75">
      <c r="B278" s="6" t="s">
        <v>69</v>
      </c>
      <c r="C278" s="8"/>
    </row>
    <row r="279" spans="2:3" ht="12.75">
      <c r="B279" s="6" t="s">
        <v>70</v>
      </c>
      <c r="C279" s="8"/>
    </row>
    <row r="280" spans="2:3" ht="12.75">
      <c r="B280" s="6"/>
      <c r="C280" s="8"/>
    </row>
    <row r="281" spans="2:3" ht="12.75">
      <c r="B281" s="6"/>
      <c r="C281" s="8"/>
    </row>
    <row r="282" spans="2:3" ht="12.75">
      <c r="B282" s="6"/>
      <c r="C282" s="8"/>
    </row>
    <row r="283" spans="2:3" ht="12.75">
      <c r="B283" s="6"/>
      <c r="C283" s="8"/>
    </row>
    <row r="284" spans="2:3" ht="12.75">
      <c r="B284" s="6" t="s">
        <v>71</v>
      </c>
      <c r="C284" s="8"/>
    </row>
    <row r="285" spans="2:3" ht="12.75">
      <c r="B285" s="6" t="s">
        <v>199</v>
      </c>
      <c r="C285" s="8"/>
    </row>
    <row r="286" ht="12.75">
      <c r="B286" s="21" t="s">
        <v>78</v>
      </c>
    </row>
    <row r="302" ht="12.75">
      <c r="A302" s="18"/>
    </row>
  </sheetData>
  <printOptions/>
  <pageMargins left="0.75" right="0.75" top="0.79" bottom="0.56" header="0.76" footer="0.5"/>
  <pageSetup horizontalDpi="600" verticalDpi="600" orientation="portrait" scale="70" r:id="rId2"/>
  <rowBreaks count="2" manualBreakCount="2">
    <brk id="68" max="255" man="1"/>
    <brk id="22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Ernst &amp; Young</cp:lastModifiedBy>
  <cp:lastPrinted>2002-05-16T11:23:22Z</cp:lastPrinted>
  <dcterms:created xsi:type="dcterms:W3CDTF">2002-01-12T03:42:16Z</dcterms:created>
  <dcterms:modified xsi:type="dcterms:W3CDTF">2002-05-20T09:44:19Z</dcterms:modified>
  <cp:category/>
  <cp:version/>
  <cp:contentType/>
  <cp:contentStatus/>
</cp:coreProperties>
</file>