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QtrBS 310303-Key-in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'QtrBS 310303-Key-in'!$A$1:$AD$69</definedName>
  </definedNames>
  <calcPr fullCalcOnLoad="1"/>
</workbook>
</file>

<file path=xl/comments1.xml><?xml version="1.0" encoding="utf-8"?>
<comments xmlns="http://schemas.openxmlformats.org/spreadsheetml/2006/main">
  <authors>
    <author>nanazli</author>
  </authors>
  <commentList>
    <comment ref="X38" authorId="0">
      <text>
        <r>
          <rPr>
            <b/>
            <sz val="8"/>
            <rFont val="Tahoma"/>
            <family val="0"/>
          </rPr>
          <t>nanazli:</t>
        </r>
        <r>
          <rPr>
            <sz val="8"/>
            <rFont val="Tahoma"/>
            <family val="0"/>
          </rPr>
          <t xml:space="preserve">
due YA 2001 tax payment for REC=10M and RC=4M which were payable after the year end</t>
        </r>
      </text>
    </comment>
  </commentList>
</comments>
</file>

<file path=xl/sharedStrings.xml><?xml version="1.0" encoding="utf-8"?>
<sst xmlns="http://schemas.openxmlformats.org/spreadsheetml/2006/main" count="134" uniqueCount="105">
  <si>
    <t>Note</t>
  </si>
  <si>
    <t>RM'000</t>
  </si>
  <si>
    <t>Taxation</t>
  </si>
  <si>
    <t>30 June 2002</t>
  </si>
  <si>
    <t>Goodwill on consolidation</t>
  </si>
  <si>
    <t xml:space="preserve">Associates </t>
  </si>
  <si>
    <t>Other investments</t>
  </si>
  <si>
    <t>Long term receivable</t>
  </si>
  <si>
    <t xml:space="preserve">Trade and other receivables </t>
  </si>
  <si>
    <t>Inventories, at cost</t>
  </si>
  <si>
    <t>Amount due from an associate</t>
  </si>
  <si>
    <t>Deposits, cash and bank balances</t>
  </si>
  <si>
    <t>NON CURRENT ASSETS</t>
  </si>
  <si>
    <t>CURRENT ASSETS</t>
  </si>
  <si>
    <t>CURRENT LIABILITIES</t>
  </si>
  <si>
    <t xml:space="preserve">Trade and other payables </t>
  </si>
  <si>
    <t>Short term borrowings</t>
  </si>
  <si>
    <t>Share premium</t>
  </si>
  <si>
    <t>Share capital</t>
  </si>
  <si>
    <t>Retained profits</t>
  </si>
  <si>
    <t>Merger deficit</t>
  </si>
  <si>
    <t>Deferred taxation</t>
  </si>
  <si>
    <t>Long term loans</t>
  </si>
  <si>
    <t>Finance lease creditors</t>
  </si>
  <si>
    <t>LESS: NON CURRENT LIABILITIES</t>
  </si>
  <si>
    <t>Revaluation and other reserves</t>
  </si>
  <si>
    <t>Minority interests</t>
  </si>
  <si>
    <t>CAPITAL AND RESERVES</t>
  </si>
  <si>
    <t>Shareholders' funds</t>
  </si>
  <si>
    <t>Amount due to an associate</t>
  </si>
  <si>
    <t>Property, plant and equipment</t>
  </si>
  <si>
    <t>NET CURRENT ASSETS</t>
  </si>
  <si>
    <t>RANHILL BERHAD (430537-K)</t>
  </si>
  <si>
    <t>Tax recoverable</t>
  </si>
  <si>
    <t>UNAUDITED</t>
  </si>
  <si>
    <t>THIS CONDENSED FINANCIAL STATEMENTS IS TO BE READ IN CONJUNCTION</t>
  </si>
  <si>
    <t>WITH THE ANNUAL FINANCIAL STATEMENTS FOR THE YEAR ENDED 30 JUNE 2002</t>
  </si>
  <si>
    <t>Net tangible assets per share (RM)</t>
  </si>
  <si>
    <t>UNAUDITED CONDENSED CONSOLIDATED BALANCE SHEET</t>
  </si>
  <si>
    <t>18a</t>
  </si>
  <si>
    <t>Dividends</t>
  </si>
  <si>
    <t>Defered tax Assets</t>
  </si>
  <si>
    <t>Bal 1 July 2002</t>
  </si>
  <si>
    <t>As At</t>
  </si>
  <si>
    <t>End of</t>
  </si>
  <si>
    <t>Preceding Year</t>
  </si>
  <si>
    <t>Current</t>
  </si>
  <si>
    <t>Financial</t>
  </si>
  <si>
    <t>Quarter</t>
  </si>
  <si>
    <t>Year End</t>
  </si>
  <si>
    <t>Investments In Associated Companies-RBSB</t>
  </si>
  <si>
    <t>Opening balance 1.7.2002</t>
  </si>
  <si>
    <t xml:space="preserve">Share of profits </t>
  </si>
  <si>
    <t xml:space="preserve">Share of tax </t>
  </si>
  <si>
    <t>Deferred tax asset per MASB 25</t>
  </si>
  <si>
    <t xml:space="preserve">Opening </t>
  </si>
  <si>
    <t xml:space="preserve">MASB 25-effect </t>
  </si>
  <si>
    <t>change in policy</t>
  </si>
  <si>
    <t>Opening (restated)</t>
  </si>
  <si>
    <t>RWSB</t>
  </si>
  <si>
    <t>utilised Qtr 1</t>
  </si>
  <si>
    <t>RBSB</t>
  </si>
  <si>
    <t>utilised Qtr 2</t>
  </si>
  <si>
    <t>Opening</t>
  </si>
  <si>
    <t>Balance b/f - 1st July 2002</t>
  </si>
  <si>
    <t>Tax overpaid during the year</t>
  </si>
  <si>
    <t>Provision for the period from 1st July onwards</t>
  </si>
  <si>
    <t xml:space="preserve">Payment made during current period </t>
  </si>
  <si>
    <t>Opening(restated)</t>
  </si>
  <si>
    <t>Adj opening -MASB 25</t>
  </si>
  <si>
    <t>Bonus issue</t>
  </si>
  <si>
    <t>Amortisation (157K*0.75/20 years)</t>
  </si>
  <si>
    <t>utilised Qtr 3</t>
  </si>
  <si>
    <t>PPE</t>
  </si>
  <si>
    <t xml:space="preserve">additions </t>
  </si>
  <si>
    <t>depreciation</t>
  </si>
  <si>
    <t>Closing balance 31.03.2003</t>
  </si>
  <si>
    <t>Long Term Debt</t>
  </si>
  <si>
    <t>Drawdown during the year</t>
  </si>
  <si>
    <t>Revesal of prov of dimunition</t>
  </si>
  <si>
    <t>in value</t>
  </si>
  <si>
    <t>Balance c/f -31/03/2003</t>
  </si>
  <si>
    <t>Deferred Taxation</t>
  </si>
  <si>
    <t>Adj opening -reval reserve-RBV</t>
  </si>
  <si>
    <t>Additional deferred taxation</t>
  </si>
  <si>
    <t>Retained Profits</t>
  </si>
  <si>
    <t>PAT &amp; MI-July-Sep02</t>
  </si>
  <si>
    <t>Effect Change in policy MASB 25</t>
  </si>
  <si>
    <t>PAT &amp; MI-Sep-Dec02</t>
  </si>
  <si>
    <t>Dividend 30 June 2002 declared</t>
  </si>
  <si>
    <t>PAT &amp; MI-Jan-mar03</t>
  </si>
  <si>
    <t>further adj on MASB 25</t>
  </si>
  <si>
    <t>Minority Interest</t>
  </si>
  <si>
    <t>Utw MI share of dividend(1.125*49%)</t>
  </si>
  <si>
    <t>MI-July- Mar 03</t>
  </si>
  <si>
    <t>note 1</t>
  </si>
  <si>
    <t>note 2</t>
  </si>
  <si>
    <t>restated</t>
  </si>
  <si>
    <t>disposal</t>
  </si>
  <si>
    <t>Other Investment</t>
  </si>
  <si>
    <t>Goodwill on consolidation:51%*308K</t>
  </si>
  <si>
    <t>Inter-co transfer not take-up in Rc</t>
  </si>
  <si>
    <t>31 Mar 2003</t>
  </si>
  <si>
    <t>INTERIM REPORT FOR THE PERIOD ENDED 31 MARCH 2003</t>
  </si>
  <si>
    <t>AUDITED</t>
  </si>
</sst>
</file>

<file path=xl/styles.xml><?xml version="1.0" encoding="utf-8"?>
<styleSheet xmlns="http://schemas.openxmlformats.org/spreadsheetml/2006/main">
  <numFmts count="1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  <numFmt numFmtId="265" formatCode="_(* #,##0.0000_);_(* \(#,##0.0000\);_(* &quot;-&quot;_);_(@_)"/>
  </numFmts>
  <fonts count="18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6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5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1" fontId="5" fillId="0" borderId="2" xfId="15" applyNumberFormat="1" applyFont="1" applyFill="1" applyBorder="1" applyAlignment="1">
      <alignment/>
    </xf>
    <xf numFmtId="181" fontId="5" fillId="0" borderId="3" xfId="15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81" fontId="5" fillId="0" borderId="0" xfId="15" applyNumberFormat="1" applyFont="1" applyFill="1" applyBorder="1" applyAlignment="1">
      <alignment/>
    </xf>
    <xf numFmtId="181" fontId="5" fillId="0" borderId="5" xfId="15" applyNumberFormat="1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81" fontId="5" fillId="0" borderId="6" xfId="15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81" fontId="5" fillId="0" borderId="8" xfId="15" applyNumberFormat="1" applyFont="1" applyFill="1" applyBorder="1" applyAlignment="1">
      <alignment/>
    </xf>
    <xf numFmtId="181" fontId="5" fillId="0" borderId="9" xfId="15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/>
    </xf>
    <xf numFmtId="0" fontId="9" fillId="0" borderId="0" xfId="0" applyNumberFormat="1" applyFont="1" applyFill="1" applyAlignment="1" quotePrefix="1">
      <alignment horizontal="center"/>
    </xf>
    <xf numFmtId="14" fontId="9" fillId="0" borderId="0" xfId="0" applyNumberFormat="1" applyFont="1" applyFill="1" applyAlignment="1" quotePrefix="1">
      <alignment horizontal="center"/>
    </xf>
    <xf numFmtId="0" fontId="10" fillId="0" borderId="0" xfId="0" applyFont="1" applyFill="1" applyAlignment="1">
      <alignment/>
    </xf>
    <xf numFmtId="181" fontId="5" fillId="0" borderId="10" xfId="15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4" fontId="9" fillId="0" borderId="0" xfId="0" applyNumberFormat="1" applyFont="1" applyFill="1" applyBorder="1" applyAlignment="1">
      <alignment horizontal="center" vertical="top"/>
    </xf>
    <xf numFmtId="1" fontId="5" fillId="0" borderId="5" xfId="0" applyNumberFormat="1" applyFont="1" applyBorder="1" applyAlignment="1">
      <alignment/>
    </xf>
    <xf numFmtId="181" fontId="5" fillId="0" borderId="5" xfId="15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Fill="1" applyAlignment="1" quotePrefix="1">
      <alignment/>
    </xf>
    <xf numFmtId="181" fontId="5" fillId="0" borderId="0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81" fontId="11" fillId="0" borderId="0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1" fontId="12" fillId="0" borderId="0" xfId="15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41" fontId="5" fillId="0" borderId="0" xfId="15" applyNumberFormat="1" applyFont="1" applyFill="1" applyAlignment="1">
      <alignment/>
    </xf>
    <xf numFmtId="0" fontId="5" fillId="0" borderId="4" xfId="0" applyFont="1" applyFill="1" applyBorder="1" applyAlignment="1">
      <alignment/>
    </xf>
    <xf numFmtId="210" fontId="5" fillId="0" borderId="5" xfId="15" applyNumberFormat="1" applyFont="1" applyBorder="1" applyAlignment="1">
      <alignment/>
    </xf>
    <xf numFmtId="0" fontId="5" fillId="0" borderId="7" xfId="0" applyFont="1" applyFill="1" applyBorder="1" applyAlignment="1">
      <alignment/>
    </xf>
    <xf numFmtId="0" fontId="11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81" fontId="5" fillId="0" borderId="13" xfId="15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6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3" fontId="9" fillId="0" borderId="0" xfId="15" applyNumberFormat="1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210" fontId="5" fillId="0" borderId="11" xfId="15" applyNumberFormat="1" applyFont="1" applyBorder="1" applyAlignment="1">
      <alignment/>
    </xf>
    <xf numFmtId="181" fontId="11" fillId="0" borderId="5" xfId="15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81" fontId="9" fillId="0" borderId="15" xfId="15" applyNumberFormat="1" applyFont="1" applyFill="1" applyBorder="1" applyAlignment="1">
      <alignment/>
    </xf>
    <xf numFmtId="181" fontId="5" fillId="0" borderId="4" xfId="15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81" fontId="5" fillId="0" borderId="7" xfId="15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6" xfId="15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81" fontId="11" fillId="0" borderId="14" xfId="15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3" fontId="10" fillId="0" borderId="0" xfId="0" applyNumberFormat="1" applyFont="1" applyFill="1" applyAlignment="1">
      <alignment/>
    </xf>
    <xf numFmtId="200" fontId="5" fillId="0" borderId="0" xfId="15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2" borderId="5" xfId="15" applyNumberFormat="1" applyFont="1" applyFill="1" applyBorder="1" applyAlignment="1">
      <alignment/>
    </xf>
    <xf numFmtId="181" fontId="5" fillId="2" borderId="14" xfId="15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0" xfId="15" applyNumberFormat="1" applyFont="1" applyFill="1" applyBorder="1" applyAlignment="1">
      <alignment/>
    </xf>
    <xf numFmtId="181" fontId="5" fillId="0" borderId="8" xfId="0" applyNumberFormat="1" applyFont="1" applyFill="1" applyBorder="1" applyAlignment="1">
      <alignment/>
    </xf>
    <xf numFmtId="181" fontId="5" fillId="0" borderId="9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210" fontId="5" fillId="0" borderId="9" xfId="15" applyNumberFormat="1" applyFont="1" applyFill="1" applyBorder="1" applyAlignment="1">
      <alignment/>
    </xf>
    <xf numFmtId="210" fontId="5" fillId="0" borderId="10" xfId="15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83" fontId="5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81" fontId="5" fillId="0" borderId="14" xfId="15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3" fontId="5" fillId="0" borderId="18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123825</xdr:rowOff>
    </xdr:from>
    <xdr:to>
      <xdr:col>13</xdr:col>
      <xdr:colOff>0</xdr:colOff>
      <xdr:row>14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6867525" y="19716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228600</xdr:rowOff>
    </xdr:from>
    <xdr:to>
      <xdr:col>13</xdr:col>
      <xdr:colOff>0</xdr:colOff>
      <xdr:row>13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6867525" y="7239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123825</xdr:rowOff>
    </xdr:from>
    <xdr:to>
      <xdr:col>19</xdr:col>
      <xdr:colOff>0</xdr:colOff>
      <xdr:row>14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6867525" y="19716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171450</xdr:rowOff>
    </xdr:from>
    <xdr:to>
      <xdr:col>13</xdr:col>
      <xdr:colOff>9525</xdr:colOff>
      <xdr:row>18</xdr:row>
      <xdr:rowOff>76200</xdr:rowOff>
    </xdr:to>
    <xdr:sp>
      <xdr:nvSpPr>
        <xdr:cNvPr id="4" name="Line 5"/>
        <xdr:cNvSpPr>
          <a:spLocks/>
        </xdr:cNvSpPr>
      </xdr:nvSpPr>
      <xdr:spPr>
        <a:xfrm flipV="1">
          <a:off x="6867525" y="30099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123825</xdr:rowOff>
    </xdr:from>
    <xdr:to>
      <xdr:col>12</xdr:col>
      <xdr:colOff>647700</xdr:colOff>
      <xdr:row>21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867525" y="37338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123825</xdr:rowOff>
    </xdr:from>
    <xdr:to>
      <xdr:col>17</xdr:col>
      <xdr:colOff>981075</xdr:colOff>
      <xdr:row>26</xdr:row>
      <xdr:rowOff>123825</xdr:rowOff>
    </xdr:to>
    <xdr:sp>
      <xdr:nvSpPr>
        <xdr:cNvPr id="6" name="Line 7"/>
        <xdr:cNvSpPr>
          <a:spLocks/>
        </xdr:cNvSpPr>
      </xdr:nvSpPr>
      <xdr:spPr>
        <a:xfrm>
          <a:off x="686752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76200</xdr:rowOff>
    </xdr:from>
    <xdr:to>
      <xdr:col>12</xdr:col>
      <xdr:colOff>657225</xdr:colOff>
      <xdr:row>28</xdr:row>
      <xdr:rowOff>123825</xdr:rowOff>
    </xdr:to>
    <xdr:sp>
      <xdr:nvSpPr>
        <xdr:cNvPr id="7" name="Line 8"/>
        <xdr:cNvSpPr>
          <a:spLocks/>
        </xdr:cNvSpPr>
      </xdr:nvSpPr>
      <xdr:spPr>
        <a:xfrm>
          <a:off x="6867525" y="350520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39</xdr:row>
      <xdr:rowOff>114300</xdr:rowOff>
    </xdr:from>
    <xdr:to>
      <xdr:col>13</xdr:col>
      <xdr:colOff>38100</xdr:colOff>
      <xdr:row>46</xdr:row>
      <xdr:rowOff>38100</xdr:rowOff>
    </xdr:to>
    <xdr:sp>
      <xdr:nvSpPr>
        <xdr:cNvPr id="8" name="Line 9"/>
        <xdr:cNvSpPr>
          <a:spLocks/>
        </xdr:cNvSpPr>
      </xdr:nvSpPr>
      <xdr:spPr>
        <a:xfrm flipV="1">
          <a:off x="6867525" y="750570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161925</xdr:rowOff>
    </xdr:from>
    <xdr:to>
      <xdr:col>12</xdr:col>
      <xdr:colOff>609600</xdr:colOff>
      <xdr:row>56</xdr:row>
      <xdr:rowOff>76200</xdr:rowOff>
    </xdr:to>
    <xdr:sp>
      <xdr:nvSpPr>
        <xdr:cNvPr id="9" name="Line 10"/>
        <xdr:cNvSpPr>
          <a:spLocks/>
        </xdr:cNvSpPr>
      </xdr:nvSpPr>
      <xdr:spPr>
        <a:xfrm flipV="1">
          <a:off x="6867525" y="86868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60</xdr:row>
      <xdr:rowOff>114300</xdr:rowOff>
    </xdr:from>
    <xdr:to>
      <xdr:col>12</xdr:col>
      <xdr:colOff>628650</xdr:colOff>
      <xdr:row>60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6867525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54</xdr:row>
      <xdr:rowOff>114300</xdr:rowOff>
    </xdr:from>
    <xdr:to>
      <xdr:col>19</xdr:col>
      <xdr:colOff>0</xdr:colOff>
      <xdr:row>56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6867525" y="103632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34</xdr:row>
      <xdr:rowOff>76200</xdr:rowOff>
    </xdr:from>
    <xdr:to>
      <xdr:col>18</xdr:col>
      <xdr:colOff>619125</xdr:colOff>
      <xdr:row>36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6867525" y="67246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1000125</xdr:colOff>
      <xdr:row>56</xdr:row>
      <xdr:rowOff>114300</xdr:rowOff>
    </xdr:from>
    <xdr:to>
      <xdr:col>18</xdr:col>
      <xdr:colOff>161925</xdr:colOff>
      <xdr:row>57</xdr:row>
      <xdr:rowOff>142875</xdr:rowOff>
    </xdr:to>
    <xdr:sp>
      <xdr:nvSpPr>
        <xdr:cNvPr id="13" name="Line 14"/>
        <xdr:cNvSpPr>
          <a:spLocks/>
        </xdr:cNvSpPr>
      </xdr:nvSpPr>
      <xdr:spPr>
        <a:xfrm>
          <a:off x="6867525" y="10753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981075</xdr:colOff>
      <xdr:row>57</xdr:row>
      <xdr:rowOff>66675</xdr:rowOff>
    </xdr:from>
    <xdr:to>
      <xdr:col>18</xdr:col>
      <xdr:colOff>142875</xdr:colOff>
      <xdr:row>58</xdr:row>
      <xdr:rowOff>142875</xdr:rowOff>
    </xdr:to>
    <xdr:sp>
      <xdr:nvSpPr>
        <xdr:cNvPr id="14" name="Line 15"/>
        <xdr:cNvSpPr>
          <a:spLocks/>
        </xdr:cNvSpPr>
      </xdr:nvSpPr>
      <xdr:spPr>
        <a:xfrm>
          <a:off x="6867525" y="10887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~1\LISTING\QUARTE~3\QUARTE~2\QRREPO~1\NEWFOR~1\Ranhill%20Berhad%20(Task%20Force)\LISTING\MONTHLY%20CONSOL%20ACCOUNTS%20-FY%202003\Consol%20P&amp;L%20and%20BS%20fy2003-Sept'02\Consolidation%20Account\ConsolP&amp;L%20and%20BS-RBGROUP3009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MONTHLY%20CONSOL%20ACCOUNTS%20-%20FY%202002\Consol%20P&amp;L%20and%20BS%20fy2002-June'02\Consolidation%20Account\ConsolP&amp;L%20and%20BS-RBGROUP300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MONTHLY%20CONSOL%20ACCOUNTS%20-FY%202003\Consol%20P&amp;L%20and%20BS%20fy2003-Mar'03\Consolidation%20Account\ConsolP&amp;L%20and%20BS-RBGROUP3103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MONTHLY%20CONSOL%20ACCOUNTS%20-FY%202003\Consol%20P&amp;L%20and%20BS%20fy2003-Mar'03\Consolidation%20Account\Cash%20Flow%20Stat%20-%2031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Cash flow subs"/>
      <sheetName val="working-CashFlow"/>
      <sheetName val="Acq.ofsubs."/>
      <sheetName val="Notes 30.09.2002"/>
      <sheetName val="PWC-WorkingonNotes  "/>
      <sheetName val="Quarterly Report"/>
      <sheetName val="Income Statement 30.09.2002"/>
      <sheetName val="ConsolBS 30.09.2002"/>
      <sheetName val="Workings -share of assoc "/>
      <sheetName val="Permanent Adjustments "/>
      <sheetName val="Workings "/>
      <sheetName val="Current Adjustments "/>
      <sheetName val="Adjust. Not Taken-up by Group"/>
      <sheetName val="Div.elim.adjustments"/>
      <sheetName val="Fixed assets 30.09.2002"/>
      <sheetName val="Financial Assistance"/>
    </sheetNames>
    <sheetDataSet>
      <sheetData sheetId="12">
        <row r="997">
          <cell r="O997">
            <v>0</v>
          </cell>
        </row>
        <row r="1042">
          <cell r="O1042">
            <v>506927.11</v>
          </cell>
        </row>
      </sheetData>
      <sheetData sheetId="16">
        <row r="19">
          <cell r="Y19">
            <v>11338487.753333323</v>
          </cell>
        </row>
        <row r="26">
          <cell r="Y26">
            <v>14915693.05</v>
          </cell>
        </row>
        <row r="32">
          <cell r="W32">
            <v>25247810.72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Statement of Changes In Equ "/>
      <sheetName val="Statement of Changes In Equ (2)"/>
      <sheetName val="segmental reporting"/>
      <sheetName val="Cash flow subs"/>
      <sheetName val="Acq.ofsubs."/>
      <sheetName val="Notes 30.06.2002"/>
      <sheetName val="WorkingonNotes "/>
      <sheetName val="PWC-WorkingonNotes  "/>
      <sheetName val="Add. Requirements"/>
      <sheetName val="Quarterly Report"/>
      <sheetName val="Income Statement 30.06.2002"/>
      <sheetName val="ConsolBS 30.06.2002"/>
      <sheetName val="Workings -share of assoc "/>
      <sheetName val="Permanent Adjustments "/>
      <sheetName val="Workings "/>
      <sheetName val="Current Adjustments "/>
      <sheetName val="Div.elim.adjustments"/>
      <sheetName val="Adjustment after QR report"/>
      <sheetName val="Late .adjustments "/>
      <sheetName val="Adjust. Not Taken-up by Group"/>
      <sheetName val="Fixed assets 30.06.2002"/>
    </sheetNames>
    <sheetDataSet>
      <sheetData sheetId="8">
        <row r="676">
          <cell r="O676">
            <v>5949805.04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. of Changes In Equ ignore"/>
      <sheetName val="MASB 22-SegmentRpt"/>
      <sheetName val="Cash flow subs"/>
      <sheetName val="Notes 31.03.2003"/>
      <sheetName val="PWC-WorkingonNotes  "/>
      <sheetName val="Income Statement 31.03.2003"/>
      <sheetName val="ConsolBS 31.03.2003"/>
      <sheetName val="Workings -share of assoc "/>
      <sheetName val="Permanent Adjustments "/>
      <sheetName val="memorandum"/>
      <sheetName val="Workings "/>
      <sheetName val="Current Adjustments "/>
      <sheetName val="Adjust. Not Taken-up by Group"/>
      <sheetName val="Div.elim &amp; reclass entries"/>
      <sheetName val="MASB 25-DTAX Adjustment"/>
      <sheetName val="Fixed assets 31.03.2003"/>
      <sheetName val="Financial Assistance"/>
    </sheetNames>
    <sheetDataSet>
      <sheetData sheetId="12">
        <row r="16">
          <cell r="S16">
            <v>0</v>
          </cell>
        </row>
        <row r="20">
          <cell r="S20">
            <v>0</v>
          </cell>
        </row>
        <row r="23">
          <cell r="W23">
            <v>15084104.391160524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 CF-310303"/>
      <sheetName val="working-CashFlow"/>
      <sheetName val="DetailCf31.03.03Summary"/>
    </sheetNames>
    <sheetDataSet>
      <sheetData sheetId="1">
        <row r="6">
          <cell r="P6">
            <v>15800329.18</v>
          </cell>
        </row>
        <row r="7">
          <cell r="P7">
            <v>-23434122.490000002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workbookViewId="0" topLeftCell="A1">
      <pane xSplit="7" ySplit="9" topLeftCell="H64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J65" sqref="J65"/>
    </sheetView>
  </sheetViews>
  <sheetFormatPr defaultColWidth="9.140625" defaultRowHeight="12.75"/>
  <cols>
    <col min="1" max="1" width="2.140625" style="2" customWidth="1"/>
    <col min="2" max="2" width="2.00390625" style="2" customWidth="1"/>
    <col min="3" max="3" width="7.421875" style="2" customWidth="1"/>
    <col min="4" max="4" width="11.57421875" style="2" customWidth="1"/>
    <col min="5" max="5" width="7.57421875" style="2" customWidth="1"/>
    <col min="6" max="6" width="20.8515625" style="2" customWidth="1"/>
    <col min="7" max="7" width="14.421875" style="28" customWidth="1"/>
    <col min="8" max="8" width="1.1484375" style="2" customWidth="1"/>
    <col min="9" max="9" width="17.7109375" style="2" customWidth="1"/>
    <col min="10" max="10" width="18.140625" style="1" customWidth="1"/>
    <col min="11" max="11" width="11.57421875" style="1" hidden="1" customWidth="1"/>
    <col min="12" max="12" width="6.28125" style="1" hidden="1" customWidth="1"/>
    <col min="13" max="13" width="10.140625" style="1" hidden="1" customWidth="1"/>
    <col min="14" max="14" width="5.7109375" style="2" hidden="1" customWidth="1"/>
    <col min="15" max="15" width="5.8515625" style="2" hidden="1" customWidth="1"/>
    <col min="16" max="16" width="7.421875" style="2" hidden="1" customWidth="1"/>
    <col min="17" max="17" width="12.00390625" style="2" hidden="1" customWidth="1"/>
    <col min="18" max="18" width="15.421875" style="3" hidden="1" customWidth="1"/>
    <col min="19" max="19" width="9.8515625" style="3" hidden="1" customWidth="1"/>
    <col min="20" max="20" width="0" style="2" hidden="1" customWidth="1"/>
    <col min="21" max="21" width="10.421875" style="2" hidden="1" customWidth="1"/>
    <col min="22" max="22" width="9.28125" style="2" hidden="1" customWidth="1"/>
    <col min="23" max="23" width="8.00390625" style="2" hidden="1" customWidth="1"/>
    <col min="24" max="24" width="12.7109375" style="2" hidden="1" customWidth="1"/>
    <col min="25" max="25" width="4.140625" style="2" hidden="1" customWidth="1"/>
    <col min="26" max="26" width="11.57421875" style="2" hidden="1" customWidth="1"/>
    <col min="27" max="27" width="6.28125" style="2" hidden="1" customWidth="1"/>
    <col min="28" max="28" width="4.140625" style="2" customWidth="1"/>
    <col min="29" max="29" width="13.8515625" style="2" bestFit="1" customWidth="1"/>
    <col min="30" max="30" width="11.00390625" style="2" bestFit="1" customWidth="1"/>
    <col min="31" max="16384" width="4.140625" style="2" customWidth="1"/>
  </cols>
  <sheetData>
    <row r="1" spans="1:15" ht="20.25">
      <c r="A1" s="99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"/>
      <c r="O1" s="1"/>
    </row>
    <row r="2" spans="1:15" ht="18.75" thickBot="1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</row>
    <row r="3" spans="1:19" ht="20.25">
      <c r="A3" s="5" t="s">
        <v>38</v>
      </c>
      <c r="B3" s="6"/>
      <c r="C3" s="6"/>
      <c r="D3" s="6"/>
      <c r="E3" s="6"/>
      <c r="F3" s="6"/>
      <c r="G3" s="7"/>
      <c r="H3" s="6"/>
      <c r="I3" s="6"/>
      <c r="J3" s="8"/>
      <c r="K3" s="8"/>
      <c r="L3" s="8"/>
      <c r="M3" s="9"/>
      <c r="N3" s="10" t="s">
        <v>73</v>
      </c>
      <c r="O3" s="11"/>
      <c r="P3" s="11"/>
      <c r="Q3" s="11"/>
      <c r="R3" s="12"/>
      <c r="S3" s="13"/>
    </row>
    <row r="4" spans="1:19" ht="20.25">
      <c r="A4" s="5"/>
      <c r="B4" s="6"/>
      <c r="C4" s="6"/>
      <c r="D4" s="6"/>
      <c r="E4" s="6"/>
      <c r="F4" s="6"/>
      <c r="G4" s="7"/>
      <c r="H4" s="6"/>
      <c r="I4" s="6"/>
      <c r="J4" s="8"/>
      <c r="K4" s="8"/>
      <c r="L4" s="8"/>
      <c r="M4" s="9"/>
      <c r="N4" s="14" t="s">
        <v>42</v>
      </c>
      <c r="O4" s="1"/>
      <c r="P4" s="1"/>
      <c r="Q4" s="1"/>
      <c r="R4" s="15">
        <v>31319</v>
      </c>
      <c r="S4" s="16"/>
    </row>
    <row r="5" spans="1:19" ht="20.25">
      <c r="A5" s="5"/>
      <c r="B5" s="6"/>
      <c r="C5" s="6"/>
      <c r="D5" s="6"/>
      <c r="E5" s="6"/>
      <c r="F5" s="6"/>
      <c r="G5" s="7"/>
      <c r="H5" s="6"/>
      <c r="I5" s="17" t="s">
        <v>34</v>
      </c>
      <c r="J5" s="18" t="s">
        <v>104</v>
      </c>
      <c r="K5" s="18"/>
      <c r="L5" s="18"/>
      <c r="M5" s="9"/>
      <c r="N5" s="14" t="s">
        <v>74</v>
      </c>
      <c r="O5" s="1"/>
      <c r="P5" s="1"/>
      <c r="Q5" s="1"/>
      <c r="R5" s="15">
        <v>5897</v>
      </c>
      <c r="S5" s="16"/>
    </row>
    <row r="6" spans="1:19" ht="15">
      <c r="A6" s="19"/>
      <c r="B6" s="6"/>
      <c r="C6" s="6"/>
      <c r="D6" s="6"/>
      <c r="E6" s="6"/>
      <c r="F6" s="6"/>
      <c r="G6" s="7"/>
      <c r="H6" s="6"/>
      <c r="I6" s="20" t="s">
        <v>43</v>
      </c>
      <c r="J6" s="21" t="s">
        <v>43</v>
      </c>
      <c r="K6" s="21"/>
      <c r="L6" s="21"/>
      <c r="M6" s="22"/>
      <c r="N6" s="14" t="s">
        <v>75</v>
      </c>
      <c r="O6" s="1"/>
      <c r="P6" s="1"/>
      <c r="Q6" s="1"/>
      <c r="R6" s="15">
        <v>-4725</v>
      </c>
      <c r="S6" s="16"/>
    </row>
    <row r="7" spans="1:19" ht="15">
      <c r="A7" s="19"/>
      <c r="B7" s="6"/>
      <c r="C7" s="6"/>
      <c r="D7" s="6"/>
      <c r="E7" s="6"/>
      <c r="F7" s="6"/>
      <c r="G7" s="7"/>
      <c r="H7" s="6"/>
      <c r="I7" s="20" t="s">
        <v>44</v>
      </c>
      <c r="J7" s="21" t="s">
        <v>45</v>
      </c>
      <c r="K7" s="21"/>
      <c r="L7" s="21"/>
      <c r="M7" s="22"/>
      <c r="N7" s="14" t="s">
        <v>98</v>
      </c>
      <c r="O7" s="1"/>
      <c r="P7" s="1"/>
      <c r="Q7" s="1"/>
      <c r="R7" s="15">
        <v>-149</v>
      </c>
      <c r="S7" s="16"/>
    </row>
    <row r="8" spans="1:19" ht="15.75" thickBot="1">
      <c r="A8" s="19"/>
      <c r="B8" s="6"/>
      <c r="C8" s="6"/>
      <c r="D8" s="6"/>
      <c r="E8" s="6"/>
      <c r="F8" s="6"/>
      <c r="G8" s="7"/>
      <c r="H8" s="6"/>
      <c r="I8" s="21" t="s">
        <v>46</v>
      </c>
      <c r="J8" s="21" t="s">
        <v>47</v>
      </c>
      <c r="K8" s="21"/>
      <c r="L8" s="21"/>
      <c r="M8" s="22"/>
      <c r="N8" s="14" t="s">
        <v>101</v>
      </c>
      <c r="O8" s="1"/>
      <c r="P8" s="1"/>
      <c r="Q8" s="1"/>
      <c r="R8" s="86">
        <v>-492</v>
      </c>
      <c r="S8" s="16"/>
    </row>
    <row r="9" spans="1:30" ht="15.75" thickBot="1">
      <c r="A9" s="19"/>
      <c r="B9" s="6"/>
      <c r="C9" s="6"/>
      <c r="D9" s="6"/>
      <c r="E9" s="6"/>
      <c r="F9" s="6"/>
      <c r="G9" s="7"/>
      <c r="H9" s="6"/>
      <c r="I9" s="21" t="s">
        <v>48</v>
      </c>
      <c r="J9" s="21" t="s">
        <v>49</v>
      </c>
      <c r="K9" s="21"/>
      <c r="L9" s="21"/>
      <c r="M9" s="22"/>
      <c r="N9" s="24"/>
      <c r="O9" s="25"/>
      <c r="P9" s="25"/>
      <c r="Q9" s="25"/>
      <c r="R9" s="95">
        <f>SUM(R4:R8)</f>
        <v>31850</v>
      </c>
      <c r="S9" s="27"/>
      <c r="T9" s="49"/>
      <c r="U9" s="10" t="s">
        <v>50</v>
      </c>
      <c r="V9" s="11"/>
      <c r="W9" s="11"/>
      <c r="X9" s="11"/>
      <c r="Y9" s="11"/>
      <c r="Z9" s="13"/>
      <c r="AA9" s="15"/>
      <c r="AC9" s="28"/>
      <c r="AD9" s="28"/>
    </row>
    <row r="10" spans="1:27" ht="15.75">
      <c r="A10" s="19"/>
      <c r="B10" s="6"/>
      <c r="C10" s="6"/>
      <c r="D10" s="6"/>
      <c r="E10" s="6"/>
      <c r="F10" s="6"/>
      <c r="G10" s="29" t="s">
        <v>0</v>
      </c>
      <c r="H10" s="6"/>
      <c r="I10" s="30" t="s">
        <v>102</v>
      </c>
      <c r="J10" s="31" t="s">
        <v>3</v>
      </c>
      <c r="K10" s="31"/>
      <c r="L10" s="31"/>
      <c r="M10" s="32"/>
      <c r="N10" s="89" t="s">
        <v>100</v>
      </c>
      <c r="O10" s="11"/>
      <c r="P10" s="11"/>
      <c r="Q10" s="11"/>
      <c r="R10" s="12"/>
      <c r="S10" s="13">
        <v>149</v>
      </c>
      <c r="U10" s="34" t="s">
        <v>51</v>
      </c>
      <c r="V10" s="1"/>
      <c r="W10" s="1"/>
      <c r="X10" s="1"/>
      <c r="Y10" s="1"/>
      <c r="Z10" s="35">
        <v>431</v>
      </c>
      <c r="AA10" s="15"/>
    </row>
    <row r="11" spans="1:27" ht="15">
      <c r="A11" s="19"/>
      <c r="B11" s="6"/>
      <c r="C11" s="6"/>
      <c r="D11" s="6"/>
      <c r="E11" s="6"/>
      <c r="F11" s="6"/>
      <c r="G11" s="7"/>
      <c r="H11" s="6"/>
      <c r="I11" s="36" t="s">
        <v>1</v>
      </c>
      <c r="J11" s="21" t="s">
        <v>1</v>
      </c>
      <c r="K11" s="21"/>
      <c r="L11" s="21"/>
      <c r="M11" s="22"/>
      <c r="N11" s="14" t="s">
        <v>71</v>
      </c>
      <c r="O11" s="1"/>
      <c r="P11" s="1"/>
      <c r="Q11" s="1"/>
      <c r="R11" s="15"/>
      <c r="S11" s="33">
        <v>-6</v>
      </c>
      <c r="U11" s="34" t="s">
        <v>52</v>
      </c>
      <c r="V11" s="1"/>
      <c r="W11" s="1"/>
      <c r="X11" s="1"/>
      <c r="Y11" s="1"/>
      <c r="Z11" s="37">
        <f>'[3]Income Statement 31.03.2003'!$S$16/1000</f>
        <v>0</v>
      </c>
      <c r="AA11" s="15"/>
    </row>
    <row r="12" spans="1:27" ht="15.75" thickBot="1">
      <c r="A12" s="19"/>
      <c r="B12" s="6" t="s">
        <v>12</v>
      </c>
      <c r="C12" s="6"/>
      <c r="D12" s="6"/>
      <c r="E12" s="6"/>
      <c r="F12" s="6"/>
      <c r="G12" s="7"/>
      <c r="H12" s="6"/>
      <c r="I12" s="36"/>
      <c r="J12" s="21"/>
      <c r="K12" s="21"/>
      <c r="L12" s="21"/>
      <c r="M12" s="22"/>
      <c r="N12" s="24"/>
      <c r="O12" s="25"/>
      <c r="P12" s="25"/>
      <c r="Q12" s="25"/>
      <c r="R12" s="26"/>
      <c r="S12" s="27">
        <f>SUM(S10:S11)</f>
        <v>143</v>
      </c>
      <c r="U12" s="34" t="s">
        <v>53</v>
      </c>
      <c r="V12" s="1"/>
      <c r="W12" s="1"/>
      <c r="X12" s="1"/>
      <c r="Y12" s="1"/>
      <c r="Z12" s="38">
        <f>-'[3]Income Statement 31.03.2003'!$S$20/1000</f>
        <v>0</v>
      </c>
      <c r="AA12" s="15"/>
    </row>
    <row r="13" spans="1:27" ht="15.75" thickBot="1">
      <c r="A13" s="19"/>
      <c r="B13" s="6"/>
      <c r="C13" s="6"/>
      <c r="D13" s="6"/>
      <c r="E13" s="6"/>
      <c r="F13" s="6"/>
      <c r="G13" s="7"/>
      <c r="H13" s="6"/>
      <c r="I13" s="36"/>
      <c r="J13" s="21"/>
      <c r="K13" s="21"/>
      <c r="L13" s="21"/>
      <c r="M13" s="22"/>
      <c r="N13" s="10" t="s">
        <v>54</v>
      </c>
      <c r="O13" s="11"/>
      <c r="P13" s="11"/>
      <c r="Q13" s="11"/>
      <c r="R13" s="12"/>
      <c r="S13" s="12"/>
      <c r="T13" s="39"/>
      <c r="U13" s="40" t="s">
        <v>76</v>
      </c>
      <c r="V13" s="1"/>
      <c r="W13" s="1"/>
      <c r="X13" s="1"/>
      <c r="Y13" s="1"/>
      <c r="Z13" s="41">
        <f>SUM(Z10:Z12)</f>
        <v>431</v>
      </c>
      <c r="AA13" s="15"/>
    </row>
    <row r="14" spans="1:27" ht="16.5" customHeight="1" thickBot="1" thickTop="1">
      <c r="A14" s="42"/>
      <c r="B14" s="2" t="s">
        <v>30</v>
      </c>
      <c r="I14" s="3">
        <v>31851</v>
      </c>
      <c r="J14" s="43">
        <v>31319</v>
      </c>
      <c r="K14" s="43"/>
      <c r="L14" s="43"/>
      <c r="M14" s="15"/>
      <c r="N14" s="14" t="s">
        <v>55</v>
      </c>
      <c r="O14" s="1"/>
      <c r="P14" s="1"/>
      <c r="Q14" s="1"/>
      <c r="R14" s="15">
        <v>0</v>
      </c>
      <c r="S14" s="15"/>
      <c r="T14" s="44"/>
      <c r="U14" s="25"/>
      <c r="V14" s="25"/>
      <c r="W14" s="25"/>
      <c r="X14" s="25"/>
      <c r="Y14" s="25"/>
      <c r="Z14" s="27"/>
      <c r="AA14" s="15"/>
    </row>
    <row r="15" spans="2:27" ht="15.75" customHeight="1">
      <c r="B15" s="2" t="s">
        <v>4</v>
      </c>
      <c r="I15" s="3">
        <v>143</v>
      </c>
      <c r="J15" s="43">
        <v>149</v>
      </c>
      <c r="K15" s="43"/>
      <c r="L15" s="43"/>
      <c r="M15" s="15"/>
      <c r="N15" s="14" t="s">
        <v>56</v>
      </c>
      <c r="O15" s="1"/>
      <c r="P15" s="1"/>
      <c r="Q15" s="1"/>
      <c r="R15" s="15">
        <v>3752</v>
      </c>
      <c r="S15" s="15"/>
      <c r="T15" s="44"/>
      <c r="U15" s="1"/>
      <c r="V15" s="1"/>
      <c r="W15" s="1"/>
      <c r="X15" s="1"/>
      <c r="Y15" s="1"/>
      <c r="Z15" s="15"/>
      <c r="AA15" s="15"/>
    </row>
    <row r="16" spans="1:27" ht="14.25">
      <c r="A16" s="42"/>
      <c r="B16" s="2" t="s">
        <v>5</v>
      </c>
      <c r="I16" s="3">
        <v>459</v>
      </c>
      <c r="J16" s="43">
        <v>431</v>
      </c>
      <c r="K16" s="43"/>
      <c r="L16" s="43"/>
      <c r="M16" s="15"/>
      <c r="N16" s="14" t="s">
        <v>57</v>
      </c>
      <c r="O16" s="1"/>
      <c r="P16" s="1"/>
      <c r="Q16" s="1"/>
      <c r="R16" s="45"/>
      <c r="S16" s="1"/>
      <c r="T16" s="44"/>
      <c r="U16" s="46"/>
      <c r="V16" s="1"/>
      <c r="W16" s="1"/>
      <c r="X16" s="1"/>
      <c r="Y16" s="1"/>
      <c r="Z16" s="15"/>
      <c r="AA16" s="15"/>
    </row>
    <row r="17" spans="2:27" ht="14.25">
      <c r="B17" s="2" t="s">
        <v>6</v>
      </c>
      <c r="G17" s="28">
        <v>16</v>
      </c>
      <c r="I17" s="3">
        <v>8</v>
      </c>
      <c r="J17" s="43">
        <v>13</v>
      </c>
      <c r="K17" s="43"/>
      <c r="L17" s="43"/>
      <c r="M17" s="15"/>
      <c r="N17" s="14" t="s">
        <v>58</v>
      </c>
      <c r="O17" s="1"/>
      <c r="P17" s="1"/>
      <c r="Q17" s="1"/>
      <c r="R17" s="47">
        <v>3752</v>
      </c>
      <c r="T17" s="44"/>
      <c r="U17" s="1"/>
      <c r="V17" s="1"/>
      <c r="W17" s="1"/>
      <c r="X17" s="1"/>
      <c r="Y17" s="1"/>
      <c r="Z17" s="15"/>
      <c r="AA17" s="15"/>
    </row>
    <row r="18" spans="2:20" ht="14.25">
      <c r="B18" s="2" t="s">
        <v>7</v>
      </c>
      <c r="G18" s="28" t="s">
        <v>39</v>
      </c>
      <c r="I18" s="3">
        <v>62317</v>
      </c>
      <c r="J18" s="43">
        <v>64442</v>
      </c>
      <c r="K18" s="43"/>
      <c r="L18" s="43"/>
      <c r="M18" s="15"/>
      <c r="N18" s="14" t="s">
        <v>60</v>
      </c>
      <c r="O18" s="1"/>
      <c r="P18" s="1"/>
      <c r="Q18" s="1"/>
      <c r="R18" s="15">
        <v>-684</v>
      </c>
      <c r="T18" s="44"/>
    </row>
    <row r="19" spans="2:20" ht="14.25">
      <c r="B19" s="2" t="s">
        <v>41</v>
      </c>
      <c r="I19" s="3">
        <v>1600</v>
      </c>
      <c r="J19" s="43">
        <v>0</v>
      </c>
      <c r="K19" s="94" t="s">
        <v>97</v>
      </c>
      <c r="L19" t="s">
        <v>95</v>
      </c>
      <c r="M19" s="15"/>
      <c r="N19" s="14" t="s">
        <v>62</v>
      </c>
      <c r="O19" s="1"/>
      <c r="P19" s="1"/>
      <c r="Q19" s="1"/>
      <c r="R19" s="15">
        <v>-1295</v>
      </c>
      <c r="S19" s="1"/>
      <c r="T19" s="44"/>
    </row>
    <row r="20" spans="9:30" ht="14.25">
      <c r="I20" s="23">
        <f>SUM(I14:I19)</f>
        <v>96378</v>
      </c>
      <c r="J20" s="23">
        <f>SUM(J14:J19)</f>
        <v>96354</v>
      </c>
      <c r="K20"/>
      <c r="L20"/>
      <c r="M20" s="15"/>
      <c r="N20" s="14" t="s">
        <v>72</v>
      </c>
      <c r="O20" s="1"/>
      <c r="P20" s="1"/>
      <c r="Q20" s="1"/>
      <c r="R20" s="86">
        <v>-611</v>
      </c>
      <c r="S20" s="15"/>
      <c r="T20" s="44"/>
      <c r="AC20" s="3"/>
      <c r="AD20" s="49"/>
    </row>
    <row r="21" spans="9:20" ht="12" customHeight="1" thickBot="1">
      <c r="I21" s="3"/>
      <c r="J21" s="43"/>
      <c r="K21"/>
      <c r="L21"/>
      <c r="M21" s="15"/>
      <c r="N21" s="24"/>
      <c r="O21" s="25"/>
      <c r="P21" s="25"/>
      <c r="Q21" s="25"/>
      <c r="R21" s="84">
        <f>SUM(R17:R20)</f>
        <v>1162</v>
      </c>
      <c r="S21" s="87"/>
      <c r="T21" s="88"/>
    </row>
    <row r="22" spans="1:19" ht="14.25">
      <c r="A22" s="42"/>
      <c r="B22" s="2" t="s">
        <v>13</v>
      </c>
      <c r="I22" s="3"/>
      <c r="J22" s="43"/>
      <c r="K22"/>
      <c r="L22"/>
      <c r="M22" s="15"/>
      <c r="N22" s="10" t="s">
        <v>77</v>
      </c>
      <c r="O22" s="11"/>
      <c r="P22" s="11"/>
      <c r="Q22" s="11"/>
      <c r="R22" s="13"/>
      <c r="S22" s="2"/>
    </row>
    <row r="23" spans="9:19" ht="12" customHeight="1">
      <c r="I23" s="3"/>
      <c r="J23" s="43"/>
      <c r="K23"/>
      <c r="L23"/>
      <c r="M23" s="15"/>
      <c r="N23" s="14" t="s">
        <v>63</v>
      </c>
      <c r="O23" s="1"/>
      <c r="P23" s="1"/>
      <c r="Q23" s="1"/>
      <c r="R23" s="16">
        <v>64442</v>
      </c>
      <c r="S23" s="2"/>
    </row>
    <row r="24" spans="2:18" ht="15" thickBot="1">
      <c r="B24" s="2" t="s">
        <v>9</v>
      </c>
      <c r="I24" s="3">
        <v>2454</v>
      </c>
      <c r="J24" s="43">
        <v>443</v>
      </c>
      <c r="K24"/>
      <c r="L24"/>
      <c r="M24" s="15"/>
      <c r="N24" s="14" t="s">
        <v>78</v>
      </c>
      <c r="O24" s="1"/>
      <c r="P24" s="1"/>
      <c r="Q24" s="1"/>
      <c r="R24" s="16">
        <f>-708-709-708</f>
        <v>-2125</v>
      </c>
    </row>
    <row r="25" spans="1:22" ht="14.25">
      <c r="A25" s="42"/>
      <c r="B25" s="2" t="s">
        <v>8</v>
      </c>
      <c r="F25" s="50">
        <f>('[1]ConsolBS 30.09.2002'!$Y$19+'[1]Notes 30.09.2002'!$O$997)/1000</f>
        <v>11338.487753333322</v>
      </c>
      <c r="G25" s="51"/>
      <c r="I25" s="52">
        <v>497644</v>
      </c>
      <c r="J25" s="43">
        <f>424523-6004</f>
        <v>418519</v>
      </c>
      <c r="K25"/>
      <c r="L25"/>
      <c r="M25" s="15"/>
      <c r="N25" s="14"/>
      <c r="O25" s="1"/>
      <c r="P25" s="1"/>
      <c r="Q25" s="1"/>
      <c r="R25" s="16"/>
      <c r="S25" s="10" t="s">
        <v>33</v>
      </c>
      <c r="T25" s="11"/>
      <c r="U25" s="11"/>
      <c r="V25" s="39"/>
    </row>
    <row r="26" spans="2:22" ht="15" thickBot="1">
      <c r="B26" s="2" t="s">
        <v>10</v>
      </c>
      <c r="I26" s="43">
        <v>0</v>
      </c>
      <c r="J26" s="43">
        <v>435</v>
      </c>
      <c r="K26"/>
      <c r="L26"/>
      <c r="M26" s="15"/>
      <c r="N26" s="24"/>
      <c r="O26" s="25"/>
      <c r="P26" s="25"/>
      <c r="Q26" s="25"/>
      <c r="R26" s="58">
        <f>SUM(R23:R25)</f>
        <v>62317</v>
      </c>
      <c r="S26" s="53" t="s">
        <v>64</v>
      </c>
      <c r="T26" s="1"/>
      <c r="U26" s="1"/>
      <c r="V26" s="54">
        <f>'[2]Notes 30.06.2002'!$O$676/1000</f>
        <v>5949.80504</v>
      </c>
    </row>
    <row r="27" spans="2:23" ht="14.25">
      <c r="B27" s="2" t="s">
        <v>33</v>
      </c>
      <c r="I27" s="3">
        <v>2822</v>
      </c>
      <c r="J27" s="43">
        <v>6004</v>
      </c>
      <c r="K27"/>
      <c r="L27"/>
      <c r="M27" s="15"/>
      <c r="S27" s="53" t="s">
        <v>65</v>
      </c>
      <c r="T27" s="1"/>
      <c r="U27" s="1"/>
      <c r="V27" s="91">
        <v>-3182</v>
      </c>
      <c r="W27" s="1"/>
    </row>
    <row r="28" spans="2:22" ht="15" thickBot="1">
      <c r="B28" s="2" t="s">
        <v>11</v>
      </c>
      <c r="G28" s="50">
        <f>'[1]ConsolBS 30.09.2002'!$Y$26/1000</f>
        <v>14915.69305</v>
      </c>
      <c r="I28" s="3">
        <v>37227</v>
      </c>
      <c r="J28" s="43">
        <v>60427</v>
      </c>
      <c r="K28"/>
      <c r="L28"/>
      <c r="M28" s="15"/>
      <c r="R28" s="2"/>
      <c r="S28" s="55" t="s">
        <v>81</v>
      </c>
      <c r="T28" s="25"/>
      <c r="U28" s="25"/>
      <c r="V28" s="90">
        <f>V26+V27</f>
        <v>2767.80504</v>
      </c>
    </row>
    <row r="29" spans="8:30" ht="14.25">
      <c r="H29" s="23">
        <f>SUM(H24:H28)</f>
        <v>0</v>
      </c>
      <c r="I29" s="23">
        <f>SUM(I24:I28)</f>
        <v>540147</v>
      </c>
      <c r="J29" s="23">
        <f>SUM(J24:J28)</f>
        <v>485828</v>
      </c>
      <c r="K29"/>
      <c r="L29"/>
      <c r="M29" s="15"/>
      <c r="N29" s="10" t="s">
        <v>99</v>
      </c>
      <c r="O29" s="11"/>
      <c r="P29" s="11"/>
      <c r="Q29" s="11"/>
      <c r="R29" s="13"/>
      <c r="V29" s="49"/>
      <c r="AC29" s="3"/>
      <c r="AD29" s="49"/>
    </row>
    <row r="30" spans="2:22" ht="14.25">
      <c r="B30" s="2" t="s">
        <v>14</v>
      </c>
      <c r="C30" s="56"/>
      <c r="J30" s="43"/>
      <c r="K30"/>
      <c r="L30"/>
      <c r="M30" s="15"/>
      <c r="N30" s="14" t="s">
        <v>63</v>
      </c>
      <c r="O30" s="1"/>
      <c r="P30" s="1"/>
      <c r="Q30" s="1"/>
      <c r="R30" s="16">
        <v>13</v>
      </c>
      <c r="V30" s="49"/>
    </row>
    <row r="31" spans="10:18" ht="12.75" customHeight="1">
      <c r="J31" s="43"/>
      <c r="K31"/>
      <c r="L31"/>
      <c r="M31" s="15"/>
      <c r="N31" s="14" t="s">
        <v>79</v>
      </c>
      <c r="O31" s="1"/>
      <c r="P31" s="1"/>
      <c r="Q31" s="1"/>
      <c r="R31" s="16"/>
    </row>
    <row r="32" spans="1:18" ht="14.25">
      <c r="A32" s="42"/>
      <c r="B32" s="2" t="s">
        <v>15</v>
      </c>
      <c r="F32" s="50">
        <f>('[1]ConsolBS 30.09.2002'!$W$32+'[1]Notes 30.09.2002'!$O$1042)/1000</f>
        <v>25754.73783</v>
      </c>
      <c r="G32" s="51"/>
      <c r="I32" s="3">
        <v>226515</v>
      </c>
      <c r="J32" s="57">
        <v>229883</v>
      </c>
      <c r="K32"/>
      <c r="L32"/>
      <c r="M32" s="15"/>
      <c r="N32" s="14" t="s">
        <v>80</v>
      </c>
      <c r="O32" s="1"/>
      <c r="P32" s="1"/>
      <c r="Q32" s="1"/>
      <c r="R32" s="16">
        <v>-5</v>
      </c>
    </row>
    <row r="33" spans="2:18" ht="15" thickBot="1">
      <c r="B33" s="2" t="s">
        <v>16</v>
      </c>
      <c r="G33" s="28" t="s">
        <v>39</v>
      </c>
      <c r="I33" s="3">
        <v>96141</v>
      </c>
      <c r="J33" s="43">
        <v>58757</v>
      </c>
      <c r="K33"/>
      <c r="L33"/>
      <c r="M33" s="15"/>
      <c r="N33" s="24"/>
      <c r="O33" s="25"/>
      <c r="P33" s="25"/>
      <c r="Q33" s="25"/>
      <c r="R33" s="58">
        <f>SUM(R30:R32)</f>
        <v>8</v>
      </c>
    </row>
    <row r="34" spans="2:18" ht="14.25">
      <c r="B34" s="2" t="s">
        <v>29</v>
      </c>
      <c r="I34" s="3">
        <v>80</v>
      </c>
      <c r="J34" s="43">
        <v>0</v>
      </c>
      <c r="K34"/>
      <c r="L34"/>
      <c r="M34" s="15"/>
      <c r="N34" s="96"/>
      <c r="O34" s="11"/>
      <c r="P34" s="11"/>
      <c r="Q34" s="11"/>
      <c r="R34" s="11"/>
    </row>
    <row r="35" spans="2:18" ht="14.25">
      <c r="B35" s="2" t="s">
        <v>2</v>
      </c>
      <c r="I35" s="3">
        <v>2662</v>
      </c>
      <c r="J35" s="43">
        <v>10296</v>
      </c>
      <c r="K35"/>
      <c r="L35"/>
      <c r="M35" s="15"/>
      <c r="N35" s="1"/>
      <c r="O35" s="1"/>
      <c r="P35" s="1"/>
      <c r="Q35" s="1"/>
      <c r="R35" s="1"/>
    </row>
    <row r="36" spans="2:18" ht="15" thickBot="1">
      <c r="B36" s="2" t="s">
        <v>40</v>
      </c>
      <c r="I36" s="3">
        <v>0</v>
      </c>
      <c r="J36" s="43">
        <v>0</v>
      </c>
      <c r="K36"/>
      <c r="L36"/>
      <c r="M36" s="15"/>
      <c r="N36" s="1"/>
      <c r="O36" s="1"/>
      <c r="P36" s="1"/>
      <c r="Q36" s="1"/>
      <c r="R36" s="1"/>
    </row>
    <row r="37" spans="3:30" ht="14.25">
      <c r="C37" s="56"/>
      <c r="F37" s="59"/>
      <c r="I37" s="60">
        <f>SUM(I32:I36)</f>
        <v>325398</v>
      </c>
      <c r="J37" s="60">
        <f>SUM(J32:J36)</f>
        <v>298936</v>
      </c>
      <c r="K37"/>
      <c r="L37"/>
      <c r="M37" s="61"/>
      <c r="N37" s="1"/>
      <c r="O37" s="1"/>
      <c r="P37" s="1"/>
      <c r="Q37" s="1"/>
      <c r="R37" s="1"/>
      <c r="S37" s="2"/>
      <c r="T37" s="62" t="s">
        <v>2</v>
      </c>
      <c r="U37" s="11"/>
      <c r="V37" s="11"/>
      <c r="W37" s="12"/>
      <c r="X37" s="13"/>
      <c r="Y37" s="1"/>
      <c r="AC37" s="3"/>
      <c r="AD37" s="49"/>
    </row>
    <row r="38" spans="3:25" ht="14.25" hidden="1">
      <c r="C38" s="56"/>
      <c r="J38" s="43"/>
      <c r="K38"/>
      <c r="L38"/>
      <c r="M38" s="15"/>
      <c r="N38" s="1"/>
      <c r="O38" s="1"/>
      <c r="P38" s="1"/>
      <c r="Q38" s="1"/>
      <c r="R38" s="1"/>
      <c r="S38" s="2"/>
      <c r="T38" s="14" t="s">
        <v>63</v>
      </c>
      <c r="U38" s="1"/>
      <c r="V38" s="1"/>
      <c r="W38" s="15"/>
      <c r="X38" s="16">
        <v>15927</v>
      </c>
      <c r="Y38" s="1"/>
    </row>
    <row r="39" spans="10:25" ht="15" thickBot="1">
      <c r="J39" s="43"/>
      <c r="K39"/>
      <c r="L39"/>
      <c r="M39" s="15"/>
      <c r="N39" s="25"/>
      <c r="O39" s="25"/>
      <c r="P39" s="25"/>
      <c r="Q39" s="63"/>
      <c r="R39" s="25"/>
      <c r="S39" s="2"/>
      <c r="T39" s="53" t="s">
        <v>64</v>
      </c>
      <c r="U39" s="1"/>
      <c r="V39" s="1"/>
      <c r="W39" s="15"/>
      <c r="X39" s="54">
        <v>10296</v>
      </c>
      <c r="Y39" s="1"/>
    </row>
    <row r="40" spans="2:25" ht="14.25">
      <c r="B40" s="2" t="s">
        <v>31</v>
      </c>
      <c r="I40" s="61">
        <f>I29-I37</f>
        <v>214749</v>
      </c>
      <c r="J40" s="61">
        <f>J29-J37</f>
        <v>186892</v>
      </c>
      <c r="K40"/>
      <c r="L40"/>
      <c r="M40" s="15"/>
      <c r="N40" s="10" t="s">
        <v>82</v>
      </c>
      <c r="O40" s="11"/>
      <c r="P40" s="11"/>
      <c r="Q40" s="11"/>
      <c r="R40" s="13"/>
      <c r="S40" s="2"/>
      <c r="T40" s="53" t="s">
        <v>66</v>
      </c>
      <c r="U40" s="1"/>
      <c r="V40" s="1"/>
      <c r="W40" s="15"/>
      <c r="X40" s="54">
        <f>'[4]working-CashFlow'!$P$6/1000</f>
        <v>15800.329179999999</v>
      </c>
      <c r="Y40" s="1"/>
    </row>
    <row r="41" spans="10:25" ht="13.5" customHeight="1">
      <c r="J41" s="15"/>
      <c r="K41"/>
      <c r="L41"/>
      <c r="M41" s="15"/>
      <c r="N41" s="14" t="s">
        <v>63</v>
      </c>
      <c r="O41" s="1"/>
      <c r="P41" s="1"/>
      <c r="Q41" s="1"/>
      <c r="R41" s="16">
        <v>641</v>
      </c>
      <c r="S41" s="2"/>
      <c r="T41" s="53" t="s">
        <v>67</v>
      </c>
      <c r="U41" s="1"/>
      <c r="V41" s="1"/>
      <c r="W41" s="15"/>
      <c r="X41" s="38">
        <f>'[4]working-CashFlow'!$P$7/1000</f>
        <v>-23434.12249</v>
      </c>
      <c r="Y41" s="1"/>
    </row>
    <row r="42" spans="9:25" ht="15.75" thickBot="1">
      <c r="I42" s="64"/>
      <c r="J42" s="64"/>
      <c r="K42"/>
      <c r="L42"/>
      <c r="M42" s="65"/>
      <c r="N42" s="14" t="s">
        <v>83</v>
      </c>
      <c r="O42" s="1"/>
      <c r="P42" s="1"/>
      <c r="Q42" s="1"/>
      <c r="R42" s="33">
        <v>389</v>
      </c>
      <c r="S42" s="2"/>
      <c r="T42" s="55" t="s">
        <v>81</v>
      </c>
      <c r="U42" s="25"/>
      <c r="V42" s="25"/>
      <c r="W42" s="26"/>
      <c r="X42" s="66">
        <f>SUM(X39:X41)</f>
        <v>2662.206689999999</v>
      </c>
      <c r="Y42" s="1"/>
    </row>
    <row r="43" spans="2:25" ht="15">
      <c r="B43" s="2" t="s">
        <v>24</v>
      </c>
      <c r="I43" s="64"/>
      <c r="J43" s="64"/>
      <c r="K43"/>
      <c r="L43"/>
      <c r="M43" s="65"/>
      <c r="N43" s="14" t="s">
        <v>68</v>
      </c>
      <c r="O43" s="1"/>
      <c r="P43" s="1"/>
      <c r="Q43" s="1"/>
      <c r="R43" s="67">
        <f>SUM(R41:R42)</f>
        <v>1030</v>
      </c>
      <c r="S43" s="2"/>
      <c r="Y43" s="1"/>
    </row>
    <row r="44" spans="11:25" ht="15">
      <c r="K44"/>
      <c r="L44"/>
      <c r="M44" s="65"/>
      <c r="N44" s="14" t="s">
        <v>84</v>
      </c>
      <c r="O44" s="1"/>
      <c r="P44" s="1"/>
      <c r="Q44" s="1"/>
      <c r="R44" s="83">
        <f>R45-R43</f>
        <v>1445</v>
      </c>
      <c r="S44" s="2"/>
      <c r="T44" s="1"/>
      <c r="U44" s="1"/>
      <c r="V44" s="1"/>
      <c r="W44" s="15"/>
      <c r="X44" s="15"/>
      <c r="Y44" s="1"/>
    </row>
    <row r="45" spans="2:25" ht="15.75" thickBot="1">
      <c r="B45" s="68" t="s">
        <v>23</v>
      </c>
      <c r="C45" s="68"/>
      <c r="G45" s="28" t="s">
        <v>39</v>
      </c>
      <c r="I45" s="3">
        <v>3007</v>
      </c>
      <c r="J45" s="43">
        <v>3539</v>
      </c>
      <c r="K45"/>
      <c r="L45"/>
      <c r="M45" s="65"/>
      <c r="N45" s="24"/>
      <c r="O45" s="25"/>
      <c r="P45" s="25"/>
      <c r="Q45" s="25"/>
      <c r="R45" s="58">
        <f>I47</f>
        <v>2475</v>
      </c>
      <c r="S45" s="2"/>
      <c r="T45" s="1"/>
      <c r="U45" s="1"/>
      <c r="V45" s="1"/>
      <c r="W45" s="15"/>
      <c r="X45" s="15"/>
      <c r="Y45" s="1"/>
    </row>
    <row r="46" spans="2:25" ht="15">
      <c r="B46" s="68" t="s">
        <v>22</v>
      </c>
      <c r="C46" s="68"/>
      <c r="G46" s="28" t="s">
        <v>39</v>
      </c>
      <c r="I46" s="3">
        <v>64697</v>
      </c>
      <c r="J46" s="43">
        <v>67287</v>
      </c>
      <c r="M46" s="65"/>
      <c r="N46" s="62" t="s">
        <v>85</v>
      </c>
      <c r="O46" s="11"/>
      <c r="P46" s="11"/>
      <c r="Q46" s="11"/>
      <c r="R46" s="13"/>
      <c r="S46" s="2"/>
      <c r="T46" s="1"/>
      <c r="U46" s="1"/>
      <c r="V46" s="1"/>
      <c r="W46" s="15"/>
      <c r="X46" s="15"/>
      <c r="Y46" s="1"/>
    </row>
    <row r="47" spans="2:25" ht="15">
      <c r="B47" s="68" t="s">
        <v>21</v>
      </c>
      <c r="C47" s="68"/>
      <c r="I47" s="3">
        <v>2475</v>
      </c>
      <c r="J47" s="43">
        <v>641</v>
      </c>
      <c r="K47" s="94" t="s">
        <v>97</v>
      </c>
      <c r="L47" t="s">
        <v>96</v>
      </c>
      <c r="M47" s="65"/>
      <c r="N47" s="14" t="s">
        <v>63</v>
      </c>
      <c r="O47" s="1"/>
      <c r="P47" s="1"/>
      <c r="Q47" s="1"/>
      <c r="R47" s="16">
        <v>131030</v>
      </c>
      <c r="S47" s="2"/>
      <c r="T47" s="1"/>
      <c r="U47" s="1"/>
      <c r="V47" s="1"/>
      <c r="W47" s="15"/>
      <c r="X47" s="15"/>
      <c r="Y47" s="1"/>
    </row>
    <row r="48" spans="2:25" ht="15">
      <c r="B48" s="68"/>
      <c r="C48" s="68"/>
      <c r="I48" s="23">
        <f>SUM(I45:I47)</f>
        <v>70179</v>
      </c>
      <c r="J48" s="23">
        <f>SUM(J45:J47)</f>
        <v>71467</v>
      </c>
      <c r="K48"/>
      <c r="L48"/>
      <c r="M48" s="65"/>
      <c r="N48" s="14" t="s">
        <v>69</v>
      </c>
      <c r="O48" s="1"/>
      <c r="P48" s="1"/>
      <c r="Q48" s="1"/>
      <c r="R48" s="33">
        <v>3752</v>
      </c>
      <c r="S48" s="2"/>
      <c r="T48" s="1"/>
      <c r="U48" s="1"/>
      <c r="V48" s="1"/>
      <c r="W48" s="15"/>
      <c r="X48" s="15"/>
      <c r="Y48" s="1"/>
    </row>
    <row r="49" spans="2:25" ht="15.75" thickBot="1">
      <c r="B49" s="68"/>
      <c r="C49" s="68"/>
      <c r="I49" s="69">
        <f>I20+I40-I48</f>
        <v>240948</v>
      </c>
      <c r="J49" s="69">
        <f>J20+J40-J48</f>
        <v>211779</v>
      </c>
      <c r="K49"/>
      <c r="L49"/>
      <c r="M49" s="65"/>
      <c r="N49" s="14" t="s">
        <v>68</v>
      </c>
      <c r="O49" s="1"/>
      <c r="P49" s="1"/>
      <c r="Q49" s="1"/>
      <c r="R49" s="67">
        <f>SUM(R47:R48)</f>
        <v>134782</v>
      </c>
      <c r="S49" s="2"/>
      <c r="T49" s="1"/>
      <c r="U49" s="1"/>
      <c r="V49" s="1"/>
      <c r="W49" s="15"/>
      <c r="X49" s="15"/>
      <c r="Y49" s="1"/>
    </row>
    <row r="50" spans="2:25" ht="16.5" thickBot="1" thickTop="1">
      <c r="B50" s="68"/>
      <c r="C50" s="68"/>
      <c r="I50" s="65"/>
      <c r="J50" s="65"/>
      <c r="K50"/>
      <c r="L50"/>
      <c r="M50" s="65"/>
      <c r="N50" s="14" t="s">
        <v>86</v>
      </c>
      <c r="O50" s="1"/>
      <c r="P50" s="1"/>
      <c r="Q50" s="1"/>
      <c r="R50" s="16">
        <v>11146</v>
      </c>
      <c r="S50" s="2"/>
      <c r="T50" s="1"/>
      <c r="U50" s="1"/>
      <c r="V50" s="1"/>
      <c r="W50" s="15"/>
      <c r="X50" s="15"/>
      <c r="Y50" s="1"/>
    </row>
    <row r="51" spans="2:25" ht="15">
      <c r="B51" s="68" t="s">
        <v>27</v>
      </c>
      <c r="C51" s="68"/>
      <c r="I51" s="65"/>
      <c r="J51" s="65"/>
      <c r="K51"/>
      <c r="L51"/>
      <c r="M51" s="65"/>
      <c r="N51" s="14" t="s">
        <v>87</v>
      </c>
      <c r="O51" s="1"/>
      <c r="P51" s="1"/>
      <c r="Q51" s="1"/>
      <c r="R51" s="16">
        <v>-684</v>
      </c>
      <c r="S51" s="10" t="s">
        <v>18</v>
      </c>
      <c r="T51" s="11"/>
      <c r="U51" s="11"/>
      <c r="V51" s="11"/>
      <c r="W51" s="13"/>
      <c r="X51" s="15"/>
      <c r="Y51" s="1"/>
    </row>
    <row r="52" spans="10:25" ht="14.25">
      <c r="J52" s="43"/>
      <c r="K52"/>
      <c r="L52"/>
      <c r="M52" s="15"/>
      <c r="N52" s="14" t="s">
        <v>88</v>
      </c>
      <c r="O52" s="1"/>
      <c r="P52" s="1"/>
      <c r="Q52" s="1"/>
      <c r="R52" s="16">
        <v>15084</v>
      </c>
      <c r="S52" s="14" t="s">
        <v>42</v>
      </c>
      <c r="T52" s="1"/>
      <c r="U52" s="1">
        <v>79000</v>
      </c>
      <c r="V52" s="1"/>
      <c r="W52" s="44"/>
      <c r="X52" s="1"/>
      <c r="Y52" s="1"/>
    </row>
    <row r="53" spans="2:25" ht="14.25">
      <c r="B53" s="68" t="s">
        <v>18</v>
      </c>
      <c r="C53" s="68"/>
      <c r="G53" s="51"/>
      <c r="I53" s="3">
        <v>118500</v>
      </c>
      <c r="J53" s="43">
        <v>79000</v>
      </c>
      <c r="M53" s="15"/>
      <c r="N53" s="14" t="s">
        <v>87</v>
      </c>
      <c r="O53" s="1"/>
      <c r="P53" s="1"/>
      <c r="Q53" s="1"/>
      <c r="R53" s="16">
        <v>-1295</v>
      </c>
      <c r="S53" s="70" t="s">
        <v>70</v>
      </c>
      <c r="T53" s="1"/>
      <c r="U53" s="1">
        <v>39500</v>
      </c>
      <c r="V53" s="1"/>
      <c r="W53" s="44"/>
      <c r="X53" s="1"/>
      <c r="Y53" s="1"/>
    </row>
    <row r="54" spans="2:23" ht="15" thickBot="1">
      <c r="B54" s="68" t="s">
        <v>17</v>
      </c>
      <c r="I54" s="3">
        <v>25033</v>
      </c>
      <c r="J54" s="43">
        <v>25033</v>
      </c>
      <c r="M54" s="15"/>
      <c r="N54" s="14" t="s">
        <v>89</v>
      </c>
      <c r="O54" s="1"/>
      <c r="P54" s="1"/>
      <c r="Q54" s="1"/>
      <c r="R54" s="16">
        <v>-8532</v>
      </c>
      <c r="S54" s="70"/>
      <c r="T54" s="1"/>
      <c r="U54" s="71">
        <f>SUM(U52:U53)</f>
        <v>118500</v>
      </c>
      <c r="V54" s="1"/>
      <c r="W54" s="44"/>
    </row>
    <row r="55" spans="2:23" ht="15.75" thickBot="1" thickTop="1">
      <c r="B55" s="68" t="s">
        <v>25</v>
      </c>
      <c r="I55" s="3">
        <v>2905</v>
      </c>
      <c r="J55" s="43">
        <v>4175</v>
      </c>
      <c r="K55" s="94" t="s">
        <v>97</v>
      </c>
      <c r="L55" t="s">
        <v>96</v>
      </c>
      <c r="M55" s="15"/>
      <c r="N55" s="14" t="s">
        <v>70</v>
      </c>
      <c r="O55" s="1"/>
      <c r="P55" s="1"/>
      <c r="Q55" s="1"/>
      <c r="R55" s="16">
        <v>-39500</v>
      </c>
      <c r="S55" s="72"/>
      <c r="T55" s="25"/>
      <c r="U55" s="25"/>
      <c r="V55" s="25"/>
      <c r="W55" s="48"/>
    </row>
    <row r="56" spans="2:18" ht="15" thickBot="1">
      <c r="B56" s="68" t="s">
        <v>20</v>
      </c>
      <c r="I56" s="3">
        <v>-32718</v>
      </c>
      <c r="J56" s="43">
        <v>-32718</v>
      </c>
      <c r="K56"/>
      <c r="L56"/>
      <c r="M56" s="15"/>
      <c r="N56" s="14" t="s">
        <v>90</v>
      </c>
      <c r="O56" s="1"/>
      <c r="P56" s="1"/>
      <c r="Q56" s="1"/>
      <c r="R56" s="16">
        <f>'[3]Income Statement 31.03.2003'!$W$23/1000</f>
        <v>15084.104391160523</v>
      </c>
    </row>
    <row r="57" spans="2:25" ht="14.25">
      <c r="B57" s="68" t="s">
        <v>19</v>
      </c>
      <c r="I57" s="3">
        <v>119480</v>
      </c>
      <c r="J57" s="43">
        <v>131030</v>
      </c>
      <c r="K57" s="94" t="s">
        <v>97</v>
      </c>
      <c r="L57" t="s">
        <v>95</v>
      </c>
      <c r="M57" s="15"/>
      <c r="N57" s="14" t="s">
        <v>87</v>
      </c>
      <c r="O57" s="1"/>
      <c r="P57" s="1"/>
      <c r="Q57" s="1"/>
      <c r="R57" s="83">
        <v>-1773</v>
      </c>
      <c r="U57" s="74" t="s">
        <v>25</v>
      </c>
      <c r="V57" s="75"/>
      <c r="W57" s="75"/>
      <c r="X57" s="11"/>
      <c r="Y57" s="39"/>
    </row>
    <row r="58" spans="9:25" ht="19.5" customHeight="1">
      <c r="I58" s="45"/>
      <c r="J58" s="45"/>
      <c r="M58" s="15"/>
      <c r="N58" s="14"/>
      <c r="O58" s="1"/>
      <c r="P58" s="1"/>
      <c r="Q58" s="1"/>
      <c r="R58" s="16"/>
      <c r="S58" s="97" t="s">
        <v>59</v>
      </c>
      <c r="T58" s="16">
        <v>1431</v>
      </c>
      <c r="U58" s="14" t="s">
        <v>63</v>
      </c>
      <c r="V58" s="1"/>
      <c r="W58" s="1"/>
      <c r="X58" s="15">
        <v>4175</v>
      </c>
      <c r="Y58" s="44"/>
    </row>
    <row r="59" spans="2:25" ht="15" thickBot="1">
      <c r="B59" s="2" t="s">
        <v>28</v>
      </c>
      <c r="C59" s="68"/>
      <c r="H59" s="15">
        <f>SUM(H53:H56)</f>
        <v>0</v>
      </c>
      <c r="I59" s="61">
        <f>SUM(I53:I57)</f>
        <v>233200</v>
      </c>
      <c r="J59" s="61">
        <f>SUM(J53:J57)</f>
        <v>206520</v>
      </c>
      <c r="K59" s="61"/>
      <c r="L59" s="61"/>
      <c r="M59" s="15"/>
      <c r="N59" s="24"/>
      <c r="O59" s="25"/>
      <c r="P59" s="25"/>
      <c r="Q59" s="25"/>
      <c r="R59" s="73">
        <f>SUM(R49:R58)</f>
        <v>124312.10439116052</v>
      </c>
      <c r="S59" s="97" t="s">
        <v>61</v>
      </c>
      <c r="T59" s="16">
        <v>342</v>
      </c>
      <c r="U59" s="14" t="s">
        <v>69</v>
      </c>
      <c r="V59" s="1"/>
      <c r="W59" s="1"/>
      <c r="X59" s="86">
        <v>-389</v>
      </c>
      <c r="Y59" s="44"/>
    </row>
    <row r="60" spans="3:25" ht="15" thickBot="1">
      <c r="C60" s="68"/>
      <c r="J60" s="43"/>
      <c r="K60" s="43"/>
      <c r="L60" s="43"/>
      <c r="M60" s="15"/>
      <c r="Q60" s="49"/>
      <c r="U60" s="14" t="s">
        <v>91</v>
      </c>
      <c r="V60" s="1"/>
      <c r="W60" s="1"/>
      <c r="X60" s="85">
        <v>-87</v>
      </c>
      <c r="Y60" s="44"/>
    </row>
    <row r="61" spans="2:25" ht="15" thickBot="1">
      <c r="B61" s="68" t="s">
        <v>26</v>
      </c>
      <c r="C61" s="68"/>
      <c r="I61" s="3">
        <f>7747+1</f>
        <v>7748</v>
      </c>
      <c r="J61" s="43">
        <v>5259</v>
      </c>
      <c r="K61" s="43"/>
      <c r="L61" s="43"/>
      <c r="N61" s="62" t="s">
        <v>92</v>
      </c>
      <c r="O61" s="11"/>
      <c r="P61" s="11"/>
      <c r="Q61" s="11"/>
      <c r="R61" s="12"/>
      <c r="S61" s="13"/>
      <c r="U61" s="24" t="s">
        <v>68</v>
      </c>
      <c r="V61" s="25"/>
      <c r="W61" s="25"/>
      <c r="X61" s="76">
        <f>SUM(X58:X60)</f>
        <v>3699</v>
      </c>
      <c r="Y61" s="48"/>
    </row>
    <row r="62" spans="1:19" ht="15.75" thickBot="1">
      <c r="A62" s="42"/>
      <c r="G62" s="2"/>
      <c r="I62" s="77">
        <f>SUM(I59:I61)</f>
        <v>240948</v>
      </c>
      <c r="J62" s="77">
        <f>SUM(J59:J61)</f>
        <v>211779</v>
      </c>
      <c r="K62" s="92"/>
      <c r="L62" s="92"/>
      <c r="M62" s="15"/>
      <c r="N62" s="14" t="s">
        <v>63</v>
      </c>
      <c r="O62" s="1"/>
      <c r="P62" s="1"/>
      <c r="Q62" s="1"/>
      <c r="R62" s="15"/>
      <c r="S62" s="16">
        <v>5259</v>
      </c>
    </row>
    <row r="63" spans="1:19" ht="15" thickTop="1">
      <c r="A63" s="42"/>
      <c r="G63" s="2"/>
      <c r="I63" s="82"/>
      <c r="J63" s="82"/>
      <c r="K63" s="82"/>
      <c r="L63" s="82"/>
      <c r="M63" s="15"/>
      <c r="N63" s="14" t="s">
        <v>94</v>
      </c>
      <c r="O63" s="1"/>
      <c r="P63" s="1"/>
      <c r="Q63" s="1"/>
      <c r="R63" s="15"/>
      <c r="S63" s="16">
        <f>-'[3]Income Statement 31.03.2003'!$T$22/1000</f>
        <v>0</v>
      </c>
    </row>
    <row r="64" spans="10:19" ht="14.25">
      <c r="J64" s="43"/>
      <c r="K64" s="43"/>
      <c r="L64" s="43"/>
      <c r="M64" s="15"/>
      <c r="N64" s="14" t="s">
        <v>93</v>
      </c>
      <c r="O64" s="1"/>
      <c r="P64" s="1"/>
      <c r="Q64" s="1"/>
      <c r="R64" s="15"/>
      <c r="S64" s="16">
        <v>-551</v>
      </c>
    </row>
    <row r="65" spans="1:19" ht="15" thickBot="1">
      <c r="A65" s="42"/>
      <c r="B65" s="2" t="s">
        <v>37</v>
      </c>
      <c r="I65" s="98">
        <v>1.97</v>
      </c>
      <c r="J65" s="98">
        <v>2.61</v>
      </c>
      <c r="K65" s="93"/>
      <c r="L65" s="93"/>
      <c r="M65" s="15"/>
      <c r="N65" s="24"/>
      <c r="O65" s="25"/>
      <c r="P65" s="25"/>
      <c r="Q65" s="25"/>
      <c r="R65" s="26"/>
      <c r="S65" s="58">
        <f>SUM(S62:S64)</f>
        <v>4708</v>
      </c>
    </row>
    <row r="66" spans="10:19" ht="15" thickTop="1">
      <c r="J66" s="15"/>
      <c r="K66" s="15"/>
      <c r="L66" s="15"/>
      <c r="M66" s="15"/>
      <c r="N66" s="1"/>
      <c r="O66" s="1"/>
      <c r="P66" s="1"/>
      <c r="Q66" s="1"/>
      <c r="R66" s="15"/>
      <c r="S66" s="15"/>
    </row>
    <row r="67" spans="1:19" ht="15.75">
      <c r="A67" s="78"/>
      <c r="C67" s="32" t="s">
        <v>35</v>
      </c>
      <c r="D67" s="32"/>
      <c r="E67" s="32"/>
      <c r="F67" s="79"/>
      <c r="G67" s="32"/>
      <c r="H67" s="80"/>
      <c r="I67" s="15"/>
      <c r="J67" s="81"/>
      <c r="K67" s="81"/>
      <c r="L67" s="81"/>
      <c r="M67" s="15"/>
      <c r="N67" s="1"/>
      <c r="O67" s="1"/>
      <c r="P67" s="1"/>
      <c r="Q67" s="1"/>
      <c r="R67" s="15"/>
      <c r="S67" s="15"/>
    </row>
    <row r="68" spans="1:19" ht="15.75">
      <c r="A68" s="78"/>
      <c r="C68" s="32" t="s">
        <v>36</v>
      </c>
      <c r="D68" s="32"/>
      <c r="E68" s="32"/>
      <c r="F68" s="79"/>
      <c r="G68" s="32"/>
      <c r="H68" s="32"/>
      <c r="I68" s="15"/>
      <c r="J68" s="15"/>
      <c r="K68" s="15"/>
      <c r="L68" s="15"/>
      <c r="M68" s="15"/>
      <c r="N68" s="1"/>
      <c r="O68" s="1"/>
      <c r="P68" s="1"/>
      <c r="Q68" s="1"/>
      <c r="R68" s="15"/>
      <c r="S68" s="15"/>
    </row>
    <row r="69" spans="1:19" ht="14.25">
      <c r="A69" s="78"/>
      <c r="B69" s="78"/>
      <c r="C69" s="78"/>
      <c r="J69" s="15"/>
      <c r="K69" s="15"/>
      <c r="L69" s="15"/>
      <c r="M69" s="15"/>
      <c r="N69" s="1"/>
      <c r="O69" s="1"/>
      <c r="P69" s="1"/>
      <c r="Q69" s="1"/>
      <c r="R69" s="1"/>
      <c r="S69" s="15"/>
    </row>
  </sheetData>
  <mergeCells count="1">
    <mergeCell ref="A1:M1"/>
  </mergeCells>
  <printOptions horizontalCentered="1"/>
  <pageMargins left="0.61" right="0.31496062992125984" top="0.51" bottom="0.5118110236220472" header="0.2362204724409449" footer="0.1968503937007874"/>
  <pageSetup fitToHeight="1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OSYONG2</cp:lastModifiedBy>
  <cp:lastPrinted>2003-05-22T08:28:18Z</cp:lastPrinted>
  <dcterms:created xsi:type="dcterms:W3CDTF">2002-02-25T09:47:37Z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