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QtrBS 30092002-key in" sheetId="1" r:id="rId1"/>
  </sheets>
  <externalReferences>
    <externalReference r:id="rId4"/>
  </externalReferences>
  <definedNames>
    <definedName name="_xlnm.Print_Area" localSheetId="0">'QtrBS 30092002-key in'!$A$1:$Q$74</definedName>
  </definedNames>
  <calcPr fullCalcOnLoad="1"/>
</workbook>
</file>

<file path=xl/comments1.xml><?xml version="1.0" encoding="utf-8"?>
<comments xmlns="http://schemas.openxmlformats.org/spreadsheetml/2006/main">
  <authors>
    <author>nanazli</author>
  </authors>
  <commentList>
    <comment ref="N11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THE GOODWILL PAID FOR PURCHASE OF JCM</t>
        </r>
      </text>
    </comment>
    <comment ref="AA15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LOSS ON DISPOSAL OF PSI RESULTING FROM FORFEITURE OF SHARE OF PROFITS DUE TO RBSB </t>
        </r>
      </text>
    </comment>
    <comment ref="AA16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DISPOSAL VALUE OF SHARES IN PSI</t>
        </r>
      </text>
    </comment>
    <comment ref="S34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DUE TO INCREASE IN PRICE OF FABER ICULS</t>
        </r>
      </text>
    </comment>
    <comment ref="Y39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due YA 2001 tax payment for REC=10M and RC=4M which were payable after the year end</t>
        </r>
      </text>
    </comment>
    <comment ref="Y41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CURRENT TAX</t>
        </r>
      </text>
    </comment>
  </commentList>
</comments>
</file>

<file path=xl/sharedStrings.xml><?xml version="1.0" encoding="utf-8"?>
<sst xmlns="http://schemas.openxmlformats.org/spreadsheetml/2006/main" count="94" uniqueCount="83">
  <si>
    <t>As At</t>
  </si>
  <si>
    <t>End of</t>
  </si>
  <si>
    <t>Preceding Year</t>
  </si>
  <si>
    <t>Current</t>
  </si>
  <si>
    <t>Quarter</t>
  </si>
  <si>
    <t>Note</t>
  </si>
  <si>
    <t>RM'000</t>
  </si>
  <si>
    <t>Intangible Assets</t>
  </si>
  <si>
    <t>Investments</t>
  </si>
  <si>
    <t>Long Term Debt</t>
  </si>
  <si>
    <t>Taxation</t>
  </si>
  <si>
    <t>Retained Profits</t>
  </si>
  <si>
    <t>Minority Interest</t>
  </si>
  <si>
    <t>Deferred Taxation</t>
  </si>
  <si>
    <t>Financial</t>
  </si>
  <si>
    <t>Year End</t>
  </si>
  <si>
    <t>Opening</t>
  </si>
  <si>
    <t>Loss on disposal PSI</t>
  </si>
  <si>
    <t>Reversal on investment</t>
  </si>
  <si>
    <t>Share of associated results</t>
  </si>
  <si>
    <t>Investments In Associated Companies-RBSB</t>
  </si>
  <si>
    <t xml:space="preserve">Reversal of prov of dimunition </t>
  </si>
  <si>
    <t>in value</t>
  </si>
  <si>
    <t>PAT &amp; MI-Jan-Mar02</t>
  </si>
  <si>
    <t>Drawdown during the year</t>
  </si>
  <si>
    <t>MI on pre acq profit-Acquisition RWSB</t>
  </si>
  <si>
    <t>Elim of MI on pre acq dividend dec RWE</t>
  </si>
  <si>
    <t>Prov for the year</t>
  </si>
  <si>
    <t>Payment</t>
  </si>
  <si>
    <t>Offset tax recoverable</t>
  </si>
  <si>
    <t>Opening-PUC-PSI</t>
  </si>
  <si>
    <t>-PLT Asia</t>
  </si>
  <si>
    <t>Share of profit-Opening</t>
  </si>
  <si>
    <t>30 June 2002</t>
  </si>
  <si>
    <t>Goodwill on consolidation</t>
  </si>
  <si>
    <t>Goodwill on consolidation:51%*308K</t>
  </si>
  <si>
    <t xml:space="preserve"> and tax-PLT</t>
  </si>
  <si>
    <t>(revised )</t>
  </si>
  <si>
    <t>PAT &amp; MI-Jan-June 02</t>
  </si>
  <si>
    <t>MI-Jan to June 02</t>
  </si>
  <si>
    <t>MGSB post acq 31/5/02</t>
  </si>
  <si>
    <t xml:space="preserve">RWE interest </t>
  </si>
  <si>
    <t>30 Sept 2002</t>
  </si>
  <si>
    <t>Workings to be up-date</t>
  </si>
  <si>
    <t xml:space="preserve">Associates </t>
  </si>
  <si>
    <t>Other investments</t>
  </si>
  <si>
    <t>Long term receivable</t>
  </si>
  <si>
    <t xml:space="preserve">Trade and other receivables </t>
  </si>
  <si>
    <t>Inventories, at cost</t>
  </si>
  <si>
    <t>Amount due from an associate</t>
  </si>
  <si>
    <t>Deposits, cash and bank balances</t>
  </si>
  <si>
    <t>NON CURRENT ASSETS</t>
  </si>
  <si>
    <t>CURRENT ASSETS</t>
  </si>
  <si>
    <t>CURRENT LIABILITIES</t>
  </si>
  <si>
    <t xml:space="preserve">Trade and other payables </t>
  </si>
  <si>
    <t>Short term borrowings</t>
  </si>
  <si>
    <t>Share premium</t>
  </si>
  <si>
    <t>Share capital</t>
  </si>
  <si>
    <t>Retained profits</t>
  </si>
  <si>
    <t>Merger deficit</t>
  </si>
  <si>
    <t>Deferred taxation</t>
  </si>
  <si>
    <t>Long term loans</t>
  </si>
  <si>
    <t>Finance lease creditors</t>
  </si>
  <si>
    <t>LESS: NON CURRENT LIABILITIES</t>
  </si>
  <si>
    <t>Revaluation and other reserves</t>
  </si>
  <si>
    <t>Minority interests</t>
  </si>
  <si>
    <t>CAPITAL AND RESERVES</t>
  </si>
  <si>
    <t>Shareholders' funds</t>
  </si>
  <si>
    <t>Amount due to an associate</t>
  </si>
  <si>
    <t>Property, plant and equipment</t>
  </si>
  <si>
    <t>Amortisation (157K*0.25/20 years)</t>
  </si>
  <si>
    <t>Additional deferred taxation</t>
  </si>
  <si>
    <t>NET CURRENT ASSETS</t>
  </si>
  <si>
    <t>RANHILL BERHAD (430537-K)</t>
  </si>
  <si>
    <t>Tax recoverable</t>
  </si>
  <si>
    <t>UNAUDITED</t>
  </si>
  <si>
    <t>AUDITED</t>
  </si>
  <si>
    <t>THIS CONDENSED FINANCIAL STATEMENTS IS TO BE READ IN CONJUNCTION</t>
  </si>
  <si>
    <t>WITH THE ANNUAL FINANCIAL STATEMENTS FOR THE YEAR ENDED 30 JUNE 2002</t>
  </si>
  <si>
    <t>Net tangible assets per share (RM)</t>
  </si>
  <si>
    <t>UNAUDITED CONDENSED CONSOLIDATED BALANCE SHEET</t>
  </si>
  <si>
    <t>INTERIM REPORT FOR THE QUARTER ENDED 30 SEPTEMBER 2002</t>
  </si>
  <si>
    <t>18a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</si>
</sst>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  <numFmt numFmtId="265" formatCode="_(* #,##0.0000_);_(* \(#,##0.0000\);_(* &quot;-&quot;_);_(@_)"/>
  </numFmts>
  <fonts count="17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top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1" xfId="15" applyNumberFormat="1" applyFont="1" applyFill="1" applyBorder="1" applyAlignment="1">
      <alignment/>
    </xf>
    <xf numFmtId="3" fontId="3" fillId="0" borderId="1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181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200" fontId="3" fillId="0" borderId="0" xfId="15" applyNumberFormat="1" applyFont="1" applyFill="1" applyBorder="1" applyAlignment="1">
      <alignment/>
    </xf>
    <xf numFmtId="183" fontId="3" fillId="0" borderId="2" xfId="15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41" fontId="3" fillId="0" borderId="0" xfId="15" applyNumberFormat="1" applyFont="1" applyFill="1" applyAlignment="1">
      <alignment/>
    </xf>
    <xf numFmtId="181" fontId="3" fillId="0" borderId="0" xfId="15" applyNumberFormat="1" applyFont="1" applyFill="1" applyAlignment="1">
      <alignment/>
    </xf>
    <xf numFmtId="0" fontId="3" fillId="0" borderId="3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81" fontId="3" fillId="0" borderId="5" xfId="15" applyNumberFormat="1" applyFont="1" applyFill="1" applyBorder="1" applyAlignment="1">
      <alignment/>
    </xf>
    <xf numFmtId="181" fontId="3" fillId="0" borderId="6" xfId="15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/>
    </xf>
    <xf numFmtId="14" fontId="4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181" fontId="3" fillId="0" borderId="8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81" fontId="3" fillId="0" borderId="3" xfId="15" applyNumberFormat="1" applyFont="1" applyFill="1" applyBorder="1" applyAlignment="1">
      <alignment/>
    </xf>
    <xf numFmtId="181" fontId="3" fillId="0" borderId="9" xfId="15" applyNumberFormat="1" applyFont="1" applyFill="1" applyBorder="1" applyAlignment="1">
      <alignment/>
    </xf>
    <xf numFmtId="181" fontId="3" fillId="0" borderId="1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81" fontId="3" fillId="0" borderId="12" xfId="15" applyNumberFormat="1" applyFont="1" applyFill="1" applyBorder="1" applyAlignment="1">
      <alignment/>
    </xf>
    <xf numFmtId="0" fontId="3" fillId="0" borderId="7" xfId="0" applyFont="1" applyFill="1" applyBorder="1" applyAlignment="1" quotePrefix="1">
      <alignment/>
    </xf>
    <xf numFmtId="181" fontId="3" fillId="0" borderId="13" xfId="15" applyNumberFormat="1" applyFont="1" applyFill="1" applyBorder="1" applyAlignment="1">
      <alignment/>
    </xf>
    <xf numFmtId="181" fontId="13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181" fontId="3" fillId="0" borderId="1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43" fontId="3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4" xfId="0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181" fontId="4" fillId="0" borderId="0" xfId="15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81" fontId="4" fillId="0" borderId="16" xfId="15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81" fontId="3" fillId="0" borderId="17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13</xdr:row>
      <xdr:rowOff>161925</xdr:rowOff>
    </xdr:from>
    <xdr:to>
      <xdr:col>12</xdr:col>
      <xdr:colOff>876300</xdr:colOff>
      <xdr:row>16</xdr:row>
      <xdr:rowOff>47625</xdr:rowOff>
    </xdr:to>
    <xdr:sp>
      <xdr:nvSpPr>
        <xdr:cNvPr id="1" name="Line 15"/>
        <xdr:cNvSpPr>
          <a:spLocks/>
        </xdr:cNvSpPr>
      </xdr:nvSpPr>
      <xdr:spPr>
        <a:xfrm flipV="1">
          <a:off x="6715125" y="2981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200025</xdr:rowOff>
    </xdr:from>
    <xdr:to>
      <xdr:col>21</xdr:col>
      <xdr:colOff>19050</xdr:colOff>
      <xdr:row>17</xdr:row>
      <xdr:rowOff>85725</xdr:rowOff>
    </xdr:to>
    <xdr:sp>
      <xdr:nvSpPr>
        <xdr:cNvPr id="2" name="Line 16"/>
        <xdr:cNvSpPr>
          <a:spLocks/>
        </xdr:cNvSpPr>
      </xdr:nvSpPr>
      <xdr:spPr>
        <a:xfrm flipV="1">
          <a:off x="6715125" y="3019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28575</xdr:rowOff>
    </xdr:from>
    <xdr:to>
      <xdr:col>12</xdr:col>
      <xdr:colOff>933450</xdr:colOff>
      <xdr:row>30</xdr:row>
      <xdr:rowOff>0</xdr:rowOff>
    </xdr:to>
    <xdr:sp>
      <xdr:nvSpPr>
        <xdr:cNvPr id="3" name="Line 17"/>
        <xdr:cNvSpPr>
          <a:spLocks/>
        </xdr:cNvSpPr>
      </xdr:nvSpPr>
      <xdr:spPr>
        <a:xfrm>
          <a:off x="6715125" y="34385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53</xdr:row>
      <xdr:rowOff>161925</xdr:rowOff>
    </xdr:from>
    <xdr:to>
      <xdr:col>13</xdr:col>
      <xdr:colOff>0</xdr:colOff>
      <xdr:row>56</xdr:row>
      <xdr:rowOff>85725</xdr:rowOff>
    </xdr:to>
    <xdr:sp>
      <xdr:nvSpPr>
        <xdr:cNvPr id="4" name="Line 18"/>
        <xdr:cNvSpPr>
          <a:spLocks/>
        </xdr:cNvSpPr>
      </xdr:nvSpPr>
      <xdr:spPr>
        <a:xfrm flipV="1">
          <a:off x="6715125" y="98298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142875</xdr:rowOff>
    </xdr:from>
    <xdr:to>
      <xdr:col>12</xdr:col>
      <xdr:colOff>828675</xdr:colOff>
      <xdr:row>61</xdr:row>
      <xdr:rowOff>123825</xdr:rowOff>
    </xdr:to>
    <xdr:sp>
      <xdr:nvSpPr>
        <xdr:cNvPr id="5" name="Line 19"/>
        <xdr:cNvSpPr>
          <a:spLocks/>
        </xdr:cNvSpPr>
      </xdr:nvSpPr>
      <xdr:spPr>
        <a:xfrm flipV="1">
          <a:off x="6715125" y="10553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66675</xdr:rowOff>
    </xdr:from>
    <xdr:to>
      <xdr:col>12</xdr:col>
      <xdr:colOff>914400</xdr:colOff>
      <xdr:row>23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6715125" y="36671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42</xdr:row>
      <xdr:rowOff>85725</xdr:rowOff>
    </xdr:from>
    <xdr:to>
      <xdr:col>13</xdr:col>
      <xdr:colOff>38100</xdr:colOff>
      <xdr:row>47</xdr:row>
      <xdr:rowOff>114300</xdr:rowOff>
    </xdr:to>
    <xdr:sp>
      <xdr:nvSpPr>
        <xdr:cNvPr id="7" name="Line 21"/>
        <xdr:cNvSpPr>
          <a:spLocks/>
        </xdr:cNvSpPr>
      </xdr:nvSpPr>
      <xdr:spPr>
        <a:xfrm flipV="1">
          <a:off x="6715125" y="76295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19</xdr:col>
      <xdr:colOff>485775</xdr:colOff>
      <xdr:row>37</xdr:row>
      <xdr:rowOff>66675</xdr:rowOff>
    </xdr:to>
    <xdr:sp>
      <xdr:nvSpPr>
        <xdr:cNvPr id="8" name="Line 22"/>
        <xdr:cNvSpPr>
          <a:spLocks/>
        </xdr:cNvSpPr>
      </xdr:nvSpPr>
      <xdr:spPr>
        <a:xfrm>
          <a:off x="6715125" y="6715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hill%20Berhad%20(Task%20Force)\LISTING\MONTHLY%20CONSOL%20ACCOUNTS%20-FY%202003\Consol%20P&amp;L%20and%20BS%20fy2003-Sept'02\Consolidation%20Account\ConsolP&amp;L%20and%20BS-RBGROUP30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  <sheetDataSet>
      <sheetData sheetId="12">
        <row r="997">
          <cell r="O997">
            <v>0</v>
          </cell>
        </row>
        <row r="1042">
          <cell r="O1042">
            <v>506927.11</v>
          </cell>
        </row>
      </sheetData>
      <sheetData sheetId="16">
        <row r="19">
          <cell r="Y19">
            <v>11338487.753333323</v>
          </cell>
        </row>
        <row r="26">
          <cell r="Y26">
            <v>14915693.05</v>
          </cell>
        </row>
        <row r="32">
          <cell r="W32">
            <v>25247810.72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zoomScale="75" zoomScaleNormal="75" workbookViewId="0" topLeftCell="A1">
      <pane xSplit="7" ySplit="9" topLeftCell="H10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I28" sqref="I28"/>
    </sheetView>
  </sheetViews>
  <sheetFormatPr defaultColWidth="9.140625" defaultRowHeight="12.75"/>
  <cols>
    <col min="1" max="1" width="2.140625" style="7" customWidth="1"/>
    <col min="2" max="2" width="2.00390625" style="7" customWidth="1"/>
    <col min="3" max="3" width="5.140625" style="7" customWidth="1"/>
    <col min="4" max="4" width="11.57421875" style="7" customWidth="1"/>
    <col min="5" max="5" width="7.57421875" style="7" customWidth="1"/>
    <col min="6" max="6" width="20.8515625" style="7" customWidth="1"/>
    <col min="7" max="7" width="14.421875" style="46" customWidth="1"/>
    <col min="8" max="8" width="1.1484375" style="7" customWidth="1"/>
    <col min="9" max="9" width="17.7109375" style="7" customWidth="1"/>
    <col min="10" max="10" width="18.140625" style="1" customWidth="1"/>
    <col min="11" max="11" width="0.9921875" style="1" hidden="1" customWidth="1"/>
    <col min="12" max="12" width="0.71875" style="7" hidden="1" customWidth="1"/>
    <col min="13" max="13" width="14.421875" style="7" hidden="1" customWidth="1"/>
    <col min="14" max="14" width="11.57421875" style="7" hidden="1" customWidth="1"/>
    <col min="15" max="18" width="4.140625" style="7" hidden="1" customWidth="1"/>
    <col min="19" max="19" width="15.421875" style="18" hidden="1" customWidth="1"/>
    <col min="20" max="20" width="9.8515625" style="18" hidden="1" customWidth="1"/>
    <col min="21" max="24" width="4.140625" style="7" hidden="1" customWidth="1"/>
    <col min="25" max="25" width="12.7109375" style="7" hidden="1" customWidth="1"/>
    <col min="26" max="26" width="4.140625" style="7" hidden="1" customWidth="1"/>
    <col min="27" max="27" width="11.57421875" style="7" hidden="1" customWidth="1"/>
    <col min="28" max="29" width="4.140625" style="7" hidden="1" customWidth="1"/>
    <col min="30" max="16384" width="4.140625" style="7" customWidth="1"/>
  </cols>
  <sheetData>
    <row r="1" spans="1:16" ht="20.2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</row>
    <row r="2" spans="1:16" ht="18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1"/>
      <c r="P2" s="1"/>
    </row>
    <row r="3" spans="1:11" ht="20.25">
      <c r="A3" s="22" t="s">
        <v>80</v>
      </c>
      <c r="B3" s="23"/>
      <c r="C3" s="23"/>
      <c r="D3" s="23"/>
      <c r="E3" s="23"/>
      <c r="F3" s="23"/>
      <c r="G3" s="24"/>
      <c r="H3" s="23"/>
      <c r="I3" s="23"/>
      <c r="J3" s="2"/>
      <c r="K3" s="25"/>
    </row>
    <row r="4" spans="1:11" ht="20.25">
      <c r="A4" s="22"/>
      <c r="B4" s="23"/>
      <c r="C4" s="23"/>
      <c r="D4" s="23"/>
      <c r="E4" s="23"/>
      <c r="F4" s="23"/>
      <c r="G4" s="24"/>
      <c r="H4" s="23"/>
      <c r="I4" s="23"/>
      <c r="J4" s="2"/>
      <c r="K4" s="25"/>
    </row>
    <row r="5" spans="1:11" ht="20.25">
      <c r="A5" s="22"/>
      <c r="B5" s="23"/>
      <c r="C5" s="23"/>
      <c r="D5" s="23"/>
      <c r="E5" s="23"/>
      <c r="F5" s="23"/>
      <c r="G5" s="24"/>
      <c r="H5" s="23"/>
      <c r="I5" s="26" t="s">
        <v>75</v>
      </c>
      <c r="J5" s="20" t="s">
        <v>76</v>
      </c>
      <c r="K5" s="25"/>
    </row>
    <row r="6" spans="1:13" ht="15">
      <c r="A6" s="27"/>
      <c r="B6" s="23"/>
      <c r="C6" s="23"/>
      <c r="D6" s="23"/>
      <c r="E6" s="23"/>
      <c r="F6" s="23"/>
      <c r="G6" s="24"/>
      <c r="H6" s="23"/>
      <c r="I6" s="3" t="s">
        <v>0</v>
      </c>
      <c r="J6" s="4" t="s">
        <v>0</v>
      </c>
      <c r="K6" s="28"/>
      <c r="M6" s="4"/>
    </row>
    <row r="7" spans="1:13" ht="15">
      <c r="A7" s="27"/>
      <c r="B7" s="23"/>
      <c r="C7" s="23"/>
      <c r="D7" s="23"/>
      <c r="E7" s="23"/>
      <c r="F7" s="23"/>
      <c r="G7" s="24"/>
      <c r="H7" s="23"/>
      <c r="I7" s="3" t="s">
        <v>1</v>
      </c>
      <c r="J7" s="4" t="s">
        <v>2</v>
      </c>
      <c r="K7" s="28"/>
      <c r="M7" s="4"/>
    </row>
    <row r="8" spans="1:14" ht="15.75" thickBot="1">
      <c r="A8" s="27"/>
      <c r="B8" s="23"/>
      <c r="C8" s="23"/>
      <c r="D8" s="23"/>
      <c r="E8" s="23"/>
      <c r="F8" s="23"/>
      <c r="G8" s="24"/>
      <c r="H8" s="23"/>
      <c r="I8" s="4" t="s">
        <v>3</v>
      </c>
      <c r="J8" s="4" t="s">
        <v>14</v>
      </c>
      <c r="K8" s="28"/>
      <c r="M8" s="4"/>
      <c r="N8" s="29" t="s">
        <v>43</v>
      </c>
    </row>
    <row r="9" spans="1:28" ht="15">
      <c r="A9" s="27"/>
      <c r="B9" s="23"/>
      <c r="C9" s="23"/>
      <c r="D9" s="23"/>
      <c r="E9" s="23"/>
      <c r="F9" s="23"/>
      <c r="G9" s="24"/>
      <c r="H9" s="23"/>
      <c r="I9" s="4" t="s">
        <v>4</v>
      </c>
      <c r="J9" s="4" t="s">
        <v>15</v>
      </c>
      <c r="K9" s="28"/>
      <c r="M9" s="4"/>
      <c r="V9" s="30" t="s">
        <v>20</v>
      </c>
      <c r="W9" s="31"/>
      <c r="X9" s="31"/>
      <c r="Y9" s="31"/>
      <c r="Z9" s="31"/>
      <c r="AA9" s="32"/>
      <c r="AB9" s="33"/>
    </row>
    <row r="10" spans="1:28" ht="16.5" thickBot="1">
      <c r="A10" s="27"/>
      <c r="B10" s="23"/>
      <c r="C10" s="23"/>
      <c r="D10" s="23"/>
      <c r="E10" s="23"/>
      <c r="F10" s="23"/>
      <c r="G10" s="34" t="s">
        <v>5</v>
      </c>
      <c r="H10" s="23"/>
      <c r="I10" s="35" t="s">
        <v>42</v>
      </c>
      <c r="J10" s="36" t="s">
        <v>33</v>
      </c>
      <c r="K10" s="37"/>
      <c r="M10" s="36"/>
      <c r="V10" s="38" t="s">
        <v>30</v>
      </c>
      <c r="W10" s="1"/>
      <c r="X10" s="1"/>
      <c r="Y10" s="1"/>
      <c r="Z10" s="1"/>
      <c r="AA10" s="11">
        <v>35</v>
      </c>
      <c r="AB10" s="39"/>
    </row>
    <row r="11" spans="1:28" ht="15">
      <c r="A11" s="27"/>
      <c r="B11" s="23"/>
      <c r="C11" s="23"/>
      <c r="D11" s="23"/>
      <c r="E11" s="23"/>
      <c r="F11" s="23"/>
      <c r="G11" s="24"/>
      <c r="H11" s="23"/>
      <c r="I11" s="5" t="s">
        <v>6</v>
      </c>
      <c r="J11" s="4" t="s">
        <v>6</v>
      </c>
      <c r="K11" s="28"/>
      <c r="M11" s="4"/>
      <c r="N11" s="40" t="s">
        <v>35</v>
      </c>
      <c r="O11" s="31"/>
      <c r="P11" s="31"/>
      <c r="Q11" s="31"/>
      <c r="R11" s="31"/>
      <c r="S11" s="32"/>
      <c r="T11" s="33">
        <v>149</v>
      </c>
      <c r="V11" s="38"/>
      <c r="W11" s="41" t="s">
        <v>31</v>
      </c>
      <c r="X11" s="1"/>
      <c r="Y11" s="1"/>
      <c r="Z11" s="1"/>
      <c r="AA11" s="42">
        <v>30</v>
      </c>
      <c r="AB11" s="39"/>
    </row>
    <row r="12" spans="1:28" ht="15">
      <c r="A12" s="27"/>
      <c r="B12" s="23" t="s">
        <v>51</v>
      </c>
      <c r="C12" s="23"/>
      <c r="D12" s="23"/>
      <c r="E12" s="23"/>
      <c r="F12" s="23"/>
      <c r="G12" s="24"/>
      <c r="H12" s="23"/>
      <c r="I12" s="5"/>
      <c r="J12" s="4"/>
      <c r="K12" s="28"/>
      <c r="M12" s="4"/>
      <c r="N12" s="38"/>
      <c r="O12" s="1" t="s">
        <v>70</v>
      </c>
      <c r="P12" s="1"/>
      <c r="Q12" s="1"/>
      <c r="R12" s="1"/>
      <c r="S12" s="11"/>
      <c r="T12" s="43">
        <v>-2</v>
      </c>
      <c r="V12" s="38"/>
      <c r="W12" s="1"/>
      <c r="X12" s="1"/>
      <c r="Y12" s="1"/>
      <c r="Z12" s="1"/>
      <c r="AA12" s="11">
        <v>65</v>
      </c>
      <c r="AB12" s="39"/>
    </row>
    <row r="13" spans="1:28" ht="15.75" thickBot="1">
      <c r="A13" s="27"/>
      <c r="B13" s="23"/>
      <c r="C13" s="23"/>
      <c r="D13" s="23"/>
      <c r="E13" s="23"/>
      <c r="F13" s="23"/>
      <c r="G13" s="24"/>
      <c r="H13" s="23"/>
      <c r="I13" s="5"/>
      <c r="J13" s="4"/>
      <c r="K13" s="28"/>
      <c r="M13" s="4"/>
      <c r="N13" s="38"/>
      <c r="O13" s="1"/>
      <c r="P13" s="1"/>
      <c r="Q13" s="1"/>
      <c r="R13" s="1"/>
      <c r="S13" s="11"/>
      <c r="T13" s="44">
        <f>SUM(T11:T12)</f>
        <v>147</v>
      </c>
      <c r="V13" s="38" t="s">
        <v>32</v>
      </c>
      <c r="W13" s="1"/>
      <c r="X13" s="1"/>
      <c r="Y13" s="1"/>
      <c r="Z13" s="1"/>
      <c r="AA13" s="42">
        <v>2100</v>
      </c>
      <c r="AB13" s="39"/>
    </row>
    <row r="14" spans="1:28" ht="16.5" customHeight="1" thickBot="1">
      <c r="A14" s="45"/>
      <c r="B14" s="7" t="s">
        <v>69</v>
      </c>
      <c r="I14" s="18">
        <v>32702</v>
      </c>
      <c r="J14" s="6">
        <v>31319</v>
      </c>
      <c r="K14" s="11"/>
      <c r="N14" s="47"/>
      <c r="O14" s="48"/>
      <c r="P14" s="48"/>
      <c r="Q14" s="48"/>
      <c r="R14" s="48"/>
      <c r="S14" s="49"/>
      <c r="T14" s="44"/>
      <c r="U14" s="1"/>
      <c r="V14" s="38"/>
      <c r="W14" s="1"/>
      <c r="X14" s="1"/>
      <c r="Y14" s="1"/>
      <c r="Z14" s="1"/>
      <c r="AA14" s="11">
        <f>SUM(AA12:AA13)</f>
        <v>2165</v>
      </c>
      <c r="AB14" s="39"/>
    </row>
    <row r="15" spans="2:28" ht="14.25" customHeight="1" hidden="1">
      <c r="B15" s="7" t="s">
        <v>7</v>
      </c>
      <c r="J15" s="6"/>
      <c r="K15" s="11"/>
      <c r="U15" s="1"/>
      <c r="V15" s="38" t="s">
        <v>17</v>
      </c>
      <c r="W15" s="1"/>
      <c r="X15" s="1"/>
      <c r="Y15" s="1"/>
      <c r="Z15" s="1"/>
      <c r="AA15" s="11">
        <v>-1770.553</v>
      </c>
      <c r="AB15" s="39"/>
    </row>
    <row r="16" spans="10:28" ht="8.25" customHeight="1" hidden="1">
      <c r="J16" s="6"/>
      <c r="K16" s="11"/>
      <c r="U16" s="1"/>
      <c r="V16" s="38" t="s">
        <v>18</v>
      </c>
      <c r="W16" s="1"/>
      <c r="X16" s="1"/>
      <c r="Y16" s="1"/>
      <c r="Z16" s="1"/>
      <c r="AA16" s="11">
        <v>-35</v>
      </c>
      <c r="AB16" s="39"/>
    </row>
    <row r="17" spans="2:28" ht="15.75" customHeight="1">
      <c r="B17" s="7" t="s">
        <v>34</v>
      </c>
      <c r="I17" s="18">
        <v>147</v>
      </c>
      <c r="J17" s="6">
        <v>149</v>
      </c>
      <c r="K17" s="11"/>
      <c r="U17" s="1"/>
      <c r="V17" s="38" t="s">
        <v>19</v>
      </c>
      <c r="W17" s="1"/>
      <c r="X17" s="1"/>
      <c r="Y17" s="1"/>
      <c r="Z17" s="1"/>
      <c r="AA17" s="11"/>
      <c r="AB17" s="39"/>
    </row>
    <row r="18" spans="1:28" ht="14.25">
      <c r="A18" s="45"/>
      <c r="B18" s="7" t="s">
        <v>44</v>
      </c>
      <c r="I18" s="18">
        <v>457</v>
      </c>
      <c r="J18" s="6">
        <v>431</v>
      </c>
      <c r="K18" s="11"/>
      <c r="S18" s="7"/>
      <c r="T18" s="7"/>
      <c r="V18" s="50" t="s">
        <v>36</v>
      </c>
      <c r="W18" s="1"/>
      <c r="X18" s="1"/>
      <c r="Y18" s="1"/>
      <c r="Z18" s="1"/>
      <c r="AA18" s="11">
        <v>72</v>
      </c>
      <c r="AB18" s="39"/>
    </row>
    <row r="19" spans="2:28" ht="15" thickBot="1">
      <c r="B19" s="7" t="s">
        <v>45</v>
      </c>
      <c r="G19" s="46">
        <v>16</v>
      </c>
      <c r="I19" s="18">
        <v>9</v>
      </c>
      <c r="J19" s="6">
        <v>13</v>
      </c>
      <c r="K19" s="11"/>
      <c r="S19" s="7"/>
      <c r="T19" s="7"/>
      <c r="V19" s="47"/>
      <c r="W19" s="48"/>
      <c r="X19" s="48"/>
      <c r="Y19" s="48"/>
      <c r="Z19" s="48"/>
      <c r="AA19" s="51">
        <f>SUM(AA14:AA18)</f>
        <v>431.4469999999999</v>
      </c>
      <c r="AB19" s="44"/>
    </row>
    <row r="20" spans="2:20" ht="14.25">
      <c r="B20" s="7" t="s">
        <v>46</v>
      </c>
      <c r="G20" s="46" t="s">
        <v>82</v>
      </c>
      <c r="I20" s="18">
        <v>63734</v>
      </c>
      <c r="J20" s="6">
        <v>64442</v>
      </c>
      <c r="K20" s="11"/>
      <c r="S20" s="7"/>
      <c r="T20" s="7"/>
    </row>
    <row r="21" spans="9:20" ht="14.25">
      <c r="I21" s="18"/>
      <c r="J21" s="6"/>
      <c r="K21" s="11"/>
      <c r="S21" s="7"/>
      <c r="T21" s="7"/>
    </row>
    <row r="22" spans="9:20" ht="15" thickBot="1">
      <c r="I22" s="8">
        <f>SUM(I14:I20)</f>
        <v>97049</v>
      </c>
      <c r="J22" s="8">
        <f>SUM(J14:J20)</f>
        <v>96354</v>
      </c>
      <c r="K22" s="11"/>
      <c r="S22" s="7"/>
      <c r="T22" s="7"/>
    </row>
    <row r="23" spans="9:20" ht="12" customHeight="1">
      <c r="I23" s="18"/>
      <c r="J23" s="6"/>
      <c r="K23" s="11"/>
      <c r="N23" s="30" t="s">
        <v>9</v>
      </c>
      <c r="O23" s="31"/>
      <c r="P23" s="31"/>
      <c r="Q23" s="31"/>
      <c r="R23" s="31"/>
      <c r="S23" s="33"/>
      <c r="T23" s="7"/>
    </row>
    <row r="24" spans="1:20" ht="14.25">
      <c r="A24" s="45"/>
      <c r="B24" s="7" t="s">
        <v>52</v>
      </c>
      <c r="I24" s="18"/>
      <c r="J24" s="6"/>
      <c r="K24" s="11"/>
      <c r="N24" s="38" t="s">
        <v>16</v>
      </c>
      <c r="O24" s="1"/>
      <c r="P24" s="1"/>
      <c r="Q24" s="1"/>
      <c r="R24" s="1"/>
      <c r="S24" s="39">
        <v>64442</v>
      </c>
      <c r="T24" s="7"/>
    </row>
    <row r="25" spans="9:20" ht="12" customHeight="1">
      <c r="I25" s="18"/>
      <c r="J25" s="6"/>
      <c r="K25" s="11"/>
      <c r="N25" s="38" t="s">
        <v>24</v>
      </c>
      <c r="O25" s="1"/>
      <c r="P25" s="1"/>
      <c r="Q25" s="1"/>
      <c r="R25" s="1"/>
      <c r="S25" s="39">
        <v>-708</v>
      </c>
      <c r="T25" s="7"/>
    </row>
    <row r="26" spans="2:20" ht="14.25">
      <c r="B26" s="7" t="s">
        <v>48</v>
      </c>
      <c r="I26" s="18">
        <v>219</v>
      </c>
      <c r="J26" s="6">
        <v>443</v>
      </c>
      <c r="K26" s="11"/>
      <c r="N26" s="38"/>
      <c r="O26" s="1"/>
      <c r="P26" s="1"/>
      <c r="Q26" s="1"/>
      <c r="R26" s="1"/>
      <c r="S26" s="39"/>
      <c r="T26" s="7"/>
    </row>
    <row r="27" spans="1:20" ht="15" thickBot="1">
      <c r="A27" s="45"/>
      <c r="B27" s="7" t="s">
        <v>47</v>
      </c>
      <c r="F27" s="52">
        <f>('[1]ConsolBS 30.09.2002'!$Y$19+'[1]Notes 30.09.2002'!$O$997)/1000</f>
        <v>11338.487753333322</v>
      </c>
      <c r="G27" s="53"/>
      <c r="I27" s="17">
        <f>470005-6048</f>
        <v>463957</v>
      </c>
      <c r="J27" s="6">
        <f>424523-6004</f>
        <v>418519</v>
      </c>
      <c r="K27" s="11"/>
      <c r="N27" s="47"/>
      <c r="O27" s="48"/>
      <c r="P27" s="48"/>
      <c r="Q27" s="48"/>
      <c r="R27" s="48"/>
      <c r="S27" s="54">
        <f>SUM(S24:S26)</f>
        <v>63734</v>
      </c>
      <c r="T27" s="7"/>
    </row>
    <row r="28" spans="2:11" ht="14.25">
      <c r="B28" s="7" t="s">
        <v>49</v>
      </c>
      <c r="I28" s="6">
        <v>0</v>
      </c>
      <c r="J28" s="6">
        <v>435</v>
      </c>
      <c r="K28" s="11"/>
    </row>
    <row r="29" spans="2:11" ht="14.25">
      <c r="B29" s="7" t="s">
        <v>74</v>
      </c>
      <c r="I29" s="18">
        <v>6048</v>
      </c>
      <c r="J29" s="6">
        <v>6004</v>
      </c>
      <c r="K29" s="11"/>
    </row>
    <row r="30" spans="2:19" ht="15" thickBot="1">
      <c r="B30" s="7" t="s">
        <v>50</v>
      </c>
      <c r="G30" s="52">
        <f>'[1]ConsolBS 30.09.2002'!$Y$26/1000</f>
        <v>14915.69305</v>
      </c>
      <c r="I30" s="18">
        <v>27780</v>
      </c>
      <c r="J30" s="6">
        <v>60427</v>
      </c>
      <c r="K30" s="11"/>
      <c r="S30" s="7"/>
    </row>
    <row r="31" spans="8:19" ht="14.25">
      <c r="H31" s="8">
        <f>SUM(H26:H30)</f>
        <v>0</v>
      </c>
      <c r="I31" s="8">
        <f>SUM(I26:I30)</f>
        <v>498004</v>
      </c>
      <c r="J31" s="8">
        <f>SUM(J26:J30)</f>
        <v>485828</v>
      </c>
      <c r="K31" s="11"/>
      <c r="N31" s="30" t="s">
        <v>8</v>
      </c>
      <c r="O31" s="31"/>
      <c r="P31" s="31"/>
      <c r="Q31" s="31"/>
      <c r="R31" s="31"/>
      <c r="S31" s="33"/>
    </row>
    <row r="32" spans="2:19" ht="14.25">
      <c r="B32" s="7" t="s">
        <v>53</v>
      </c>
      <c r="C32" s="55"/>
      <c r="J32" s="6"/>
      <c r="K32" s="11"/>
      <c r="N32" s="38" t="s">
        <v>16</v>
      </c>
      <c r="O32" s="1"/>
      <c r="P32" s="1"/>
      <c r="Q32" s="1"/>
      <c r="R32" s="1"/>
      <c r="S32" s="39">
        <v>13</v>
      </c>
    </row>
    <row r="33" spans="10:19" ht="12.75" customHeight="1">
      <c r="J33" s="6"/>
      <c r="K33" s="11"/>
      <c r="N33" s="38" t="s">
        <v>21</v>
      </c>
      <c r="O33" s="1"/>
      <c r="P33" s="1"/>
      <c r="Q33" s="1"/>
      <c r="R33" s="1"/>
      <c r="S33" s="39"/>
    </row>
    <row r="34" spans="1:19" ht="14.25">
      <c r="A34" s="45"/>
      <c r="B34" s="7" t="s">
        <v>54</v>
      </c>
      <c r="F34" s="52">
        <f>('[1]ConsolBS 30.09.2002'!$W$32+'[1]Notes 30.09.2002'!$O$1042)/1000</f>
        <v>25754.73783</v>
      </c>
      <c r="G34" s="53"/>
      <c r="I34" s="18">
        <f>219435</f>
        <v>219435</v>
      </c>
      <c r="J34" s="15">
        <v>229883</v>
      </c>
      <c r="K34" s="11"/>
      <c r="N34" s="56" t="s">
        <v>22</v>
      </c>
      <c r="O34" s="1"/>
      <c r="P34" s="1"/>
      <c r="Q34" s="1"/>
      <c r="R34" s="1"/>
      <c r="S34" s="39">
        <v>-4</v>
      </c>
    </row>
    <row r="35" spans="2:19" ht="15" thickBot="1">
      <c r="B35" s="7" t="s">
        <v>55</v>
      </c>
      <c r="G35" s="46" t="s">
        <v>82</v>
      </c>
      <c r="I35" s="18">
        <v>75025</v>
      </c>
      <c r="J35" s="6">
        <v>58757</v>
      </c>
      <c r="K35" s="11"/>
      <c r="N35" s="47"/>
      <c r="O35" s="48"/>
      <c r="P35" s="48"/>
      <c r="Q35" s="48"/>
      <c r="R35" s="48"/>
      <c r="S35" s="54">
        <f>SUM(S32:S34)</f>
        <v>9</v>
      </c>
    </row>
    <row r="36" spans="2:19" ht="14.25">
      <c r="B36" s="7" t="s">
        <v>68</v>
      </c>
      <c r="I36" s="18">
        <f>80+1</f>
        <v>81</v>
      </c>
      <c r="J36" s="6">
        <v>0</v>
      </c>
      <c r="K36" s="11"/>
      <c r="S36" s="7"/>
    </row>
    <row r="37" spans="2:19" ht="15" thickBot="1">
      <c r="B37" s="7" t="s">
        <v>10</v>
      </c>
      <c r="I37" s="18">
        <v>6602</v>
      </c>
      <c r="J37" s="6">
        <v>10296</v>
      </c>
      <c r="K37" s="11"/>
      <c r="S37" s="7"/>
    </row>
    <row r="38" spans="3:26" ht="14.25">
      <c r="C38" s="55"/>
      <c r="F38" s="57"/>
      <c r="I38" s="9">
        <f>SUM(I34:I37)</f>
        <v>301143</v>
      </c>
      <c r="J38" s="9">
        <f>SUM(J34:J37)</f>
        <v>298936</v>
      </c>
      <c r="K38" s="10"/>
      <c r="L38" s="10"/>
      <c r="M38" s="1"/>
      <c r="S38" s="7"/>
      <c r="T38" s="7"/>
      <c r="U38" s="58" t="s">
        <v>10</v>
      </c>
      <c r="V38" s="31"/>
      <c r="W38" s="31"/>
      <c r="X38" s="32"/>
      <c r="Y38" s="33"/>
      <c r="Z38" s="1"/>
    </row>
    <row r="39" spans="3:26" ht="14.25" hidden="1">
      <c r="C39" s="55"/>
      <c r="J39" s="6"/>
      <c r="K39" s="11"/>
      <c r="S39" s="7"/>
      <c r="T39" s="7"/>
      <c r="U39" s="38" t="s">
        <v>16</v>
      </c>
      <c r="V39" s="1"/>
      <c r="W39" s="1"/>
      <c r="X39" s="11"/>
      <c r="Y39" s="39">
        <v>15927</v>
      </c>
      <c r="Z39" s="1"/>
    </row>
    <row r="40" spans="10:26" ht="14.25">
      <c r="J40" s="6"/>
      <c r="K40" s="11"/>
      <c r="S40" s="7"/>
      <c r="T40" s="7"/>
      <c r="U40" s="38" t="s">
        <v>23</v>
      </c>
      <c r="V40" s="1"/>
      <c r="W40" s="1"/>
      <c r="X40" s="11"/>
      <c r="Y40" s="39"/>
      <c r="Z40" s="1"/>
    </row>
    <row r="41" spans="2:26" ht="14.25">
      <c r="B41" s="7" t="s">
        <v>72</v>
      </c>
      <c r="I41" s="10">
        <f>I31-I38</f>
        <v>196861</v>
      </c>
      <c r="J41" s="10">
        <f>J31-J38</f>
        <v>186892</v>
      </c>
      <c r="K41" s="11"/>
      <c r="M41" s="59"/>
      <c r="S41" s="7"/>
      <c r="T41" s="7"/>
      <c r="U41" s="38" t="s">
        <v>27</v>
      </c>
      <c r="V41" s="1"/>
      <c r="W41" s="1"/>
      <c r="X41" s="11"/>
      <c r="Y41" s="39">
        <v>26782</v>
      </c>
      <c r="Z41" s="1"/>
    </row>
    <row r="42" spans="10:26" ht="13.5" customHeight="1" thickBot="1">
      <c r="J42" s="11"/>
      <c r="K42" s="11"/>
      <c r="S42" s="7"/>
      <c r="T42" s="7"/>
      <c r="U42" s="38" t="s">
        <v>28</v>
      </c>
      <c r="V42" s="1"/>
      <c r="W42" s="1"/>
      <c r="X42" s="11"/>
      <c r="Y42" s="39">
        <v>-31553</v>
      </c>
      <c r="Z42" s="1"/>
    </row>
    <row r="43" spans="9:26" ht="15">
      <c r="I43" s="16"/>
      <c r="J43" s="16"/>
      <c r="K43" s="60"/>
      <c r="M43" s="59"/>
      <c r="N43" s="61" t="s">
        <v>13</v>
      </c>
      <c r="O43" s="31"/>
      <c r="P43" s="31"/>
      <c r="Q43" s="31"/>
      <c r="R43" s="31"/>
      <c r="S43" s="33"/>
      <c r="T43" s="7"/>
      <c r="U43" s="38" t="s">
        <v>29</v>
      </c>
      <c r="V43" s="1"/>
      <c r="W43" s="1"/>
      <c r="X43" s="11"/>
      <c r="Y43" s="39">
        <v>-860</v>
      </c>
      <c r="Z43" s="1"/>
    </row>
    <row r="44" spans="2:26" ht="15.75" thickBot="1">
      <c r="B44" s="7" t="s">
        <v>63</v>
      </c>
      <c r="I44" s="16"/>
      <c r="J44" s="16"/>
      <c r="K44" s="60"/>
      <c r="M44" s="59"/>
      <c r="N44" s="38" t="s">
        <v>16</v>
      </c>
      <c r="O44" s="1"/>
      <c r="P44" s="1"/>
      <c r="Q44" s="1"/>
      <c r="R44" s="1"/>
      <c r="S44" s="39">
        <v>641</v>
      </c>
      <c r="T44" s="7"/>
      <c r="U44" s="47"/>
      <c r="V44" s="48"/>
      <c r="W44" s="48"/>
      <c r="X44" s="49"/>
      <c r="Y44" s="44">
        <f>SUM(Y39:Y43)</f>
        <v>10296</v>
      </c>
      <c r="Z44" s="1"/>
    </row>
    <row r="45" spans="11:26" ht="15">
      <c r="K45" s="60"/>
      <c r="M45" s="59"/>
      <c r="N45" s="38" t="s">
        <v>71</v>
      </c>
      <c r="O45" s="1"/>
      <c r="P45" s="1"/>
      <c r="Q45" s="1"/>
      <c r="R45" s="1"/>
      <c r="S45" s="39">
        <v>2</v>
      </c>
      <c r="T45" s="7"/>
      <c r="U45" s="1"/>
      <c r="V45" s="1"/>
      <c r="W45" s="1"/>
      <c r="X45" s="11"/>
      <c r="Y45" s="11"/>
      <c r="Z45" s="1"/>
    </row>
    <row r="46" spans="2:26" ht="15.75" thickBot="1">
      <c r="B46" s="62" t="s">
        <v>62</v>
      </c>
      <c r="C46" s="62"/>
      <c r="G46" s="46" t="s">
        <v>82</v>
      </c>
      <c r="I46" s="18">
        <v>3184</v>
      </c>
      <c r="J46" s="6">
        <v>3539</v>
      </c>
      <c r="K46" s="60"/>
      <c r="M46" s="59"/>
      <c r="N46" s="47"/>
      <c r="O46" s="48"/>
      <c r="P46" s="48"/>
      <c r="Q46" s="48"/>
      <c r="R46" s="48"/>
      <c r="S46" s="54">
        <f>SUM(S44:S45)</f>
        <v>643</v>
      </c>
      <c r="T46" s="7"/>
      <c r="U46" s="1"/>
      <c r="V46" s="1"/>
      <c r="W46" s="1"/>
      <c r="X46" s="11"/>
      <c r="Y46" s="11"/>
      <c r="Z46" s="1"/>
    </row>
    <row r="47" spans="2:26" ht="15">
      <c r="B47" s="62" t="s">
        <v>61</v>
      </c>
      <c r="C47" s="62"/>
      <c r="G47" s="46" t="s">
        <v>82</v>
      </c>
      <c r="I47" s="18">
        <v>66424</v>
      </c>
      <c r="J47" s="6">
        <v>67287</v>
      </c>
      <c r="K47" s="60"/>
      <c r="M47" s="59"/>
      <c r="N47" s="58" t="s">
        <v>11</v>
      </c>
      <c r="O47" s="31"/>
      <c r="P47" s="31"/>
      <c r="Q47" s="31"/>
      <c r="R47" s="31"/>
      <c r="S47" s="33"/>
      <c r="T47" s="7"/>
      <c r="U47" s="1"/>
      <c r="V47" s="1"/>
      <c r="W47" s="1"/>
      <c r="X47" s="11"/>
      <c r="Y47" s="11"/>
      <c r="Z47" s="1"/>
    </row>
    <row r="48" spans="2:26" ht="15">
      <c r="B48" s="62" t="s">
        <v>60</v>
      </c>
      <c r="C48" s="62"/>
      <c r="I48" s="18">
        <v>643</v>
      </c>
      <c r="J48" s="6">
        <v>641</v>
      </c>
      <c r="K48" s="60"/>
      <c r="M48" s="59"/>
      <c r="N48" s="38" t="s">
        <v>16</v>
      </c>
      <c r="O48" s="1" t="s">
        <v>37</v>
      </c>
      <c r="P48" s="1"/>
      <c r="Q48" s="1"/>
      <c r="R48" s="1"/>
      <c r="S48" s="39">
        <v>131030</v>
      </c>
      <c r="T48" s="7"/>
      <c r="U48" s="1"/>
      <c r="V48" s="1"/>
      <c r="W48" s="1"/>
      <c r="X48" s="11"/>
      <c r="Y48" s="11"/>
      <c r="Z48" s="1"/>
    </row>
    <row r="49" spans="2:26" ht="15">
      <c r="B49" s="62"/>
      <c r="C49" s="62"/>
      <c r="I49" s="8">
        <f>SUM(I46:I48)</f>
        <v>70251</v>
      </c>
      <c r="J49" s="8">
        <f>SUM(J46:J48)</f>
        <v>71467</v>
      </c>
      <c r="K49" s="60"/>
      <c r="M49" s="59"/>
      <c r="N49" s="38" t="s">
        <v>38</v>
      </c>
      <c r="O49" s="1"/>
      <c r="P49" s="1"/>
      <c r="Q49" s="1"/>
      <c r="R49" s="1"/>
      <c r="S49" s="43">
        <v>11156</v>
      </c>
      <c r="T49" s="7"/>
      <c r="U49" s="1"/>
      <c r="V49" s="1"/>
      <c r="W49" s="1"/>
      <c r="X49" s="11"/>
      <c r="Y49" s="11"/>
      <c r="Z49" s="1"/>
    </row>
    <row r="50" spans="2:26" ht="15.75" thickBot="1">
      <c r="B50" s="62"/>
      <c r="C50" s="62"/>
      <c r="I50" s="63">
        <f>I22+I41-I49</f>
        <v>223659</v>
      </c>
      <c r="J50" s="63">
        <f>J22+J41-J49</f>
        <v>211779</v>
      </c>
      <c r="K50" s="60"/>
      <c r="M50" s="59"/>
      <c r="N50" s="38"/>
      <c r="O50" s="1"/>
      <c r="P50" s="1"/>
      <c r="Q50" s="1"/>
      <c r="R50" s="1"/>
      <c r="S50" s="39">
        <f>SUM(S48:S49)</f>
        <v>142186</v>
      </c>
      <c r="T50" s="7"/>
      <c r="U50" s="1"/>
      <c r="V50" s="1"/>
      <c r="W50" s="1"/>
      <c r="X50" s="11"/>
      <c r="Y50" s="11"/>
      <c r="Z50" s="1"/>
    </row>
    <row r="51" spans="2:26" ht="15.75" thickTop="1">
      <c r="B51" s="62"/>
      <c r="C51" s="62"/>
      <c r="I51" s="60"/>
      <c r="J51" s="60"/>
      <c r="K51" s="60"/>
      <c r="M51" s="59"/>
      <c r="N51" s="38"/>
      <c r="O51" s="1"/>
      <c r="P51" s="1"/>
      <c r="Q51" s="1"/>
      <c r="R51" s="1"/>
      <c r="S51" s="39"/>
      <c r="T51" s="7"/>
      <c r="U51" s="1"/>
      <c r="V51" s="1"/>
      <c r="W51" s="1"/>
      <c r="X51" s="11"/>
      <c r="Y51" s="11"/>
      <c r="Z51" s="1"/>
    </row>
    <row r="52" spans="2:26" ht="15">
      <c r="B52" s="62" t="s">
        <v>66</v>
      </c>
      <c r="C52" s="62"/>
      <c r="I52" s="60"/>
      <c r="J52" s="60"/>
      <c r="K52" s="60"/>
      <c r="M52" s="59"/>
      <c r="N52" s="38"/>
      <c r="O52" s="1"/>
      <c r="P52" s="1"/>
      <c r="Q52" s="1"/>
      <c r="R52" s="1"/>
      <c r="S52" s="39"/>
      <c r="T52" s="7"/>
      <c r="U52" s="1"/>
      <c r="V52" s="1"/>
      <c r="W52" s="1"/>
      <c r="X52" s="11"/>
      <c r="Y52" s="11"/>
      <c r="Z52" s="1"/>
    </row>
    <row r="53" spans="10:26" ht="14.25">
      <c r="J53" s="6"/>
      <c r="K53" s="11"/>
      <c r="N53" s="38"/>
      <c r="O53" s="1"/>
      <c r="P53" s="1"/>
      <c r="Q53" s="1"/>
      <c r="R53" s="1"/>
      <c r="S53" s="43"/>
      <c r="T53" s="7"/>
      <c r="U53" s="1"/>
      <c r="V53" s="1"/>
      <c r="W53" s="1"/>
      <c r="X53" s="1"/>
      <c r="Y53" s="1"/>
      <c r="Z53" s="1"/>
    </row>
    <row r="54" spans="2:26" ht="15" thickBot="1">
      <c r="B54" s="62" t="s">
        <v>57</v>
      </c>
      <c r="C54" s="62"/>
      <c r="G54" s="53"/>
      <c r="I54" s="18">
        <v>79000</v>
      </c>
      <c r="J54" s="6">
        <v>79000</v>
      </c>
      <c r="K54" s="11"/>
      <c r="N54" s="47"/>
      <c r="O54" s="48"/>
      <c r="P54" s="48"/>
      <c r="Q54" s="48"/>
      <c r="R54" s="48"/>
      <c r="S54" s="44"/>
      <c r="U54" s="1"/>
      <c r="V54" s="1"/>
      <c r="W54" s="1"/>
      <c r="X54" s="1"/>
      <c r="Y54" s="1"/>
      <c r="Z54" s="1"/>
    </row>
    <row r="55" spans="2:19" ht="14.25">
      <c r="B55" s="62" t="s">
        <v>56</v>
      </c>
      <c r="I55" s="18">
        <v>25033</v>
      </c>
      <c r="J55" s="6">
        <v>25033</v>
      </c>
      <c r="K55" s="11"/>
      <c r="S55" s="7"/>
    </row>
    <row r="56" spans="2:19" ht="15" thickBot="1">
      <c r="B56" s="62" t="s">
        <v>64</v>
      </c>
      <c r="I56" s="18">
        <v>4175</v>
      </c>
      <c r="J56" s="6">
        <v>4175</v>
      </c>
      <c r="K56" s="11"/>
      <c r="S56" s="7"/>
    </row>
    <row r="57" spans="2:20" ht="14.25">
      <c r="B57" s="62" t="s">
        <v>59</v>
      </c>
      <c r="I57" s="18">
        <v>-32718</v>
      </c>
      <c r="J57" s="6">
        <v>-32718</v>
      </c>
      <c r="K57" s="11"/>
      <c r="N57" s="58" t="s">
        <v>12</v>
      </c>
      <c r="O57" s="31"/>
      <c r="P57" s="31"/>
      <c r="Q57" s="31"/>
      <c r="R57" s="31"/>
      <c r="S57" s="32"/>
      <c r="T57" s="33"/>
    </row>
    <row r="58" spans="2:20" ht="14.25">
      <c r="B58" s="62" t="s">
        <v>58</v>
      </c>
      <c r="I58" s="18">
        <v>142176</v>
      </c>
      <c r="J58" s="6">
        <v>131030</v>
      </c>
      <c r="K58" s="11"/>
      <c r="N58" s="38" t="s">
        <v>16</v>
      </c>
      <c r="O58" s="1"/>
      <c r="P58" s="1"/>
      <c r="Q58" s="1"/>
      <c r="R58" s="1"/>
      <c r="S58" s="11"/>
      <c r="T58" s="39">
        <v>4617</v>
      </c>
    </row>
    <row r="59" spans="9:20" ht="19.5" customHeight="1">
      <c r="I59" s="19"/>
      <c r="J59" s="19"/>
      <c r="K59" s="11"/>
      <c r="N59" s="38" t="s">
        <v>25</v>
      </c>
      <c r="O59" s="1"/>
      <c r="P59" s="1"/>
      <c r="Q59" s="1"/>
      <c r="R59" s="1"/>
      <c r="S59" s="11"/>
      <c r="T59" s="39">
        <v>661</v>
      </c>
    </row>
    <row r="60" spans="2:20" ht="14.25">
      <c r="B60" s="7" t="s">
        <v>67</v>
      </c>
      <c r="C60" s="62"/>
      <c r="H60" s="11">
        <f>SUM(H54:H57)</f>
        <v>0</v>
      </c>
      <c r="I60" s="10">
        <f>SUM(I54:I58)</f>
        <v>217666</v>
      </c>
      <c r="J60" s="10">
        <f>SUM(J54:J58)</f>
        <v>206520</v>
      </c>
      <c r="K60" s="11"/>
      <c r="N60" s="38" t="s">
        <v>26</v>
      </c>
      <c r="O60" s="1"/>
      <c r="P60" s="1"/>
      <c r="Q60" s="1"/>
      <c r="R60" s="1"/>
      <c r="S60" s="11"/>
      <c r="T60" s="39">
        <v>-663</v>
      </c>
    </row>
    <row r="61" spans="3:20" ht="14.25">
      <c r="C61" s="62"/>
      <c r="J61" s="6"/>
      <c r="K61" s="11"/>
      <c r="N61" s="38" t="s">
        <v>40</v>
      </c>
      <c r="O61" s="1"/>
      <c r="P61" s="1"/>
      <c r="Q61" s="1"/>
      <c r="R61" s="1"/>
      <c r="S61" s="11"/>
      <c r="T61" s="39">
        <v>20</v>
      </c>
    </row>
    <row r="62" spans="2:20" ht="14.25">
      <c r="B62" s="62" t="s">
        <v>65</v>
      </c>
      <c r="C62" s="62"/>
      <c r="I62" s="18">
        <v>5993</v>
      </c>
      <c r="J62" s="6">
        <v>5259</v>
      </c>
      <c r="N62" s="38" t="s">
        <v>41</v>
      </c>
      <c r="O62" s="1"/>
      <c r="P62" s="1"/>
      <c r="Q62" s="1"/>
      <c r="R62" s="1"/>
      <c r="S62" s="11"/>
      <c r="T62" s="39">
        <v>-150</v>
      </c>
    </row>
    <row r="63" spans="1:20" ht="15.75" thickBot="1">
      <c r="A63" s="45"/>
      <c r="G63" s="7"/>
      <c r="I63" s="64">
        <f>SUM(I60:I62)</f>
        <v>223659</v>
      </c>
      <c r="J63" s="64">
        <f>SUM(J60:J62)</f>
        <v>211779</v>
      </c>
      <c r="K63" s="11"/>
      <c r="N63" s="38" t="s">
        <v>39</v>
      </c>
      <c r="O63" s="1"/>
      <c r="P63" s="1"/>
      <c r="Q63" s="1"/>
      <c r="R63" s="1"/>
      <c r="S63" s="11"/>
      <c r="T63" s="43">
        <v>774</v>
      </c>
    </row>
    <row r="64" spans="1:20" ht="15" thickTop="1">
      <c r="A64" s="45"/>
      <c r="G64" s="7"/>
      <c r="J64" s="7"/>
      <c r="K64" s="11"/>
      <c r="N64" s="38"/>
      <c r="O64" s="1"/>
      <c r="P64" s="1"/>
      <c r="Q64" s="1"/>
      <c r="R64" s="1"/>
      <c r="S64" s="11"/>
      <c r="T64" s="65">
        <f>SUM(T58:T63)</f>
        <v>5259</v>
      </c>
    </row>
    <row r="65" spans="10:20" ht="15" thickBot="1">
      <c r="J65" s="6"/>
      <c r="K65" s="11"/>
      <c r="N65" s="47"/>
      <c r="O65" s="48"/>
      <c r="P65" s="48"/>
      <c r="Q65" s="48"/>
      <c r="R65" s="48"/>
      <c r="S65" s="48"/>
      <c r="T65" s="44"/>
    </row>
    <row r="66" spans="1:19" ht="15" thickBot="1">
      <c r="A66" s="45"/>
      <c r="B66" s="7" t="s">
        <v>79</v>
      </c>
      <c r="I66" s="14">
        <f>(I60-I17)/I54</f>
        <v>2.7534050632911393</v>
      </c>
      <c r="J66" s="14">
        <f>(J60-J17)/J54</f>
        <v>2.612291139240506</v>
      </c>
      <c r="K66" s="11"/>
      <c r="M66" s="12"/>
      <c r="S66" s="7"/>
    </row>
    <row r="67" spans="10:19" ht="15" thickTop="1">
      <c r="J67" s="11"/>
      <c r="K67" s="11"/>
      <c r="S67" s="7"/>
    </row>
    <row r="68" spans="1:11" ht="15.75">
      <c r="A68" s="66"/>
      <c r="C68" s="37" t="s">
        <v>77</v>
      </c>
      <c r="D68" s="37"/>
      <c r="E68" s="37"/>
      <c r="F68" s="67"/>
      <c r="G68" s="37"/>
      <c r="H68" s="68"/>
      <c r="I68" s="11"/>
      <c r="J68" s="13"/>
      <c r="K68" s="11"/>
    </row>
    <row r="69" spans="1:11" ht="15.75">
      <c r="A69" s="66"/>
      <c r="C69" s="37" t="s">
        <v>78</v>
      </c>
      <c r="D69" s="37"/>
      <c r="E69" s="37"/>
      <c r="F69" s="67"/>
      <c r="G69" s="37"/>
      <c r="H69" s="37"/>
      <c r="I69" s="11"/>
      <c r="J69" s="11"/>
      <c r="K69" s="11"/>
    </row>
    <row r="70" spans="1:11" ht="14.25">
      <c r="A70" s="66"/>
      <c r="B70" s="66"/>
      <c r="C70" s="66"/>
      <c r="J70" s="11"/>
      <c r="K70" s="11"/>
    </row>
    <row r="71" spans="1:2" ht="14.25">
      <c r="A71" s="66"/>
      <c r="B71" s="66"/>
    </row>
    <row r="72" spans="1:11" ht="14.25">
      <c r="A72" s="66"/>
      <c r="B72" s="66"/>
      <c r="J72" s="11"/>
      <c r="K72" s="11"/>
    </row>
    <row r="73" spans="10:11" ht="14.25">
      <c r="J73" s="11"/>
      <c r="K73" s="11"/>
    </row>
    <row r="74" spans="10:11" ht="14.25">
      <c r="J74" s="11"/>
      <c r="K74" s="11"/>
    </row>
    <row r="75" spans="10:11" ht="14.25">
      <c r="J75" s="11"/>
      <c r="K75" s="11"/>
    </row>
    <row r="76" spans="10:11" ht="14.25">
      <c r="J76" s="11"/>
      <c r="K76" s="11"/>
    </row>
    <row r="77" spans="10:11" ht="14.25">
      <c r="J77" s="11"/>
      <c r="K77" s="11"/>
    </row>
    <row r="78" spans="10:11" ht="14.25">
      <c r="J78" s="11"/>
      <c r="K78" s="11"/>
    </row>
    <row r="79" spans="10:11" ht="14.25">
      <c r="J79" s="11"/>
      <c r="K79" s="11"/>
    </row>
    <row r="80" spans="10:11" ht="14.25">
      <c r="J80" s="11"/>
      <c r="K80" s="11"/>
    </row>
    <row r="81" spans="10:11" ht="14.25">
      <c r="J81" s="11"/>
      <c r="K81" s="11"/>
    </row>
    <row r="82" spans="10:11" ht="14.25">
      <c r="J82" s="11"/>
      <c r="K82" s="11"/>
    </row>
    <row r="83" spans="10:11" ht="14.25">
      <c r="J83" s="11"/>
      <c r="K83" s="11"/>
    </row>
    <row r="84" spans="10:11" ht="14.25">
      <c r="J84" s="11"/>
      <c r="K84" s="11"/>
    </row>
    <row r="85" spans="10:11" ht="14.25">
      <c r="J85" s="11"/>
      <c r="K85" s="11"/>
    </row>
    <row r="86" spans="10:11" ht="14.25">
      <c r="J86" s="11"/>
      <c r="K86" s="11"/>
    </row>
    <row r="87" spans="10:11" ht="14.25">
      <c r="J87" s="11"/>
      <c r="K87" s="11"/>
    </row>
    <row r="88" spans="10:11" ht="14.25">
      <c r="J88" s="11"/>
      <c r="K88" s="11"/>
    </row>
    <row r="89" spans="10:11" ht="14.25">
      <c r="J89" s="11"/>
      <c r="K89" s="11"/>
    </row>
    <row r="90" spans="10:11" ht="14.25">
      <c r="J90" s="11"/>
      <c r="K90" s="11"/>
    </row>
    <row r="91" spans="10:11" ht="14.25">
      <c r="J91" s="11"/>
      <c r="K91" s="11"/>
    </row>
    <row r="92" spans="10:11" ht="14.25">
      <c r="J92" s="11"/>
      <c r="K92" s="11"/>
    </row>
    <row r="93" spans="10:11" ht="14.25">
      <c r="J93" s="11"/>
      <c r="K93" s="11"/>
    </row>
    <row r="94" spans="10:11" ht="14.25">
      <c r="J94" s="11"/>
      <c r="K94" s="11"/>
    </row>
    <row r="95" spans="10:11" ht="14.25">
      <c r="J95" s="11"/>
      <c r="K95" s="11"/>
    </row>
    <row r="96" spans="10:11" ht="14.25">
      <c r="J96" s="11"/>
      <c r="K96" s="11"/>
    </row>
    <row r="97" spans="10:11" ht="14.25">
      <c r="J97" s="11"/>
      <c r="K97" s="11"/>
    </row>
  </sheetData>
  <mergeCells count="1">
    <mergeCell ref="A1:M1"/>
  </mergeCells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69" r:id="rId4"/>
  <headerFooter alignWithMargins="0">
    <oddFooter>&amp;L&amp;A&amp;R&amp;F,&amp;D,&amp;T</oddFooter>
  </headerFooter>
  <rowBreaks count="1" manualBreakCount="1">
    <brk id="74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OSYONG2</cp:lastModifiedBy>
  <cp:lastPrinted>2002-11-28T07:35:18Z</cp:lastPrinted>
  <dcterms:created xsi:type="dcterms:W3CDTF">2002-02-25T09:47:37Z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