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1"/>
  </bookViews>
  <sheets>
    <sheet name="BS" sheetId="1" r:id="rId1"/>
    <sheet name="PNL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'BS'!$A$1:$H$55</definedName>
    <definedName name="_xlnm.Print_Area" localSheetId="3">'CF'!$A$1:$H$48</definedName>
    <definedName name="_xlnm.Print_Area" localSheetId="2">'EQUITY '!$A$1:$H$46</definedName>
    <definedName name="_xlnm.Print_Area" localSheetId="1">'PNL'!$A$1:$H$45</definedName>
    <definedName name="_xlnm.Print_Titles" localSheetId="1">'PNL'!$1:$14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<sst xmlns="http://schemas.openxmlformats.org/spreadsheetml/2006/main" count="166" uniqueCount="120">
  <si>
    <t>HUP SENG INDUSTRIES BERHAD (226098-P)</t>
  </si>
  <si>
    <t>(Incorporated in Malaysia)</t>
  </si>
  <si>
    <t>The figures have not been audited</t>
  </si>
  <si>
    <t>AS AT PRECEDING</t>
  </si>
  <si>
    <t>YEAR</t>
  </si>
  <si>
    <t>SECOND QUARTER</t>
  </si>
  <si>
    <t>RM'000</t>
  </si>
  <si>
    <t>Share Capital</t>
  </si>
  <si>
    <t>Reserves</t>
  </si>
  <si>
    <t>Revenue</t>
  </si>
  <si>
    <t>Condensed Consolidated Income Statements</t>
  </si>
  <si>
    <t>Taxation</t>
  </si>
  <si>
    <t>CURRENT</t>
  </si>
  <si>
    <t xml:space="preserve"> QUARTER ENDED</t>
  </si>
  <si>
    <t xml:space="preserve"> TO DATE</t>
  </si>
  <si>
    <t xml:space="preserve">CUMULATIVE </t>
  </si>
  <si>
    <t>Profit before tax</t>
  </si>
  <si>
    <t>-</t>
  </si>
  <si>
    <r>
      <t>Finance cost</t>
    </r>
    <r>
      <rPr>
        <sz val="12"/>
        <rFont val="Times New Roman"/>
        <family val="1"/>
      </rPr>
      <t>s</t>
    </r>
  </si>
  <si>
    <t>Operating Expenses</t>
  </si>
  <si>
    <t>Other Operating Income</t>
  </si>
  <si>
    <t>Profit from Operations</t>
  </si>
  <si>
    <t>Investing Results</t>
  </si>
  <si>
    <r>
      <t>M</t>
    </r>
    <r>
      <rPr>
        <sz val="12"/>
        <rFont val="Times New Roman"/>
        <family val="1"/>
      </rPr>
      <t>inority interest</t>
    </r>
  </si>
  <si>
    <r>
      <t>Earnings per share</t>
    </r>
    <r>
      <rPr>
        <sz val="12"/>
        <rFont val="Times New Roman"/>
        <family val="1"/>
      </rPr>
      <t xml:space="preserve"> (sen)</t>
    </r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</si>
  <si>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</si>
  <si>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</si>
  <si>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</si>
  <si>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Revaluation</t>
  </si>
  <si>
    <t>Retained</t>
  </si>
  <si>
    <t>Total</t>
  </si>
  <si>
    <t>Capital</t>
  </si>
  <si>
    <t>Premium</t>
  </si>
  <si>
    <t>Reserve</t>
  </si>
  <si>
    <t>Profits</t>
  </si>
  <si>
    <t>Profit after tax</t>
  </si>
  <si>
    <t>Net profit for the period</t>
  </si>
  <si>
    <t>Condensed Consolidated Statements of Changes in Equity</t>
  </si>
  <si>
    <t>Condensed Consolidated Balance Sheets</t>
  </si>
  <si>
    <t>Property, Plant and Equipment</t>
  </si>
  <si>
    <t>Condensed Consolidated Cash Flow Statements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</si>
  <si>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</si>
  <si>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</si>
  <si>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</si>
  <si>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</si>
  <si>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</si>
  <si>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</si>
  <si>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</si>
  <si>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</si>
  <si>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</si>
  <si>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</si>
  <si>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</si>
  <si>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</si>
  <si>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</si>
  <si>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</si>
  <si>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</si>
  <si>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t>Net Change in Cash &amp; Cash Equivalents</t>
  </si>
  <si>
    <t>Cash and Cash Equivalents at beginning of year</t>
  </si>
  <si>
    <t>Cash and Cash Equivalents at end of  year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</si>
  <si>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</si>
  <si>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</si>
  <si>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 xml:space="preserve">                                                                                                                   </t>
  </si>
  <si>
    <r>
      <t>Movements</t>
    </r>
    <r>
      <rPr>
        <sz val="12"/>
        <rFont val="Times New Roman"/>
        <family val="1"/>
      </rPr>
      <t xml:space="preserve"> (cumulative )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:</t>
    </r>
  </si>
  <si>
    <t xml:space="preserve">-Net profit for the period </t>
  </si>
  <si>
    <r>
      <t xml:space="preserve">Balance at end </t>
    </r>
    <r>
      <rPr>
        <sz val="12"/>
        <rFont val="Times New Roman"/>
        <family val="1"/>
      </rPr>
      <t>of period</t>
    </r>
  </si>
  <si>
    <t>N/A</t>
  </si>
  <si>
    <t>Note</t>
  </si>
  <si>
    <t>Note</t>
  </si>
  <si>
    <r>
      <t xml:space="preserve">Deferred </t>
    </r>
    <r>
      <rPr>
        <sz val="12"/>
        <rFont val="Times New Roman"/>
        <family val="1"/>
      </rPr>
      <t>tax liabilities</t>
    </r>
  </si>
  <si>
    <t>INTERIM FINANCIAL STATEMENTS</t>
  </si>
  <si>
    <t>INTERIM FINANCIAL STATEMENTS</t>
  </si>
  <si>
    <t>CURRENT</t>
  </si>
  <si>
    <t xml:space="preserve"> QUARTER ENDED</t>
  </si>
  <si>
    <t>2004</t>
  </si>
  <si>
    <t xml:space="preserve">CUMULATIVE </t>
  </si>
  <si>
    <t xml:space="preserve"> TO DATE</t>
  </si>
  <si>
    <t xml:space="preserve">Opening balance </t>
  </si>
  <si>
    <t>NON-CURRENT ASSETS</t>
  </si>
  <si>
    <t>CURRENT ASSETS</t>
  </si>
  <si>
    <t>CURRENT LIABILITIES</t>
  </si>
  <si>
    <t xml:space="preserve"> Taxation</t>
  </si>
  <si>
    <t>NET CURRENT ASSETS</t>
  </si>
  <si>
    <t>FINANCED BY:</t>
  </si>
  <si>
    <t>Tax recoverable</t>
  </si>
  <si>
    <t>Cash and cash equivalents</t>
  </si>
  <si>
    <t>Inventories</t>
  </si>
  <si>
    <t>Debtors</t>
  </si>
  <si>
    <t>Creditors</t>
  </si>
  <si>
    <t>As at</t>
  </si>
  <si>
    <t>As at</t>
  </si>
  <si>
    <t>-Dividends</t>
  </si>
  <si>
    <t>explanatory notes attached to the interim financial statements.</t>
  </si>
  <si>
    <t xml:space="preserve">The Condensed Consolidated Income Statements should be read in conjunction with the </t>
  </si>
  <si>
    <t xml:space="preserve">The Condensed Consolidated Statements of Changes in Equity should be read in conjunction with the </t>
  </si>
  <si>
    <t>attached to the interim financial statements.</t>
  </si>
  <si>
    <t xml:space="preserve">The Condensed Consolidated Cash Flow Statements should be read in conjunction with the </t>
  </si>
  <si>
    <t xml:space="preserve">The Condensed Consolidated Balance Sheets should be read in conjunction with the </t>
  </si>
  <si>
    <t>explanatory notes attached to the interim financial statements.</t>
  </si>
  <si>
    <r>
      <t xml:space="preserve">Deferred </t>
    </r>
    <r>
      <rPr>
        <sz val="12"/>
        <rFont val="Times New Roman"/>
        <family val="1"/>
      </rPr>
      <t>tax assets</t>
    </r>
  </si>
  <si>
    <t>-Dividends</t>
  </si>
  <si>
    <t xml:space="preserve">Annual Financial Report for the year ended 31st December 2004 and the accompanying </t>
  </si>
  <si>
    <t>Annual Financial Report for the year ended 31st December 2004 and the accompanying explanatory notes</t>
  </si>
  <si>
    <t>At 1 January 2005</t>
  </si>
  <si>
    <t>At 1 January 2004</t>
  </si>
  <si>
    <t xml:space="preserve">Opening balance  </t>
  </si>
  <si>
    <t>2005</t>
  </si>
  <si>
    <t>Short term borrowings</t>
  </si>
  <si>
    <r>
      <t>L</t>
    </r>
    <r>
      <rPr>
        <sz val="12"/>
        <rFont val="Times New Roman"/>
        <family val="1"/>
      </rPr>
      <t>ong term borowings</t>
    </r>
  </si>
  <si>
    <t>Goodwill on consolidation</t>
  </si>
  <si>
    <t>Net Change in operating activities</t>
  </si>
  <si>
    <t>As at 31 December 2005</t>
  </si>
  <si>
    <t>For  the  quarter  ended 31 December 2005</t>
  </si>
  <si>
    <t>For the quarter ended 31 December 2005</t>
  </si>
  <si>
    <t>12 MONTHS</t>
  </si>
  <si>
    <t xml:space="preserve"> 31 December</t>
  </si>
  <si>
    <t xml:space="preserve">12 months quarter </t>
  </si>
  <si>
    <t>ended 31 December 2005</t>
  </si>
  <si>
    <t>ended 31 December 2004</t>
  </si>
  <si>
    <t>12 months</t>
  </si>
  <si>
    <t>-Revaluation surplus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</si>
</sst>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(* #,##0_);_(* \(#,##0\);_(* &quot;-&quot;??_);_(@_)"/>
    <numFmt numFmtId="185" formatCode="#,##0.000_);[Red]\(#,##0.000\)"/>
    <numFmt numFmtId="186" formatCode="#,##0.0000_);[Red]\(#,##0.0000\)"/>
    <numFmt numFmtId="187" formatCode="0.0000_);[Red]\(0.0000\)"/>
  </numFmts>
  <fonts count="26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6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2"/>
      <color indexed="1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24" applyFont="1" applyAlignment="1" quotePrefix="1">
      <alignment horizontal="left"/>
      <protection/>
    </xf>
    <xf numFmtId="0" fontId="5" fillId="0" borderId="0" xfId="24" applyFont="1" applyAlignment="1">
      <alignment/>
      <protection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6" fillId="0" borderId="0" xfId="24" applyFont="1" applyAlignme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15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38" fontId="4" fillId="0" borderId="0" xfId="21" applyNumberFormat="1" applyFont="1" applyAlignment="1" quotePrefix="1">
      <alignment horizontal="center"/>
      <protection/>
    </xf>
    <xf numFmtId="0" fontId="8" fillId="0" borderId="0" xfId="21" applyFont="1" applyAlignment="1">
      <alignment horizontal="center"/>
      <protection/>
    </xf>
    <xf numFmtId="38" fontId="8" fillId="0" borderId="0" xfId="21" applyNumberFormat="1" applyFont="1" applyAlignment="1">
      <alignment horizontal="center"/>
      <protection/>
    </xf>
    <xf numFmtId="38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6" fillId="0" borderId="0" xfId="25" applyFont="1" applyAlignment="1">
      <alignment horizontal="left"/>
      <protection/>
    </xf>
    <xf numFmtId="38" fontId="2" fillId="0" borderId="0" xfId="24" applyNumberFormat="1" applyFont="1" applyAlignment="1">
      <alignment horizontal="right"/>
      <protection/>
    </xf>
    <xf numFmtId="38" fontId="10" fillId="0" borderId="0" xfId="21" applyNumberFormat="1" applyFont="1" applyBorder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11" fillId="0" borderId="0" xfId="24" applyFont="1" applyBorder="1">
      <alignment/>
      <protection/>
    </xf>
    <xf numFmtId="0" fontId="4" fillId="0" borderId="0" xfId="25" applyFont="1" applyAlignment="1">
      <alignment/>
      <protection/>
    </xf>
    <xf numFmtId="0" fontId="4" fillId="0" borderId="0" xfId="25" applyFont="1" applyAlignment="1">
      <alignment horizontal="center"/>
      <protection/>
    </xf>
    <xf numFmtId="0" fontId="4" fillId="0" borderId="0" xfId="25" applyFont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4" fontId="0" fillId="0" borderId="0" xfId="15" applyNumberFormat="1" applyFont="1" applyAlignment="1">
      <alignment/>
    </xf>
    <xf numFmtId="184" fontId="3" fillId="0" borderId="1" xfId="15" applyNumberFormat="1" applyFont="1" applyBorder="1" applyAlignment="1">
      <alignment/>
    </xf>
    <xf numFmtId="15" fontId="0" fillId="0" borderId="0" xfId="21" applyNumberFormat="1" applyFont="1" applyBorder="1">
      <alignment/>
      <protection/>
    </xf>
    <xf numFmtId="0" fontId="12" fillId="0" borderId="0" xfId="24" applyFont="1">
      <alignment/>
      <protection/>
    </xf>
    <xf numFmtId="38" fontId="4" fillId="0" borderId="0" xfId="24" applyNumberFormat="1" applyFont="1" applyAlignment="1">
      <alignment horizontal="right"/>
      <protection/>
    </xf>
    <xf numFmtId="0" fontId="13" fillId="0" borderId="0" xfId="24" applyFont="1">
      <alignment/>
      <protection/>
    </xf>
    <xf numFmtId="0" fontId="5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38" fontId="0" fillId="0" borderId="0" xfId="24" applyNumberFormat="1" applyFont="1" applyAlignment="1">
      <alignment horizontal="right"/>
      <protection/>
    </xf>
    <xf numFmtId="0" fontId="14" fillId="0" borderId="0" xfId="24" applyFont="1">
      <alignment/>
      <protection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38" fontId="14" fillId="0" borderId="0" xfId="21" applyNumberFormat="1" applyFont="1">
      <alignment/>
      <protection/>
    </xf>
    <xf numFmtId="38" fontId="0" fillId="0" borderId="0" xfId="21" applyNumberFormat="1" applyFont="1">
      <alignment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0" fontId="0" fillId="0" borderId="0" xfId="21" applyFont="1" applyAlignment="1" quotePrefix="1">
      <alignment horizontal="left"/>
      <protection/>
    </xf>
    <xf numFmtId="184" fontId="3" fillId="0" borderId="0" xfId="15" applyNumberFormat="1" applyFont="1" applyBorder="1" applyAlignment="1">
      <alignment/>
    </xf>
    <xf numFmtId="184" fontId="3" fillId="0" borderId="0" xfId="15" applyNumberFormat="1" applyFont="1" applyBorder="1" applyAlignment="1">
      <alignment/>
    </xf>
    <xf numFmtId="184" fontId="3" fillId="0" borderId="1" xfId="15" applyNumberFormat="1" applyFont="1" applyBorder="1" applyAlignment="1">
      <alignment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40" fontId="0" fillId="0" borderId="0" xfId="21" applyNumberFormat="1" applyFont="1">
      <alignment/>
      <protection/>
    </xf>
    <xf numFmtId="38" fontId="2" fillId="0" borderId="0" xfId="21" applyNumberFormat="1" applyFont="1">
      <alignment/>
      <protection/>
    </xf>
    <xf numFmtId="0" fontId="7" fillId="0" borderId="0" xfId="24" applyFont="1" applyAlignment="1">
      <alignment horizontal="left"/>
      <protection/>
    </xf>
    <xf numFmtId="15" fontId="0" fillId="0" borderId="0" xfId="21" applyNumberFormat="1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1" applyFont="1" applyAlignment="1">
      <alignment horizontal="center"/>
      <protection/>
    </xf>
    <xf numFmtId="38" fontId="0" fillId="0" borderId="0" xfId="21" applyNumberFormat="1" applyFont="1" applyAlignment="1" quotePrefix="1">
      <alignment horizontal="center"/>
      <protection/>
    </xf>
    <xf numFmtId="0" fontId="0" fillId="0" borderId="0" xfId="21" applyFont="1" applyAlignment="1" quotePrefix="1">
      <alignment horizontal="center"/>
      <protection/>
    </xf>
    <xf numFmtId="14" fontId="0" fillId="0" borderId="0" xfId="21" applyNumberFormat="1" applyFont="1" applyAlignment="1">
      <alignment horizontal="center"/>
      <protection/>
    </xf>
    <xf numFmtId="184" fontId="0" fillId="0" borderId="0" xfId="15" applyNumberFormat="1" applyFont="1" applyBorder="1" applyAlignment="1">
      <alignment/>
    </xf>
    <xf numFmtId="184" fontId="0" fillId="0" borderId="2" xfId="15" applyNumberFormat="1" applyFont="1" applyBorder="1" applyAlignment="1">
      <alignment/>
    </xf>
    <xf numFmtId="184" fontId="0" fillId="0" borderId="3" xfId="15" applyNumberFormat="1" applyFont="1" applyBorder="1" applyAlignment="1">
      <alignment/>
    </xf>
    <xf numFmtId="184" fontId="0" fillId="0" borderId="4" xfId="15" applyNumberFormat="1" applyFont="1" applyBorder="1" applyAlignment="1">
      <alignment/>
    </xf>
    <xf numFmtId="184" fontId="0" fillId="0" borderId="5" xfId="15" applyNumberFormat="1" applyFont="1" applyBorder="1" applyAlignment="1">
      <alignment/>
    </xf>
    <xf numFmtId="0" fontId="15" fillId="0" borderId="0" xfId="21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21" applyFont="1" applyAlignment="1">
      <alignment/>
      <protection/>
    </xf>
    <xf numFmtId="38" fontId="16" fillId="0" borderId="0" xfId="21" applyNumberFormat="1" applyFont="1" applyBorder="1" applyAlignment="1">
      <alignment horizontal="left"/>
      <protection/>
    </xf>
    <xf numFmtId="38" fontId="16" fillId="0" borderId="0" xfId="24" applyNumberFormat="1" applyFont="1" applyAlignment="1">
      <alignment horizontal="left"/>
      <protection/>
    </xf>
    <xf numFmtId="38" fontId="3" fillId="0" borderId="0" xfId="21" applyNumberFormat="1" applyFont="1" applyAlignment="1" quotePrefix="1">
      <alignment horizontal="center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38" fontId="17" fillId="0" borderId="0" xfId="21" applyNumberFormat="1" applyFont="1" applyAlignment="1" quotePrefix="1">
      <alignment horizontal="center"/>
      <protection/>
    </xf>
    <xf numFmtId="38" fontId="17" fillId="0" borderId="0" xfId="21" applyNumberFormat="1" applyFont="1" applyAlignment="1">
      <alignment horizontal="center"/>
      <protection/>
    </xf>
    <xf numFmtId="38" fontId="15" fillId="0" borderId="0" xfId="21" applyNumberFormat="1" applyFont="1" applyAlignment="1" quotePrefix="1">
      <alignment horizontal="center"/>
      <protection/>
    </xf>
    <xf numFmtId="184" fontId="0" fillId="0" borderId="0" xfId="15" applyNumberFormat="1" applyFont="1" applyBorder="1" applyAlignment="1">
      <alignment/>
    </xf>
    <xf numFmtId="0" fontId="3" fillId="0" borderId="0" xfId="21" applyFont="1" applyAlignment="1" quotePrefix="1">
      <alignment horizontal="center"/>
      <protection/>
    </xf>
    <xf numFmtId="0" fontId="18" fillId="0" borderId="0" xfId="25" applyFont="1" applyAlignment="1">
      <alignment/>
      <protection/>
    </xf>
    <xf numFmtId="0" fontId="7" fillId="0" borderId="0" xfId="25" applyFont="1" applyAlignment="1">
      <alignment horizontal="left"/>
      <protection/>
    </xf>
    <xf numFmtId="184" fontId="0" fillId="0" borderId="6" xfId="15" applyNumberFormat="1" applyFont="1" applyBorder="1" applyAlignment="1">
      <alignment/>
    </xf>
    <xf numFmtId="184" fontId="0" fillId="0" borderId="7" xfId="15" applyNumberFormat="1" applyFont="1" applyBorder="1" applyAlignment="1">
      <alignment/>
    </xf>
    <xf numFmtId="184" fontId="0" fillId="0" borderId="1" xfId="15" applyNumberFormat="1" applyFont="1" applyBorder="1" applyAlignment="1">
      <alignment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38" fontId="3" fillId="0" borderId="0" xfId="22" applyNumberFormat="1" applyFont="1" applyAlignment="1">
      <alignment horizontal="center"/>
      <protection/>
    </xf>
    <xf numFmtId="3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38" fontId="3" fillId="0" borderId="0" xfId="22" applyNumberFormat="1" applyFont="1" applyAlignment="1">
      <alignment horizontal="left"/>
      <protection/>
    </xf>
    <xf numFmtId="0" fontId="0" fillId="0" borderId="0" xfId="22" applyFont="1">
      <alignment/>
      <protection/>
    </xf>
    <xf numFmtId="15" fontId="7" fillId="0" borderId="0" xfId="22" applyNumberFormat="1" applyFont="1">
      <alignment/>
      <protection/>
    </xf>
    <xf numFmtId="0" fontId="20" fillId="0" borderId="0" xfId="21" applyFont="1" applyAlignment="1">
      <alignment horizontal="centerContinuous"/>
      <protection/>
    </xf>
    <xf numFmtId="0" fontId="6" fillId="0" borderId="0" xfId="25" applyFont="1" applyAlignment="1">
      <alignment/>
      <protection/>
    </xf>
    <xf numFmtId="186" fontId="0" fillId="0" borderId="0" xfId="21" applyNumberFormat="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38" fontId="3" fillId="0" borderId="0" xfId="21" applyNumberFormat="1" applyFont="1">
      <alignment/>
      <protection/>
    </xf>
    <xf numFmtId="38" fontId="6" fillId="0" borderId="0" xfId="21" applyNumberFormat="1" applyFont="1">
      <alignment/>
      <protection/>
    </xf>
    <xf numFmtId="0" fontId="3" fillId="0" borderId="0" xfId="0" applyFont="1" applyAlignment="1">
      <alignment/>
    </xf>
    <xf numFmtId="0" fontId="3" fillId="0" borderId="0" xfId="21" applyFont="1" applyAlignment="1">
      <alignment/>
      <protection/>
    </xf>
    <xf numFmtId="0" fontId="7" fillId="0" borderId="0" xfId="25" applyFont="1" applyAlignment="1">
      <alignment horizontal="centerContinuous"/>
      <protection/>
    </xf>
    <xf numFmtId="0" fontId="20" fillId="0" borderId="0" xfId="25" applyFont="1" applyAlignment="1">
      <alignment horizontal="centerContinuous"/>
      <protection/>
    </xf>
    <xf numFmtId="0" fontId="21" fillId="0" borderId="0" xfId="24" applyFont="1" applyBorder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38" fontId="0" fillId="0" borderId="6" xfId="22" applyNumberFormat="1" applyFont="1" applyBorder="1">
      <alignment/>
      <protection/>
    </xf>
    <xf numFmtId="38" fontId="0" fillId="0" borderId="8" xfId="22" applyNumberFormat="1" applyFont="1" applyBorder="1">
      <alignment/>
      <protection/>
    </xf>
    <xf numFmtId="184" fontId="0" fillId="0" borderId="0" xfId="21" applyNumberFormat="1" applyFont="1">
      <alignment/>
      <protection/>
    </xf>
    <xf numFmtId="184" fontId="0" fillId="0" borderId="9" xfId="15" applyNumberFormat="1" applyFont="1" applyBorder="1" applyAlignment="1">
      <alignment/>
    </xf>
    <xf numFmtId="0" fontId="0" fillId="0" borderId="0" xfId="21" applyFont="1" quotePrefix="1">
      <alignment/>
      <protection/>
    </xf>
    <xf numFmtId="184" fontId="22" fillId="0" borderId="0" xfId="15" applyNumberFormat="1" applyFont="1" applyBorder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38" fontId="0" fillId="0" borderId="9" xfId="21" applyNumberFormat="1" applyFont="1" applyBorder="1" applyAlignment="1">
      <alignment horizontal="right"/>
      <protection/>
    </xf>
    <xf numFmtId="38" fontId="0" fillId="0" borderId="6" xfId="21" applyNumberFormat="1" applyFont="1" applyBorder="1" applyAlignment="1">
      <alignment horizontal="right"/>
      <protection/>
    </xf>
    <xf numFmtId="38" fontId="0" fillId="0" borderId="6" xfId="21" applyNumberFormat="1" applyFont="1" applyBorder="1">
      <alignment/>
      <protection/>
    </xf>
    <xf numFmtId="38" fontId="0" fillId="0" borderId="8" xfId="21" applyNumberFormat="1" applyFont="1" applyBorder="1">
      <alignment/>
      <protection/>
    </xf>
    <xf numFmtId="38" fontId="2" fillId="0" borderId="0" xfId="21" applyNumberFormat="1" applyFont="1" applyAlignment="1">
      <alignment horizontal="left"/>
      <protection/>
    </xf>
    <xf numFmtId="40" fontId="0" fillId="0" borderId="0" xfId="23" applyNumberFormat="1" applyFont="1">
      <alignment/>
      <protection/>
    </xf>
    <xf numFmtId="179" fontId="0" fillId="0" borderId="9" xfId="21" applyNumberFormat="1" applyFont="1" applyBorder="1" applyAlignment="1">
      <alignment horizontal="right"/>
      <protection/>
    </xf>
    <xf numFmtId="181" fontId="0" fillId="0" borderId="0" xfId="23" applyNumberFormat="1" applyFont="1">
      <alignment/>
      <protection/>
    </xf>
    <xf numFmtId="179" fontId="0" fillId="0" borderId="0" xfId="22" applyNumberFormat="1" applyFont="1">
      <alignment/>
      <protection/>
    </xf>
    <xf numFmtId="179" fontId="0" fillId="0" borderId="6" xfId="22" applyNumberFormat="1" applyFont="1" applyBorder="1">
      <alignment/>
      <protection/>
    </xf>
    <xf numFmtId="179" fontId="0" fillId="0" borderId="8" xfId="22" applyNumberFormat="1" applyFont="1" applyBorder="1">
      <alignment/>
      <protection/>
    </xf>
    <xf numFmtId="40" fontId="0" fillId="0" borderId="0" xfId="21" applyNumberFormat="1" applyFont="1">
      <alignment/>
      <protection/>
    </xf>
    <xf numFmtId="185" fontId="0" fillId="0" borderId="0" xfId="21" applyNumberFormat="1" applyFont="1">
      <alignment/>
      <protection/>
    </xf>
    <xf numFmtId="38" fontId="22" fillId="0" borderId="0" xfId="21" applyNumberFormat="1" applyFont="1" applyFill="1">
      <alignment/>
      <protection/>
    </xf>
    <xf numFmtId="40" fontId="22" fillId="0" borderId="0" xfId="21" applyNumberFormat="1" applyFont="1" applyFill="1">
      <alignment/>
      <protection/>
    </xf>
    <xf numFmtId="38" fontId="23" fillId="0" borderId="0" xfId="21" applyNumberFormat="1" applyFont="1" applyFill="1" applyAlignment="1">
      <alignment horizontal="left"/>
      <protection/>
    </xf>
    <xf numFmtId="0" fontId="0" fillId="0" borderId="0" xfId="22" applyFont="1" quotePrefix="1">
      <alignment/>
      <protection/>
    </xf>
    <xf numFmtId="179" fontId="0" fillId="0" borderId="0" xfId="22" applyNumberFormat="1" applyFont="1" applyAlignment="1">
      <alignment/>
      <protection/>
    </xf>
    <xf numFmtId="181" fontId="0" fillId="0" borderId="0" xfId="22" applyNumberFormat="1" applyFont="1">
      <alignment/>
      <protection/>
    </xf>
    <xf numFmtId="40" fontId="0" fillId="0" borderId="0" xfId="21" applyNumberFormat="1" applyFont="1" applyAlignment="1">
      <alignment horizontal="right"/>
      <protection/>
    </xf>
    <xf numFmtId="0" fontId="0" fillId="0" borderId="0" xfId="22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179" fontId="0" fillId="0" borderId="0" xfId="21" applyNumberFormat="1" applyFont="1" applyBorder="1" applyAlignment="1">
      <alignment horizontal="right"/>
      <protection/>
    </xf>
    <xf numFmtId="187" fontId="0" fillId="0" borderId="0" xfId="21" applyNumberFormat="1" applyFont="1">
      <alignment/>
      <protection/>
    </xf>
    <xf numFmtId="14" fontId="8" fillId="0" borderId="0" xfId="21" applyNumberFormat="1" applyFont="1" applyAlignment="1">
      <alignment horizontal="center"/>
      <protection/>
    </xf>
    <xf numFmtId="38" fontId="0" fillId="0" borderId="0" xfId="21" applyNumberFormat="1" applyFont="1">
      <alignment/>
      <protection/>
    </xf>
    <xf numFmtId="185" fontId="0" fillId="0" borderId="0" xfId="21" applyNumberFormat="1" applyFont="1">
      <alignment/>
      <protection/>
    </xf>
    <xf numFmtId="38" fontId="3" fillId="0" borderId="0" xfId="24" applyNumberFormat="1" applyFont="1" applyAlignment="1">
      <alignment horizontal="left"/>
      <protection/>
    </xf>
    <xf numFmtId="40" fontId="0" fillId="0" borderId="0" xfId="22" applyNumberFormat="1" applyFont="1">
      <alignment/>
      <protection/>
    </xf>
    <xf numFmtId="0" fontId="9" fillId="0" borderId="0" xfId="0" applyFont="1" applyAlignment="1">
      <alignment/>
    </xf>
    <xf numFmtId="0" fontId="24" fillId="0" borderId="0" xfId="21" applyFont="1" applyBorder="1">
      <alignment/>
      <protection/>
    </xf>
    <xf numFmtId="37" fontId="0" fillId="0" borderId="0" xfId="21" applyNumberFormat="1" applyFont="1">
      <alignment/>
      <protection/>
    </xf>
    <xf numFmtId="37" fontId="0" fillId="0" borderId="0" xfId="21" applyNumberFormat="1" applyFont="1" applyBorder="1">
      <alignment/>
      <protection/>
    </xf>
    <xf numFmtId="0" fontId="0" fillId="0" borderId="0" xfId="21" applyFont="1" applyBorder="1">
      <alignment/>
      <protection/>
    </xf>
    <xf numFmtId="0" fontId="25" fillId="0" borderId="0" xfId="21" applyFont="1">
      <alignment/>
      <protection/>
    </xf>
    <xf numFmtId="0" fontId="22" fillId="0" borderId="0" xfId="21" applyFont="1" applyFill="1">
      <alignment/>
      <protection/>
    </xf>
    <xf numFmtId="184" fontId="0" fillId="0" borderId="0" xfId="15" applyNumberFormat="1" applyFont="1" applyBorder="1" applyAlignment="1">
      <alignment/>
    </xf>
    <xf numFmtId="37" fontId="0" fillId="0" borderId="0" xfId="22" applyNumberFormat="1" applyFont="1" applyAlignment="1">
      <alignment horizontal="right"/>
      <protection/>
    </xf>
    <xf numFmtId="37" fontId="0" fillId="0" borderId="0" xfId="22" applyNumberFormat="1" applyFont="1">
      <alignment/>
      <protection/>
    </xf>
    <xf numFmtId="37" fontId="22" fillId="0" borderId="0" xfId="22" applyNumberFormat="1" applyFont="1" applyAlignment="1">
      <alignment horizontal="right"/>
      <protection/>
    </xf>
    <xf numFmtId="37" fontId="22" fillId="0" borderId="0" xfId="22" applyNumberFormat="1" applyFont="1">
      <alignment/>
      <protection/>
    </xf>
    <xf numFmtId="38" fontId="0" fillId="0" borderId="0" xfId="21" applyNumberFormat="1" applyFont="1" applyAlignment="1">
      <alignment horizontal="center"/>
      <protection/>
    </xf>
    <xf numFmtId="37" fontId="0" fillId="0" borderId="0" xfId="21" applyNumberFormat="1" applyFont="1" applyAlignment="1">
      <alignment horizontal="right"/>
      <protection/>
    </xf>
    <xf numFmtId="37" fontId="0" fillId="0" borderId="9" xfId="21" applyNumberFormat="1" applyFont="1" applyBorder="1">
      <alignment/>
      <protection/>
    </xf>
    <xf numFmtId="37" fontId="22" fillId="0" borderId="0" xfId="21" applyNumberFormat="1" applyFont="1" applyAlignment="1">
      <alignment horizontal="right"/>
      <protection/>
    </xf>
    <xf numFmtId="38" fontId="0" fillId="0" borderId="0" xfId="21" applyNumberFormat="1" applyFont="1" applyFill="1" applyBorder="1">
      <alignment/>
      <protection/>
    </xf>
    <xf numFmtId="41" fontId="0" fillId="0" borderId="0" xfId="21" applyNumberFormat="1" applyFont="1" applyBorder="1" applyAlignment="1">
      <alignment horizontal="right"/>
      <protection/>
    </xf>
    <xf numFmtId="184" fontId="0" fillId="0" borderId="0" xfId="15" applyNumberFormat="1" applyFont="1" applyFill="1" applyBorder="1" applyAlignment="1">
      <alignment/>
    </xf>
    <xf numFmtId="0" fontId="24" fillId="0" borderId="0" xfId="21" applyFont="1" applyBorder="1" applyAlignment="1">
      <alignment horizontal="left"/>
      <protection/>
    </xf>
    <xf numFmtId="0" fontId="0" fillId="0" borderId="0" xfId="21" applyFont="1" applyBorder="1">
      <alignment/>
      <protection/>
    </xf>
    <xf numFmtId="40" fontId="24" fillId="0" borderId="0" xfId="21" applyNumberFormat="1" applyFont="1" applyBorder="1" applyAlignment="1">
      <alignment horizontal="right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  <sheetName val="BASED ON estimate (2)"/>
      <sheetName val="fd int receivable"/>
      <sheetName val="KUOC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A56">
      <selection activeCell="A56" sqref="A56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8" width="15.75390625" style="10" customWidth="1"/>
    <col min="9" max="9" width="19.25390625" style="10" hidden="1" customWidth="1"/>
    <col min="10" max="16384" width="8.00390625" style="10" customWidth="1"/>
  </cols>
  <sheetData>
    <row r="1" spans="1:11" ht="15.75">
      <c r="A1" s="1" t="s">
        <v>0</v>
      </c>
      <c r="B1" s="21"/>
      <c r="C1" s="22"/>
      <c r="D1" s="22"/>
      <c r="E1" s="22"/>
      <c r="F1" s="22"/>
      <c r="H1" s="9"/>
      <c r="J1" s="7"/>
      <c r="K1" s="7"/>
    </row>
    <row r="2" spans="1:11" ht="15.75">
      <c r="A2" s="2" t="s">
        <v>1</v>
      </c>
      <c r="B2" s="21"/>
      <c r="C2" s="22"/>
      <c r="D2" s="22"/>
      <c r="E2" s="22"/>
      <c r="G2" s="18"/>
      <c r="H2" s="22"/>
      <c r="I2" s="22"/>
      <c r="J2" s="7"/>
      <c r="K2" s="7"/>
    </row>
    <row r="3" spans="1:7" ht="15.75">
      <c r="A3" s="101" t="s">
        <v>69</v>
      </c>
      <c r="B3" s="27"/>
      <c r="C3" s="28"/>
      <c r="D3" s="28"/>
      <c r="E3" s="28"/>
      <c r="F3" s="28"/>
      <c r="G3" s="25"/>
    </row>
    <row r="4" spans="1:7" ht="15.75">
      <c r="A4" s="101"/>
      <c r="B4" s="27"/>
      <c r="C4" s="28"/>
      <c r="D4" s="28"/>
      <c r="E4" s="28"/>
      <c r="F4" s="28"/>
      <c r="G4" s="25"/>
    </row>
    <row r="5" spans="1:7" ht="15.75">
      <c r="A5" s="59" t="s">
        <v>38</v>
      </c>
      <c r="B5" s="61"/>
      <c r="C5" s="62"/>
      <c r="D5" s="62"/>
      <c r="E5" s="62"/>
      <c r="F5" s="62"/>
      <c r="G5" s="62"/>
    </row>
    <row r="6" spans="1:7" ht="15.75">
      <c r="A6" s="59" t="s">
        <v>110</v>
      </c>
      <c r="B6" s="61"/>
      <c r="C6" s="62"/>
      <c r="D6" s="62"/>
      <c r="E6" s="62"/>
      <c r="F6" s="62"/>
      <c r="G6" s="154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>
      <c r="I8" s="11"/>
    </row>
    <row r="9" spans="7:9" s="53" customFormat="1" ht="15.75">
      <c r="G9" s="12"/>
      <c r="H9" s="13"/>
      <c r="I9" s="79" t="s">
        <v>4</v>
      </c>
    </row>
    <row r="10" spans="7:9" s="53" customFormat="1" ht="15.75">
      <c r="G10" s="12" t="s">
        <v>88</v>
      </c>
      <c r="H10" s="12" t="s">
        <v>89</v>
      </c>
      <c r="I10" s="86" t="s">
        <v>5</v>
      </c>
    </row>
    <row r="11" spans="7:9" ht="15.75">
      <c r="G11" s="151">
        <v>38717</v>
      </c>
      <c r="H11" s="151">
        <v>38352</v>
      </c>
      <c r="I11" s="66">
        <v>36341</v>
      </c>
    </row>
    <row r="12" spans="7:9" ht="15.75">
      <c r="G12" s="12" t="s">
        <v>6</v>
      </c>
      <c r="H12" s="12" t="s">
        <v>6</v>
      </c>
      <c r="I12" s="63" t="s">
        <v>6</v>
      </c>
    </row>
    <row r="13" spans="2:9" ht="15.75">
      <c r="B13" s="53" t="s">
        <v>77</v>
      </c>
      <c r="G13" s="12"/>
      <c r="H13" s="12"/>
      <c r="I13" s="63"/>
    </row>
    <row r="15" spans="1:9" ht="15.75">
      <c r="A15" s="30"/>
      <c r="B15" s="31" t="s">
        <v>39</v>
      </c>
      <c r="G15" s="32">
        <v>71659</v>
      </c>
      <c r="H15" s="32">
        <v>65172</v>
      </c>
      <c r="I15" s="32">
        <v>36239</v>
      </c>
    </row>
    <row r="16" spans="1:9" ht="15.75">
      <c r="A16" s="30"/>
      <c r="B16" s="31"/>
      <c r="G16" s="32"/>
      <c r="H16" s="32"/>
      <c r="I16" s="32"/>
    </row>
    <row r="17" spans="1:9" ht="15.75">
      <c r="A17" s="30"/>
      <c r="B17" t="s">
        <v>108</v>
      </c>
      <c r="G17" s="32">
        <v>13228</v>
      </c>
      <c r="H17" s="32">
        <v>0</v>
      </c>
      <c r="I17" s="32"/>
    </row>
    <row r="18" spans="1:9" ht="15.75">
      <c r="A18" s="30"/>
      <c r="B18" s="31"/>
      <c r="G18" s="32"/>
      <c r="H18" s="32"/>
      <c r="I18" s="32"/>
    </row>
    <row r="19" spans="1:9" ht="15.75">
      <c r="A19" s="30"/>
      <c r="B19" s="31" t="s">
        <v>98</v>
      </c>
      <c r="G19" s="32">
        <v>3</v>
      </c>
      <c r="H19" s="32">
        <v>3</v>
      </c>
      <c r="I19" s="32"/>
    </row>
    <row r="20" spans="1:9" ht="16.5" customHeight="1">
      <c r="A20" s="30"/>
      <c r="B20" s="31"/>
      <c r="G20" s="32"/>
      <c r="H20" s="32"/>
      <c r="I20" s="32"/>
    </row>
    <row r="21" spans="1:9" ht="15.75">
      <c r="A21" s="30"/>
      <c r="B21" s="108" t="s">
        <v>78</v>
      </c>
      <c r="G21" s="32"/>
      <c r="H21" s="32"/>
      <c r="I21" s="32"/>
    </row>
    <row r="22" spans="1:9" ht="15.75">
      <c r="A22" s="30"/>
      <c r="B22" s="108"/>
      <c r="G22" s="32"/>
      <c r="H22" s="32"/>
      <c r="I22" s="32"/>
    </row>
    <row r="23" spans="1:9" ht="15.75">
      <c r="A23" s="30"/>
      <c r="B23" s="156" t="s">
        <v>85</v>
      </c>
      <c r="G23" s="67">
        <f>22562-150-382-24</f>
        <v>22006</v>
      </c>
      <c r="H23" s="67">
        <v>17402</v>
      </c>
      <c r="I23" s="68">
        <v>48112.4</v>
      </c>
    </row>
    <row r="24" spans="1:9" ht="15.75">
      <c r="A24" s="30"/>
      <c r="B24" s="156" t="s">
        <v>86</v>
      </c>
      <c r="G24" s="163">
        <f>25425+3136-40-46</f>
        <v>28475</v>
      </c>
      <c r="H24" s="163">
        <f>27418+1210</f>
        <v>28628</v>
      </c>
      <c r="I24" s="69"/>
    </row>
    <row r="25" spans="1:15" ht="15.75" customHeight="1">
      <c r="A25" s="30"/>
      <c r="B25" s="156" t="s">
        <v>83</v>
      </c>
      <c r="G25" s="67">
        <v>454</v>
      </c>
      <c r="H25" s="67">
        <f>889-121</f>
        <v>768</v>
      </c>
      <c r="I25" s="69"/>
      <c r="O25" s="158"/>
    </row>
    <row r="26" spans="1:15" ht="15.75">
      <c r="A26" s="30"/>
      <c r="B26" s="156" t="s">
        <v>84</v>
      </c>
      <c r="G26" s="67">
        <v>14950</v>
      </c>
      <c r="H26" s="67">
        <v>45159</v>
      </c>
      <c r="I26" s="69"/>
      <c r="O26" s="158"/>
    </row>
    <row r="27" spans="1:15" ht="15.75">
      <c r="A27" s="30"/>
      <c r="B27" s="31"/>
      <c r="G27" s="70">
        <f>SUM(G23:G26)</f>
        <v>65885</v>
      </c>
      <c r="H27" s="70">
        <f>SUM(H23:H26)</f>
        <v>91957</v>
      </c>
      <c r="I27" s="71">
        <v>1438</v>
      </c>
      <c r="O27" s="159"/>
    </row>
    <row r="28" spans="1:15" ht="15.75">
      <c r="A28" s="30"/>
      <c r="B28" s="31"/>
      <c r="G28" s="67"/>
      <c r="H28" s="67"/>
      <c r="I28" s="90"/>
      <c r="O28" s="158"/>
    </row>
    <row r="29" spans="1:15" ht="15.75">
      <c r="A29" s="30"/>
      <c r="B29" s="108" t="s">
        <v>79</v>
      </c>
      <c r="G29" s="67"/>
      <c r="H29" s="67"/>
      <c r="I29" s="69">
        <v>18</v>
      </c>
      <c r="O29" s="158"/>
    </row>
    <row r="30" spans="1:9" ht="15.75">
      <c r="A30" s="30"/>
      <c r="B30" s="108"/>
      <c r="G30" s="67"/>
      <c r="H30" s="67"/>
      <c r="I30" s="69"/>
    </row>
    <row r="31" spans="1:10" ht="15.75">
      <c r="A31" s="30"/>
      <c r="B31" s="156" t="s">
        <v>87</v>
      </c>
      <c r="G31" s="67">
        <f>14838+13067</f>
        <v>27905</v>
      </c>
      <c r="H31" s="67">
        <f>24373+11502</f>
        <v>35875</v>
      </c>
      <c r="I31" s="69">
        <v>0</v>
      </c>
      <c r="J31" s="117"/>
    </row>
    <row r="32" spans="1:10" ht="15.75">
      <c r="A32" s="30"/>
      <c r="B32" s="156" t="s">
        <v>80</v>
      </c>
      <c r="G32" s="67">
        <v>165</v>
      </c>
      <c r="H32" s="67">
        <v>53</v>
      </c>
      <c r="I32" s="69">
        <v>33196</v>
      </c>
      <c r="J32" s="117"/>
    </row>
    <row r="33" spans="1:10" ht="15.75">
      <c r="A33" s="30"/>
      <c r="B33" s="156" t="s">
        <v>106</v>
      </c>
      <c r="G33" s="67">
        <v>362</v>
      </c>
      <c r="H33" s="67">
        <v>0</v>
      </c>
      <c r="I33" s="69">
        <v>33196</v>
      </c>
      <c r="J33" s="117"/>
    </row>
    <row r="34" spans="1:9" ht="15.75">
      <c r="A34" s="30"/>
      <c r="B34" s="31"/>
      <c r="G34" s="70">
        <f>SUM(G31:G33)</f>
        <v>28432</v>
      </c>
      <c r="H34" s="70">
        <f>SUM(H31:H33)</f>
        <v>35928</v>
      </c>
      <c r="I34" s="71"/>
    </row>
    <row r="35" spans="1:9" ht="15.75">
      <c r="A35" s="30"/>
      <c r="B35" s="31"/>
      <c r="G35" s="67"/>
      <c r="H35" s="67"/>
      <c r="I35" s="67"/>
    </row>
    <row r="36" spans="1:9" ht="15.75">
      <c r="A36" s="30"/>
      <c r="B36" s="108" t="s">
        <v>81</v>
      </c>
      <c r="G36" s="51">
        <f>+G27-G34+G19</f>
        <v>37456</v>
      </c>
      <c r="H36" s="51">
        <f>+H27-H34+H19</f>
        <v>56032</v>
      </c>
      <c r="I36" s="32"/>
    </row>
    <row r="37" spans="1:13" ht="16.5" thickBot="1">
      <c r="A37" s="30"/>
      <c r="B37" s="31"/>
      <c r="G37" s="52">
        <f>SUM(G15:G19)+G36-G19</f>
        <v>122343</v>
      </c>
      <c r="H37" s="52">
        <f>SUM(H15:H19)+H36-H19</f>
        <v>121204</v>
      </c>
      <c r="I37" s="32"/>
      <c r="M37" s="15"/>
    </row>
    <row r="38" spans="1:12" ht="17.25" thickBot="1" thickTop="1">
      <c r="A38" s="30"/>
      <c r="B38" s="31"/>
      <c r="G38" s="50"/>
      <c r="H38" s="50"/>
      <c r="I38" s="33">
        <v>48754.4</v>
      </c>
      <c r="L38" s="160"/>
    </row>
    <row r="39" spans="1:9" ht="16.5" thickTop="1">
      <c r="A39" s="30"/>
      <c r="B39" s="108" t="s">
        <v>82</v>
      </c>
      <c r="G39" s="50"/>
      <c r="H39" s="50"/>
      <c r="I39" s="50"/>
    </row>
    <row r="40" spans="1:9" ht="15.75">
      <c r="A40" s="30"/>
      <c r="B40" s="108"/>
      <c r="G40" s="50"/>
      <c r="H40" s="50"/>
      <c r="I40" s="50"/>
    </row>
    <row r="41" spans="1:9" ht="15.75">
      <c r="A41" s="30"/>
      <c r="B41" s="31" t="s">
        <v>7</v>
      </c>
      <c r="G41" s="67">
        <v>60000</v>
      </c>
      <c r="H41" s="67">
        <v>60000</v>
      </c>
      <c r="I41" s="32">
        <v>6964</v>
      </c>
    </row>
    <row r="42" spans="1:9" ht="15.75">
      <c r="A42" s="30"/>
      <c r="B42" s="31" t="s">
        <v>8</v>
      </c>
      <c r="G42" s="67">
        <f>+'EQUITY '!E26+'EQUITY '!G26+'EQUITY '!F26</f>
        <v>53262</v>
      </c>
      <c r="H42" s="67">
        <v>52632</v>
      </c>
      <c r="I42" s="32"/>
    </row>
    <row r="43" spans="1:9" ht="15.75">
      <c r="A43" s="30"/>
      <c r="B43" s="108"/>
      <c r="E43" s="150"/>
      <c r="G43" s="89">
        <f>SUM(G41:G42)</f>
        <v>113262</v>
      </c>
      <c r="H43" s="89">
        <f>SUM(H41:H42)</f>
        <v>112632</v>
      </c>
      <c r="I43" s="118"/>
    </row>
    <row r="44" spans="1:9" ht="15.75">
      <c r="A44" s="30"/>
      <c r="B44" s="31"/>
      <c r="E44" s="117"/>
      <c r="G44" s="67"/>
      <c r="H44" s="67"/>
      <c r="I44" s="67"/>
    </row>
    <row r="45" spans="1:9" ht="15.75">
      <c r="A45" s="30"/>
      <c r="B45" s="31" t="s">
        <v>107</v>
      </c>
      <c r="E45" s="117"/>
      <c r="G45" s="67">
        <v>0</v>
      </c>
      <c r="H45" s="67">
        <v>0</v>
      </c>
      <c r="I45" s="67"/>
    </row>
    <row r="46" spans="1:9" ht="15.75">
      <c r="A46" s="30"/>
      <c r="B46" s="31"/>
      <c r="E46" s="117"/>
      <c r="G46" s="67"/>
      <c r="H46" s="67"/>
      <c r="I46" s="67"/>
    </row>
    <row r="47" spans="1:9" ht="16.5" thickBot="1">
      <c r="A47" s="30"/>
      <c r="B47" s="10" t="s">
        <v>68</v>
      </c>
      <c r="G47" s="85">
        <f>9178-97</f>
        <v>9081</v>
      </c>
      <c r="H47" s="85">
        <v>8572</v>
      </c>
      <c r="I47" s="33"/>
    </row>
    <row r="48" spans="1:9" ht="17.25" thickBot="1" thickTop="1">
      <c r="A48" s="30"/>
      <c r="B48" s="31"/>
      <c r="G48" s="52">
        <f>SUM(G43:G47)</f>
        <v>122343</v>
      </c>
      <c r="H48" s="52">
        <f>SUM(H43:H47)</f>
        <v>121204</v>
      </c>
      <c r="I48" s="32"/>
    </row>
    <row r="49" spans="1:9" ht="16.5" thickTop="1">
      <c r="A49" s="30"/>
      <c r="B49" s="31"/>
      <c r="G49" s="51"/>
      <c r="H49" s="51"/>
      <c r="I49" s="32"/>
    </row>
    <row r="50" spans="2:8" ht="15.75">
      <c r="B50" s="175"/>
      <c r="C50" s="157"/>
      <c r="D50" s="157"/>
      <c r="E50" s="157"/>
      <c r="F50" s="176"/>
      <c r="G50" s="177"/>
      <c r="H50" s="177"/>
    </row>
    <row r="51" spans="7:8" ht="15.75">
      <c r="G51" s="117"/>
      <c r="H51" s="117"/>
    </row>
    <row r="52" spans="1:8" ht="15.75">
      <c r="A52" s="53" t="s">
        <v>96</v>
      </c>
      <c r="B52" s="53"/>
      <c r="C52" s="53"/>
      <c r="D52" s="53"/>
      <c r="E52" s="107"/>
      <c r="F52" s="106"/>
      <c r="G52" s="107"/>
      <c r="H52" s="56"/>
    </row>
    <row r="53" spans="1:8" ht="15.75">
      <c r="A53" s="103" t="s">
        <v>100</v>
      </c>
      <c r="B53" s="53"/>
      <c r="C53" s="53"/>
      <c r="D53" s="53"/>
      <c r="E53" s="107"/>
      <c r="F53" s="106"/>
      <c r="G53" s="107"/>
      <c r="H53" s="56"/>
    </row>
    <row r="54" spans="1:2" ht="15.75">
      <c r="A54" s="53" t="s">
        <v>97</v>
      </c>
      <c r="B54" s="23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"/>
  <sheetViews>
    <sheetView tabSelected="1" workbookViewId="0" topLeftCell="A31">
      <selection activeCell="A40" sqref="A40"/>
    </sheetView>
  </sheetViews>
  <sheetFormatPr defaultColWidth="9.00390625" defaultRowHeight="15.75"/>
  <cols>
    <col min="1" max="1" width="4.75390625" style="29" customWidth="1"/>
    <col min="2" max="2" width="10.75390625" style="29" customWidth="1"/>
    <col min="3" max="3" width="5.625" style="29" customWidth="1"/>
    <col min="4" max="4" width="8.125" style="29" customWidth="1"/>
    <col min="5" max="5" width="14.00390625" style="48" customWidth="1"/>
    <col min="6" max="6" width="15.625" style="47" customWidth="1"/>
    <col min="7" max="7" width="14.75390625" style="45" customWidth="1"/>
    <col min="8" max="8" width="15.00390625" style="46" customWidth="1"/>
    <col min="9" max="16384" width="8.00390625" style="44" customWidth="1"/>
  </cols>
  <sheetData>
    <row r="1" spans="1:8" s="23" customFormat="1" ht="15.75">
      <c r="A1" s="1" t="s">
        <v>0</v>
      </c>
      <c r="B1" s="21"/>
      <c r="C1" s="22"/>
      <c r="D1" s="22"/>
      <c r="E1" s="22"/>
      <c r="G1" s="77"/>
      <c r="H1" s="34"/>
    </row>
    <row r="2" spans="1:8" s="23" customFormat="1" ht="15.75">
      <c r="A2" s="2" t="s">
        <v>1</v>
      </c>
      <c r="B2" s="21"/>
      <c r="C2" s="22"/>
      <c r="D2" s="22"/>
      <c r="E2" s="22"/>
      <c r="G2" s="78"/>
      <c r="H2" s="22"/>
    </row>
    <row r="3" spans="1:8" s="23" customFormat="1" ht="15.75">
      <c r="A3" s="101" t="s">
        <v>70</v>
      </c>
      <c r="B3" s="21"/>
      <c r="C3" s="22"/>
      <c r="D3" s="22"/>
      <c r="E3" s="22"/>
      <c r="F3" s="36"/>
      <c r="G3" s="35"/>
      <c r="H3" s="22"/>
    </row>
    <row r="4" spans="1:8" s="23" customFormat="1" ht="4.5" customHeight="1">
      <c r="A4" s="5"/>
      <c r="B4" s="6"/>
      <c r="C4" s="7"/>
      <c r="D4" s="7"/>
      <c r="E4" s="7"/>
      <c r="F4" s="17"/>
      <c r="G4" s="37"/>
      <c r="H4" s="38"/>
    </row>
    <row r="5" spans="1:8" ht="15.75">
      <c r="A5" s="59" t="s">
        <v>10</v>
      </c>
      <c r="B5" s="39"/>
      <c r="C5" s="40"/>
      <c r="D5" s="40"/>
      <c r="E5" s="40"/>
      <c r="F5" s="41"/>
      <c r="G5" s="42"/>
      <c r="H5" s="43"/>
    </row>
    <row r="6" spans="1:8" ht="15.75">
      <c r="A6" s="59" t="s">
        <v>112</v>
      </c>
      <c r="B6" s="39"/>
      <c r="C6" s="40"/>
      <c r="D6" s="40"/>
      <c r="E6" s="40"/>
      <c r="F6" s="154"/>
      <c r="G6" s="42"/>
      <c r="H6" s="43"/>
    </row>
    <row r="7" spans="1:8" s="23" customFormat="1" ht="15.75">
      <c r="A7" s="8" t="s">
        <v>2</v>
      </c>
      <c r="B7" s="6"/>
      <c r="C7" s="7"/>
      <c r="D7" s="7"/>
      <c r="E7" s="7"/>
      <c r="F7" s="17"/>
      <c r="G7" s="37"/>
      <c r="H7" s="38"/>
    </row>
    <row r="8" spans="1:6" ht="9.75" customHeight="1">
      <c r="A8" s="23"/>
      <c r="B8" s="23"/>
      <c r="C8" s="23"/>
      <c r="D8" s="23"/>
      <c r="E8" s="20"/>
      <c r="F8" s="19"/>
    </row>
    <row r="9" spans="5:8" s="80" customFormat="1" ht="12.75">
      <c r="E9" s="84" t="s">
        <v>105</v>
      </c>
      <c r="F9" s="84" t="s">
        <v>73</v>
      </c>
      <c r="G9" s="84" t="s">
        <v>105</v>
      </c>
      <c r="H9" s="84" t="s">
        <v>73</v>
      </c>
    </row>
    <row r="10" spans="5:8" s="81" customFormat="1" ht="12">
      <c r="E10" s="82" t="s">
        <v>12</v>
      </c>
      <c r="F10" s="82" t="s">
        <v>71</v>
      </c>
      <c r="G10" s="83" t="s">
        <v>113</v>
      </c>
      <c r="H10" s="83" t="s">
        <v>113</v>
      </c>
    </row>
    <row r="11" spans="4:8" s="81" customFormat="1" ht="12">
      <c r="D11" s="145" t="s">
        <v>67</v>
      </c>
      <c r="E11" s="83" t="s">
        <v>13</v>
      </c>
      <c r="F11" s="83" t="s">
        <v>72</v>
      </c>
      <c r="G11" s="83" t="s">
        <v>15</v>
      </c>
      <c r="H11" s="83" t="s">
        <v>74</v>
      </c>
    </row>
    <row r="12" spans="4:8" s="81" customFormat="1" ht="12">
      <c r="D12" s="145"/>
      <c r="E12" s="82" t="s">
        <v>114</v>
      </c>
      <c r="F12" s="82" t="s">
        <v>114</v>
      </c>
      <c r="G12" s="83" t="s">
        <v>14</v>
      </c>
      <c r="H12" s="83" t="s">
        <v>75</v>
      </c>
    </row>
    <row r="13" spans="4:8" s="81" customFormat="1" ht="12">
      <c r="D13" s="145"/>
      <c r="E13" s="83" t="s">
        <v>6</v>
      </c>
      <c r="F13" s="83" t="s">
        <v>6</v>
      </c>
      <c r="G13" s="83" t="s">
        <v>6</v>
      </c>
      <c r="H13" s="83" t="s">
        <v>6</v>
      </c>
    </row>
    <row r="14" spans="1:8" s="29" customFormat="1" ht="15.75">
      <c r="A14" s="23"/>
      <c r="B14" s="23"/>
      <c r="C14" s="23"/>
      <c r="D14" s="146"/>
      <c r="E14" s="14"/>
      <c r="F14" s="14"/>
      <c r="G14" s="14"/>
      <c r="H14" s="14"/>
    </row>
    <row r="15" spans="1:8" s="29" customFormat="1" ht="15.75">
      <c r="A15" s="53" t="s">
        <v>9</v>
      </c>
      <c r="D15" s="147"/>
      <c r="E15" s="55">
        <v>39482</v>
      </c>
      <c r="F15" s="55">
        <v>46489</v>
      </c>
      <c r="G15" s="55">
        <v>180967</v>
      </c>
      <c r="H15" s="55">
        <v>186482</v>
      </c>
    </row>
    <row r="16" spans="4:8" s="29" customFormat="1" ht="15.75">
      <c r="D16" s="147"/>
      <c r="E16" s="55"/>
      <c r="F16" s="55"/>
      <c r="G16" s="55"/>
      <c r="H16" s="55"/>
    </row>
    <row r="17" spans="1:8" s="29" customFormat="1" ht="15.75">
      <c r="A17" s="15" t="s">
        <v>19</v>
      </c>
      <c r="D17" s="147"/>
      <c r="E17" s="169">
        <f>-39143-40-150-382-24-46</f>
        <v>-39785</v>
      </c>
      <c r="F17" s="171">
        <v>-46371</v>
      </c>
      <c r="G17" s="169">
        <f>-174392+115-40-150-382-24-46</f>
        <v>-174919</v>
      </c>
      <c r="H17" s="171">
        <v>-179391</v>
      </c>
    </row>
    <row r="18" spans="4:8" s="29" customFormat="1" ht="15.75">
      <c r="D18" s="147"/>
      <c r="E18" s="55"/>
      <c r="F18" s="55"/>
      <c r="G18" s="55"/>
      <c r="H18" s="55"/>
    </row>
    <row r="19" spans="1:8" s="29" customFormat="1" ht="15.75">
      <c r="A19" s="15" t="s">
        <v>20</v>
      </c>
      <c r="D19" s="147"/>
      <c r="E19" s="124">
        <v>343</v>
      </c>
      <c r="F19" s="124">
        <v>683</v>
      </c>
      <c r="G19" s="124">
        <v>1588</v>
      </c>
      <c r="H19" s="124">
        <v>2708</v>
      </c>
    </row>
    <row r="20" spans="4:8" s="29" customFormat="1" ht="15.75">
      <c r="D20" s="147"/>
      <c r="E20" s="55"/>
      <c r="F20" s="55"/>
      <c r="G20" s="55"/>
      <c r="H20" s="55"/>
    </row>
    <row r="21" spans="1:8" s="29" customFormat="1" ht="15.75">
      <c r="A21" s="103" t="s">
        <v>21</v>
      </c>
      <c r="D21" s="147"/>
      <c r="E21" s="55">
        <f>+E15+E17+E19</f>
        <v>40</v>
      </c>
      <c r="F21" s="55">
        <f>+F15+F17+F19</f>
        <v>801</v>
      </c>
      <c r="G21" s="55">
        <f>+G15+G17+G19</f>
        <v>7636</v>
      </c>
      <c r="H21" s="55">
        <f>+H15+H17+H19</f>
        <v>9799</v>
      </c>
    </row>
    <row r="22" spans="4:8" s="29" customFormat="1" ht="15.75">
      <c r="D22" s="147"/>
      <c r="E22" s="55"/>
      <c r="F22" s="55"/>
      <c r="G22" s="55"/>
      <c r="H22" s="55"/>
    </row>
    <row r="23" spans="1:8" s="29" customFormat="1" ht="15.75">
      <c r="A23" s="29" t="s">
        <v>18</v>
      </c>
      <c r="D23" s="168"/>
      <c r="E23" s="173">
        <v>-26</v>
      </c>
      <c r="F23" s="173">
        <v>0</v>
      </c>
      <c r="G23" s="173">
        <v>-115</v>
      </c>
      <c r="H23" s="149">
        <v>0</v>
      </c>
    </row>
    <row r="24" spans="4:8" s="29" customFormat="1" ht="15.75">
      <c r="D24" s="147"/>
      <c r="E24" s="55"/>
      <c r="F24" s="55"/>
      <c r="G24" s="55"/>
      <c r="H24" s="55"/>
    </row>
    <row r="25" spans="1:8" s="29" customFormat="1" ht="15.75">
      <c r="A25" s="15" t="s">
        <v>22</v>
      </c>
      <c r="D25" s="147"/>
      <c r="E25" s="130">
        <v>0</v>
      </c>
      <c r="F25" s="130">
        <v>0</v>
      </c>
      <c r="G25" s="130">
        <v>0</v>
      </c>
      <c r="H25" s="130">
        <v>0</v>
      </c>
    </row>
    <row r="26" spans="4:8" s="29" customFormat="1" ht="15.75">
      <c r="D26" s="147"/>
      <c r="E26" s="125"/>
      <c r="F26" s="125"/>
      <c r="G26" s="125"/>
      <c r="H26" s="125"/>
    </row>
    <row r="27" spans="1:8" s="29" customFormat="1" ht="15.75">
      <c r="A27" s="103" t="s">
        <v>16</v>
      </c>
      <c r="D27" s="147"/>
      <c r="E27" s="104">
        <f>+E21+E23+E25</f>
        <v>14</v>
      </c>
      <c r="F27" s="104">
        <f>+F21+F23+F25</f>
        <v>801</v>
      </c>
      <c r="G27" s="104">
        <f>+G21+G23+G25</f>
        <v>7521</v>
      </c>
      <c r="H27" s="104">
        <f>+H21+H23+H25</f>
        <v>9799</v>
      </c>
    </row>
    <row r="28" spans="4:8" s="29" customFormat="1" ht="15.75">
      <c r="D28" s="147"/>
      <c r="E28" s="55"/>
      <c r="F28" s="55"/>
      <c r="G28" s="55"/>
      <c r="H28" s="55"/>
    </row>
    <row r="29" spans="1:8" s="29" customFormat="1" ht="15.75">
      <c r="A29" s="10" t="s">
        <v>11</v>
      </c>
      <c r="D29" s="145">
        <v>19</v>
      </c>
      <c r="E29" s="170">
        <f>-369+97</f>
        <v>-272</v>
      </c>
      <c r="F29" s="170">
        <v>-672</v>
      </c>
      <c r="G29" s="170">
        <f>-2668+97</f>
        <v>-2571</v>
      </c>
      <c r="H29" s="170">
        <v>-3235</v>
      </c>
    </row>
    <row r="30" spans="4:8" s="29" customFormat="1" ht="15.75">
      <c r="D30" s="147"/>
      <c r="E30" s="56"/>
      <c r="F30" s="56"/>
      <c r="G30" s="56"/>
      <c r="H30" s="56"/>
    </row>
    <row r="31" spans="1:8" s="29" customFormat="1" ht="15.75">
      <c r="A31" s="103" t="s">
        <v>35</v>
      </c>
      <c r="B31" s="49"/>
      <c r="D31" s="147"/>
      <c r="E31" s="172">
        <f>+E27+E29</f>
        <v>-258</v>
      </c>
      <c r="F31" s="105">
        <f>+F27+F29</f>
        <v>129</v>
      </c>
      <c r="G31" s="172">
        <f>+G27+G29</f>
        <v>4950</v>
      </c>
      <c r="H31" s="105">
        <f>+H27+H29</f>
        <v>6564</v>
      </c>
    </row>
    <row r="32" spans="4:8" s="29" customFormat="1" ht="15.75">
      <c r="D32" s="147"/>
      <c r="E32" s="56"/>
      <c r="F32" s="56"/>
      <c r="G32" s="56"/>
      <c r="H32" s="56"/>
    </row>
    <row r="33" spans="1:8" s="29" customFormat="1" ht="15.75">
      <c r="A33" s="15" t="s">
        <v>23</v>
      </c>
      <c r="D33" s="147"/>
      <c r="E33" s="131">
        <v>0</v>
      </c>
      <c r="F33" s="131">
        <v>0</v>
      </c>
      <c r="G33" s="131">
        <v>0</v>
      </c>
      <c r="H33" s="131">
        <v>0</v>
      </c>
    </row>
    <row r="34" spans="4:8" s="29" customFormat="1" ht="15.75">
      <c r="D34" s="147"/>
      <c r="E34" s="126"/>
      <c r="F34" s="126"/>
      <c r="G34" s="126"/>
      <c r="H34" s="126"/>
    </row>
    <row r="35" spans="1:8" s="29" customFormat="1" ht="16.5" thickBot="1">
      <c r="A35" s="103" t="s">
        <v>36</v>
      </c>
      <c r="D35" s="147"/>
      <c r="E35" s="127">
        <f>+E31-E33</f>
        <v>-258</v>
      </c>
      <c r="F35" s="127">
        <f>+F31-F33</f>
        <v>129</v>
      </c>
      <c r="G35" s="127">
        <f>+G31-G33</f>
        <v>4950</v>
      </c>
      <c r="H35" s="127">
        <f>+H31-H33</f>
        <v>6564</v>
      </c>
    </row>
    <row r="36" spans="4:8" s="29" customFormat="1" ht="16.5" thickTop="1">
      <c r="D36" s="147"/>
      <c r="E36" s="56"/>
      <c r="F36" s="56"/>
      <c r="G36" s="137"/>
      <c r="H36" s="56"/>
    </row>
    <row r="37" spans="1:8" s="29" customFormat="1" ht="15.75">
      <c r="A37" s="49" t="s">
        <v>24</v>
      </c>
      <c r="D37" s="147"/>
      <c r="E37" s="56"/>
      <c r="F37" s="56"/>
      <c r="G37" s="137"/>
      <c r="H37" s="56"/>
    </row>
    <row r="38" spans="4:8" s="29" customFormat="1" ht="15.75">
      <c r="D38" s="147"/>
      <c r="E38" s="56"/>
      <c r="F38" s="56"/>
      <c r="G38" s="137"/>
      <c r="H38" s="56"/>
    </row>
    <row r="39" spans="1:8" s="29" customFormat="1" ht="15.75">
      <c r="A39" s="121" t="s">
        <v>17</v>
      </c>
      <c r="B39" s="49" t="s">
        <v>25</v>
      </c>
      <c r="D39" s="145">
        <v>27</v>
      </c>
      <c r="E39" s="57">
        <f>+E35/60000*100</f>
        <v>-0.43</v>
      </c>
      <c r="F39" s="57">
        <f>+F35/60000*100</f>
        <v>0.215</v>
      </c>
      <c r="G39" s="138">
        <f>+G35/60000*100</f>
        <v>8.25</v>
      </c>
      <c r="H39" s="57">
        <f>+H35/60000*100</f>
        <v>10.94</v>
      </c>
    </row>
    <row r="40" spans="1:8" s="29" customFormat="1" ht="5.25" customHeight="1">
      <c r="A40" s="122"/>
      <c r="B40" s="54"/>
      <c r="D40" s="145"/>
      <c r="E40" s="57"/>
      <c r="F40" s="129"/>
      <c r="G40" s="138"/>
      <c r="H40" s="129"/>
    </row>
    <row r="41" spans="1:8" s="29" customFormat="1" ht="15.75">
      <c r="A41" s="123" t="s">
        <v>17</v>
      </c>
      <c r="B41" s="54" t="s">
        <v>26</v>
      </c>
      <c r="D41" s="145">
        <v>27</v>
      </c>
      <c r="E41" s="143" t="s">
        <v>65</v>
      </c>
      <c r="F41" s="143" t="s">
        <v>65</v>
      </c>
      <c r="G41" s="143" t="s">
        <v>65</v>
      </c>
      <c r="H41" s="143" t="s">
        <v>65</v>
      </c>
    </row>
    <row r="42" spans="5:8" s="29" customFormat="1" ht="5.25" customHeight="1">
      <c r="E42" s="128"/>
      <c r="F42" s="48"/>
      <c r="G42" s="139"/>
      <c r="H42" s="48"/>
    </row>
    <row r="43" spans="1:8" s="29" customFormat="1" ht="15.75">
      <c r="A43" s="53" t="s">
        <v>92</v>
      </c>
      <c r="B43" s="53"/>
      <c r="C43" s="53"/>
      <c r="D43" s="53"/>
      <c r="E43" s="107"/>
      <c r="F43" s="106"/>
      <c r="G43" s="58"/>
      <c r="H43" s="48"/>
    </row>
    <row r="44" spans="1:8" s="29" customFormat="1" ht="15.75">
      <c r="A44" s="103" t="s">
        <v>100</v>
      </c>
      <c r="B44" s="53"/>
      <c r="C44" s="53"/>
      <c r="D44" s="53"/>
      <c r="E44" s="107"/>
      <c r="F44" s="106"/>
      <c r="G44" s="58"/>
      <c r="H44" s="48"/>
    </row>
    <row r="45" spans="1:8" s="29" customFormat="1" ht="15.75">
      <c r="A45" s="53" t="s">
        <v>91</v>
      </c>
      <c r="B45" s="53"/>
      <c r="C45" s="53"/>
      <c r="D45" s="53"/>
      <c r="E45" s="107"/>
      <c r="F45" s="106"/>
      <c r="G45" s="58"/>
      <c r="H45" s="48"/>
    </row>
    <row r="46" spans="5:8" s="29" customFormat="1" ht="15.75">
      <c r="E46" s="48"/>
      <c r="F46" s="153"/>
      <c r="G46" s="48"/>
      <c r="H46" s="48"/>
    </row>
    <row r="47" spans="5:8" s="29" customFormat="1" ht="15.75">
      <c r="E47" s="102"/>
      <c r="F47" s="48"/>
      <c r="G47" s="48"/>
      <c r="H47" s="48"/>
    </row>
    <row r="48" spans="5:8" s="29" customFormat="1" ht="15.75">
      <c r="E48" s="102"/>
      <c r="F48" s="152"/>
      <c r="G48" s="135"/>
      <c r="H48" s="48"/>
    </row>
    <row r="49" spans="5:8" s="29" customFormat="1" ht="15.75">
      <c r="E49" s="48"/>
      <c r="F49" s="48"/>
      <c r="G49" s="48"/>
      <c r="H49" s="48"/>
    </row>
    <row r="50" spans="5:8" s="29" customFormat="1" ht="15.75">
      <c r="E50" s="48"/>
      <c r="F50" s="136"/>
      <c r="G50" s="48"/>
      <c r="H50" s="48"/>
    </row>
    <row r="51" spans="5:8" s="29" customFormat="1" ht="15.75">
      <c r="E51" s="48"/>
      <c r="F51" s="136"/>
      <c r="G51" s="48"/>
      <c r="H51" s="48"/>
    </row>
    <row r="52" spans="5:8" s="29" customFormat="1" ht="15.75">
      <c r="E52" s="48"/>
      <c r="F52" s="48"/>
      <c r="G52" s="48"/>
      <c r="H52" s="48"/>
    </row>
    <row r="53" spans="5:8" s="29" customFormat="1" ht="15.75">
      <c r="E53" s="48"/>
      <c r="F53" s="48"/>
      <c r="G53" s="48"/>
      <c r="H53" s="48"/>
    </row>
    <row r="54" spans="5:8" s="29" customFormat="1" ht="15.75">
      <c r="E54" s="48"/>
      <c r="F54" s="48"/>
      <c r="G54" s="48"/>
      <c r="H54" s="48"/>
    </row>
    <row r="55" spans="5:8" s="29" customFormat="1" ht="15.75">
      <c r="E55" s="48"/>
      <c r="F55" s="48"/>
      <c r="G55" s="48"/>
      <c r="H55" s="48"/>
    </row>
    <row r="56" spans="5:8" s="29" customFormat="1" ht="15.75">
      <c r="E56" s="48"/>
      <c r="F56" s="48"/>
      <c r="G56" s="48"/>
      <c r="H56" s="48"/>
    </row>
    <row r="57" spans="5:8" s="29" customFormat="1" ht="15.75">
      <c r="E57" s="48"/>
      <c r="F57" s="48"/>
      <c r="G57" s="48"/>
      <c r="H57" s="48"/>
    </row>
    <row r="58" spans="5:8" s="29" customFormat="1" ht="15.75">
      <c r="E58" s="48"/>
      <c r="F58" s="48"/>
      <c r="G58" s="48"/>
      <c r="H58" s="48"/>
    </row>
    <row r="59" spans="5:8" s="29" customFormat="1" ht="15.75">
      <c r="E59" s="48"/>
      <c r="F59" s="48"/>
      <c r="G59" s="48"/>
      <c r="H59" s="48"/>
    </row>
    <row r="60" spans="5:8" s="29" customFormat="1" ht="15.75">
      <c r="E60" s="48"/>
      <c r="F60" s="48"/>
      <c r="G60" s="48"/>
      <c r="H60" s="48"/>
    </row>
    <row r="61" spans="5:8" s="29" customFormat="1" ht="15.75">
      <c r="E61" s="48"/>
      <c r="F61" s="48"/>
      <c r="G61" s="48"/>
      <c r="H61" s="48"/>
    </row>
    <row r="62" spans="5:8" s="29" customFormat="1" ht="15.75">
      <c r="E62" s="48"/>
      <c r="F62" s="48"/>
      <c r="G62" s="48"/>
      <c r="H62" s="48"/>
    </row>
    <row r="63" spans="5:8" s="29" customFormat="1" ht="15.75">
      <c r="E63" s="48"/>
      <c r="F63" s="48"/>
      <c r="G63" s="48"/>
      <c r="H63" s="48"/>
    </row>
    <row r="64" spans="5:8" s="29" customFormat="1" ht="15.75">
      <c r="E64" s="48"/>
      <c r="F64" s="48"/>
      <c r="G64" s="48"/>
      <c r="H64" s="48"/>
    </row>
    <row r="65" spans="5:8" s="29" customFormat="1" ht="15.75">
      <c r="E65" s="48"/>
      <c r="F65" s="48"/>
      <c r="G65" s="48"/>
      <c r="H65" s="48"/>
    </row>
    <row r="66" spans="5:8" s="29" customFormat="1" ht="15.75">
      <c r="E66" s="48"/>
      <c r="F66" s="48"/>
      <c r="G66" s="48"/>
      <c r="H66" s="48"/>
    </row>
    <row r="67" spans="5:8" s="29" customFormat="1" ht="15.75">
      <c r="E67" s="48"/>
      <c r="F67" s="48"/>
      <c r="G67" s="48"/>
      <c r="H67" s="48"/>
    </row>
    <row r="68" spans="5:8" s="29" customFormat="1" ht="15.75">
      <c r="E68" s="48"/>
      <c r="F68" s="48"/>
      <c r="G68" s="48"/>
      <c r="H68" s="48"/>
    </row>
    <row r="69" spans="5:8" s="29" customFormat="1" ht="15.75">
      <c r="E69" s="48"/>
      <c r="F69" s="48"/>
      <c r="G69" s="48"/>
      <c r="H69" s="48"/>
    </row>
    <row r="70" spans="5:8" s="29" customFormat="1" ht="15.75">
      <c r="E70" s="48"/>
      <c r="F70" s="48"/>
      <c r="G70" s="48"/>
      <c r="H70" s="48"/>
    </row>
    <row r="71" spans="5:8" s="29" customFormat="1" ht="15.75">
      <c r="E71" s="48"/>
      <c r="F71" s="48"/>
      <c r="G71" s="48"/>
      <c r="H71" s="48"/>
    </row>
    <row r="72" spans="5:8" s="29" customFormat="1" ht="15.75">
      <c r="E72" s="48"/>
      <c r="F72" s="48"/>
      <c r="G72" s="48"/>
      <c r="H72" s="48"/>
    </row>
    <row r="73" spans="5:8" s="29" customFormat="1" ht="15.75">
      <c r="E73" s="48"/>
      <c r="F73" s="48"/>
      <c r="G73" s="48"/>
      <c r="H73" s="48"/>
    </row>
    <row r="74" spans="5:8" s="29" customFormat="1" ht="15.75">
      <c r="E74" s="48"/>
      <c r="F74" s="48"/>
      <c r="G74" s="48"/>
      <c r="H74" s="48"/>
    </row>
    <row r="75" spans="5:8" s="29" customFormat="1" ht="15.75">
      <c r="E75" s="48"/>
      <c r="F75" s="48"/>
      <c r="G75" s="48"/>
      <c r="H75" s="48"/>
    </row>
    <row r="76" spans="5:8" s="29" customFormat="1" ht="15.75">
      <c r="E76" s="48"/>
      <c r="F76" s="48"/>
      <c r="G76" s="48"/>
      <c r="H76" s="48"/>
    </row>
    <row r="77" spans="5:8" s="29" customFormat="1" ht="15.75">
      <c r="E77" s="48"/>
      <c r="F77" s="47"/>
      <c r="G77" s="48"/>
      <c r="H77" s="48"/>
    </row>
    <row r="78" spans="5:8" s="29" customFormat="1" ht="15.75">
      <c r="E78" s="48"/>
      <c r="F78" s="47"/>
      <c r="G78" s="48"/>
      <c r="H78" s="48"/>
    </row>
    <row r="79" spans="5:8" s="29" customFormat="1" ht="15.75">
      <c r="E79" s="48"/>
      <c r="F79" s="47"/>
      <c r="G79" s="48"/>
      <c r="H79" s="48"/>
    </row>
    <row r="80" spans="5:8" s="29" customFormat="1" ht="15.75">
      <c r="E80" s="48"/>
      <c r="F80" s="47"/>
      <c r="G80" s="48"/>
      <c r="H80" s="48"/>
    </row>
    <row r="81" spans="5:8" s="29" customFormat="1" ht="15.75">
      <c r="E81" s="48"/>
      <c r="F81" s="47"/>
      <c r="G81" s="48"/>
      <c r="H81" s="48"/>
    </row>
    <row r="82" spans="5:8" s="29" customFormat="1" ht="15.75">
      <c r="E82" s="48"/>
      <c r="F82" s="47"/>
      <c r="G82" s="48"/>
      <c r="H82" s="48"/>
    </row>
    <row r="83" spans="5:8" s="29" customFormat="1" ht="15.75">
      <c r="E83" s="48"/>
      <c r="F83" s="47"/>
      <c r="G83" s="48"/>
      <c r="H83" s="48"/>
    </row>
    <row r="84" spans="5:8" s="29" customFormat="1" ht="15.75">
      <c r="E84" s="48"/>
      <c r="F84" s="47"/>
      <c r="G84" s="48"/>
      <c r="H84" s="48"/>
    </row>
    <row r="85" spans="5:8" s="29" customFormat="1" ht="15.75">
      <c r="E85" s="48"/>
      <c r="F85" s="47"/>
      <c r="G85" s="48"/>
      <c r="H85" s="48"/>
    </row>
    <row r="86" spans="5:8" s="29" customFormat="1" ht="15.75">
      <c r="E86" s="48"/>
      <c r="F86" s="47"/>
      <c r="G86" s="48"/>
      <c r="H86" s="48"/>
    </row>
    <row r="87" spans="5:8" s="29" customFormat="1" ht="15.75">
      <c r="E87" s="48"/>
      <c r="F87" s="47"/>
      <c r="G87" s="48"/>
      <c r="H87" s="48"/>
    </row>
    <row r="88" spans="5:8" s="29" customFormat="1" ht="15.75">
      <c r="E88" s="48"/>
      <c r="F88" s="47"/>
      <c r="G88" s="48"/>
      <c r="H88" s="48"/>
    </row>
    <row r="89" spans="5:8" s="29" customFormat="1" ht="15.75">
      <c r="E89" s="48"/>
      <c r="F89" s="47"/>
      <c r="G89" s="48"/>
      <c r="H89" s="48"/>
    </row>
    <row r="90" spans="5:8" s="29" customFormat="1" ht="15.75">
      <c r="E90" s="48"/>
      <c r="F90" s="47"/>
      <c r="G90" s="48"/>
      <c r="H90" s="48"/>
    </row>
    <row r="91" spans="5:8" s="29" customFormat="1" ht="15.75">
      <c r="E91" s="48"/>
      <c r="F91" s="47"/>
      <c r="G91" s="48"/>
      <c r="H91" s="48"/>
    </row>
    <row r="92" spans="5:8" s="29" customFormat="1" ht="15.75">
      <c r="E92" s="48"/>
      <c r="F92" s="47"/>
      <c r="G92" s="48"/>
      <c r="H92" s="48"/>
    </row>
    <row r="93" spans="5:8" s="29" customFormat="1" ht="15.75">
      <c r="E93" s="48"/>
      <c r="F93" s="47"/>
      <c r="G93" s="48"/>
      <c r="H93" s="48"/>
    </row>
    <row r="94" spans="5:8" s="29" customFormat="1" ht="15.75">
      <c r="E94" s="48"/>
      <c r="F94" s="47"/>
      <c r="G94" s="48"/>
      <c r="H94" s="48"/>
    </row>
    <row r="95" spans="5:8" s="29" customFormat="1" ht="15.75">
      <c r="E95" s="48"/>
      <c r="F95" s="47"/>
      <c r="G95" s="48"/>
      <c r="H95" s="48"/>
    </row>
    <row r="96" spans="5:8" s="29" customFormat="1" ht="15.75">
      <c r="E96" s="48"/>
      <c r="F96" s="47"/>
      <c r="G96" s="48"/>
      <c r="H96" s="48"/>
    </row>
    <row r="97" spans="5:8" s="29" customFormat="1" ht="15.75">
      <c r="E97" s="48"/>
      <c r="F97" s="47"/>
      <c r="G97" s="48"/>
      <c r="H97" s="48"/>
    </row>
    <row r="98" spans="5:8" s="29" customFormat="1" ht="15.75">
      <c r="E98" s="48"/>
      <c r="F98" s="47"/>
      <c r="G98" s="48"/>
      <c r="H98" s="48"/>
    </row>
    <row r="99" spans="5:8" s="29" customFormat="1" ht="15.75">
      <c r="E99" s="48"/>
      <c r="F99" s="47"/>
      <c r="G99" s="48"/>
      <c r="H99" s="48"/>
    </row>
    <row r="100" spans="5:8" s="29" customFormat="1" ht="15.75">
      <c r="E100" s="48"/>
      <c r="F100" s="47"/>
      <c r="G100" s="48"/>
      <c r="H100" s="48"/>
    </row>
    <row r="101" spans="5:8" s="29" customFormat="1" ht="15.75">
      <c r="E101" s="48"/>
      <c r="F101" s="47"/>
      <c r="G101" s="48"/>
      <c r="H101" s="48"/>
    </row>
    <row r="102" spans="5:8" s="29" customFormat="1" ht="15.75">
      <c r="E102" s="48"/>
      <c r="F102" s="47"/>
      <c r="G102" s="48"/>
      <c r="H102" s="48"/>
    </row>
    <row r="103" spans="5:8" s="29" customFormat="1" ht="15.75">
      <c r="E103" s="48"/>
      <c r="F103" s="47"/>
      <c r="G103" s="48"/>
      <c r="H103" s="48"/>
    </row>
    <row r="104" spans="5:8" s="29" customFormat="1" ht="15.75">
      <c r="E104" s="48"/>
      <c r="F104" s="47"/>
      <c r="G104" s="48"/>
      <c r="H104" s="48"/>
    </row>
    <row r="105" spans="5:8" s="29" customFormat="1" ht="15.75">
      <c r="E105" s="48"/>
      <c r="F105" s="47"/>
      <c r="G105" s="48"/>
      <c r="H105" s="48"/>
    </row>
    <row r="106" spans="5:8" s="29" customFormat="1" ht="15.75">
      <c r="E106" s="48"/>
      <c r="F106" s="47"/>
      <c r="G106" s="48"/>
      <c r="H106" s="48"/>
    </row>
    <row r="107" spans="5:8" s="29" customFormat="1" ht="15.75">
      <c r="E107" s="48"/>
      <c r="F107" s="47"/>
      <c r="G107" s="48"/>
      <c r="H107" s="48"/>
    </row>
    <row r="108" spans="5:8" s="29" customFormat="1" ht="15.75">
      <c r="E108" s="48"/>
      <c r="F108" s="47"/>
      <c r="G108" s="48"/>
      <c r="H108" s="48"/>
    </row>
    <row r="109" spans="5:8" s="29" customFormat="1" ht="15.75">
      <c r="E109" s="48"/>
      <c r="F109" s="47"/>
      <c r="G109" s="48"/>
      <c r="H109" s="48"/>
    </row>
    <row r="110" spans="5:8" s="29" customFormat="1" ht="15.75">
      <c r="E110" s="48"/>
      <c r="F110" s="47"/>
      <c r="G110" s="48"/>
      <c r="H110" s="48"/>
    </row>
    <row r="111" spans="5:8" s="29" customFormat="1" ht="15.75">
      <c r="E111" s="48"/>
      <c r="F111" s="47"/>
      <c r="G111" s="48"/>
      <c r="H111" s="48"/>
    </row>
    <row r="112" spans="5:8" s="29" customFormat="1" ht="15.75">
      <c r="E112" s="48"/>
      <c r="F112" s="47"/>
      <c r="G112" s="48"/>
      <c r="H112" s="48"/>
    </row>
    <row r="113" spans="5:8" s="29" customFormat="1" ht="15.75">
      <c r="E113" s="48"/>
      <c r="F113" s="47"/>
      <c r="G113" s="48"/>
      <c r="H113" s="48"/>
    </row>
    <row r="114" spans="5:8" s="29" customFormat="1" ht="15.75">
      <c r="E114" s="48"/>
      <c r="F114" s="47"/>
      <c r="G114" s="48"/>
      <c r="H114" s="48"/>
    </row>
    <row r="115" spans="5:8" s="29" customFormat="1" ht="15.75">
      <c r="E115" s="48"/>
      <c r="F115" s="47"/>
      <c r="G115" s="48"/>
      <c r="H115" s="48"/>
    </row>
    <row r="116" spans="5:8" s="29" customFormat="1" ht="15.75">
      <c r="E116" s="48"/>
      <c r="F116" s="47"/>
      <c r="G116" s="48"/>
      <c r="H116" s="48"/>
    </row>
    <row r="117" spans="5:8" s="29" customFormat="1" ht="15.75">
      <c r="E117" s="48"/>
      <c r="F117" s="47"/>
      <c r="G117" s="48"/>
      <c r="H117" s="48"/>
    </row>
    <row r="118" spans="5:8" s="29" customFormat="1" ht="15.75">
      <c r="E118" s="48"/>
      <c r="F118" s="47"/>
      <c r="G118" s="48"/>
      <c r="H118" s="48"/>
    </row>
    <row r="119" spans="5:8" s="29" customFormat="1" ht="15.75">
      <c r="E119" s="48"/>
      <c r="F119" s="47"/>
      <c r="G119" s="48"/>
      <c r="H119" s="48"/>
    </row>
    <row r="120" spans="5:8" s="29" customFormat="1" ht="15.75">
      <c r="E120" s="48"/>
      <c r="F120" s="47"/>
      <c r="G120" s="48"/>
      <c r="H120" s="48"/>
    </row>
    <row r="121" spans="5:8" s="29" customFormat="1" ht="15.75">
      <c r="E121" s="48"/>
      <c r="F121" s="47"/>
      <c r="G121" s="48"/>
      <c r="H121" s="48"/>
    </row>
    <row r="122" spans="5:8" s="29" customFormat="1" ht="15.75">
      <c r="E122" s="48"/>
      <c r="F122" s="47"/>
      <c r="G122" s="48"/>
      <c r="H122" s="48"/>
    </row>
    <row r="123" spans="5:8" s="29" customFormat="1" ht="15.75">
      <c r="E123" s="48"/>
      <c r="F123" s="47"/>
      <c r="G123" s="48"/>
      <c r="H123" s="48"/>
    </row>
    <row r="124" spans="5:8" s="29" customFormat="1" ht="15.75">
      <c r="E124" s="48"/>
      <c r="F124" s="47"/>
      <c r="G124" s="48"/>
      <c r="H124" s="48"/>
    </row>
    <row r="125" spans="5:8" s="29" customFormat="1" ht="15.75">
      <c r="E125" s="48"/>
      <c r="F125" s="47"/>
      <c r="G125" s="48"/>
      <c r="H125" s="48"/>
    </row>
    <row r="126" spans="5:8" s="29" customFormat="1" ht="15.75">
      <c r="E126" s="48"/>
      <c r="F126" s="47"/>
      <c r="G126" s="48"/>
      <c r="H126" s="48"/>
    </row>
    <row r="127" spans="5:8" s="29" customFormat="1" ht="15.75">
      <c r="E127" s="48"/>
      <c r="F127" s="47"/>
      <c r="G127" s="48"/>
      <c r="H127" s="48"/>
    </row>
    <row r="128" spans="5:8" s="29" customFormat="1" ht="15.75">
      <c r="E128" s="48"/>
      <c r="F128" s="47"/>
      <c r="G128" s="48"/>
      <c r="H128" s="48"/>
    </row>
    <row r="129" spans="5:8" s="29" customFormat="1" ht="15.75">
      <c r="E129" s="48"/>
      <c r="F129" s="47"/>
      <c r="G129" s="48"/>
      <c r="H129" s="48"/>
    </row>
    <row r="130" spans="5:8" s="29" customFormat="1" ht="15.75">
      <c r="E130" s="48"/>
      <c r="F130" s="47"/>
      <c r="G130" s="48"/>
      <c r="H130" s="48"/>
    </row>
    <row r="131" spans="5:8" s="29" customFormat="1" ht="15.75">
      <c r="E131" s="48"/>
      <c r="F131" s="47"/>
      <c r="G131" s="48"/>
      <c r="H131" s="48"/>
    </row>
    <row r="132" spans="5:8" s="29" customFormat="1" ht="15.75">
      <c r="E132" s="48"/>
      <c r="F132" s="47"/>
      <c r="G132" s="48"/>
      <c r="H132" s="48"/>
    </row>
    <row r="133" spans="5:8" s="29" customFormat="1" ht="15.75">
      <c r="E133" s="48"/>
      <c r="F133" s="47"/>
      <c r="G133" s="48"/>
      <c r="H133" s="48"/>
    </row>
    <row r="134" spans="5:8" s="29" customFormat="1" ht="15.75">
      <c r="E134" s="48"/>
      <c r="F134" s="47"/>
      <c r="G134" s="48"/>
      <c r="H134" s="48"/>
    </row>
    <row r="135" spans="5:8" s="29" customFormat="1" ht="15.75">
      <c r="E135" s="48"/>
      <c r="F135" s="47"/>
      <c r="G135" s="48"/>
      <c r="H135" s="48"/>
    </row>
    <row r="136" spans="5:8" s="29" customFormat="1" ht="15.75">
      <c r="E136" s="48"/>
      <c r="F136" s="47"/>
      <c r="G136" s="48"/>
      <c r="H136" s="48"/>
    </row>
    <row r="137" spans="5:8" s="29" customFormat="1" ht="15.75">
      <c r="E137" s="48"/>
      <c r="F137" s="47"/>
      <c r="G137" s="48"/>
      <c r="H137" s="48"/>
    </row>
    <row r="138" spans="5:8" s="29" customFormat="1" ht="15.75">
      <c r="E138" s="48"/>
      <c r="F138" s="47"/>
      <c r="G138" s="48"/>
      <c r="H138" s="48"/>
    </row>
    <row r="139" spans="5:8" s="29" customFormat="1" ht="15.75">
      <c r="E139" s="48"/>
      <c r="F139" s="47"/>
      <c r="G139" s="48"/>
      <c r="H139" s="48"/>
    </row>
    <row r="140" spans="5:8" s="29" customFormat="1" ht="15.75">
      <c r="E140" s="48"/>
      <c r="F140" s="47"/>
      <c r="G140" s="48"/>
      <c r="H140" s="48"/>
    </row>
    <row r="141" spans="5:8" s="29" customFormat="1" ht="15.75">
      <c r="E141" s="48"/>
      <c r="F141" s="47"/>
      <c r="G141" s="48"/>
      <c r="H141" s="48"/>
    </row>
    <row r="142" spans="5:8" s="29" customFormat="1" ht="15.75">
      <c r="E142" s="48"/>
      <c r="F142" s="47"/>
      <c r="G142" s="48"/>
      <c r="H142" s="48"/>
    </row>
    <row r="143" spans="5:8" s="29" customFormat="1" ht="15.75">
      <c r="E143" s="48"/>
      <c r="F143" s="47"/>
      <c r="G143" s="48"/>
      <c r="H143" s="48"/>
    </row>
    <row r="144" spans="5:8" s="29" customFormat="1" ht="15.75">
      <c r="E144" s="48"/>
      <c r="F144" s="47"/>
      <c r="G144" s="48"/>
      <c r="H144" s="48"/>
    </row>
    <row r="145" spans="5:8" s="29" customFormat="1" ht="15.75">
      <c r="E145" s="48"/>
      <c r="F145" s="47"/>
      <c r="G145" s="48"/>
      <c r="H145" s="48"/>
    </row>
    <row r="146" spans="5:8" s="29" customFormat="1" ht="15.75">
      <c r="E146" s="48"/>
      <c r="F146" s="47"/>
      <c r="G146" s="48"/>
      <c r="H146" s="48"/>
    </row>
    <row r="147" spans="5:8" s="29" customFormat="1" ht="15.75">
      <c r="E147" s="48"/>
      <c r="F147" s="47"/>
      <c r="G147" s="48"/>
      <c r="H147" s="48"/>
    </row>
    <row r="148" spans="5:8" s="29" customFormat="1" ht="15.75">
      <c r="E148" s="48"/>
      <c r="F148" s="47"/>
      <c r="G148" s="48"/>
      <c r="H148" s="48"/>
    </row>
    <row r="149" spans="5:8" s="29" customFormat="1" ht="15.75">
      <c r="E149" s="48"/>
      <c r="F149" s="47"/>
      <c r="G149" s="48"/>
      <c r="H149" s="48"/>
    </row>
    <row r="150" spans="5:8" s="29" customFormat="1" ht="15.75">
      <c r="E150" s="48"/>
      <c r="F150" s="47"/>
      <c r="G150" s="48"/>
      <c r="H150" s="48"/>
    </row>
    <row r="151" spans="5:8" s="29" customFormat="1" ht="15.75">
      <c r="E151" s="48"/>
      <c r="F151" s="47"/>
      <c r="G151" s="48"/>
      <c r="H151" s="48"/>
    </row>
    <row r="152" spans="5:8" s="29" customFormat="1" ht="15.75">
      <c r="E152" s="48"/>
      <c r="F152" s="47"/>
      <c r="G152" s="48"/>
      <c r="H152" s="48"/>
    </row>
    <row r="153" spans="5:8" s="29" customFormat="1" ht="15.75">
      <c r="E153" s="48"/>
      <c r="F153" s="47"/>
      <c r="G153" s="48"/>
      <c r="H153" s="48"/>
    </row>
    <row r="154" spans="5:8" s="29" customFormat="1" ht="15.75">
      <c r="E154" s="48"/>
      <c r="F154" s="47"/>
      <c r="G154" s="48"/>
      <c r="H154" s="48"/>
    </row>
    <row r="155" spans="5:8" s="29" customFormat="1" ht="15.75">
      <c r="E155" s="48"/>
      <c r="F155" s="47"/>
      <c r="G155" s="48"/>
      <c r="H155" s="48"/>
    </row>
    <row r="156" spans="5:8" s="29" customFormat="1" ht="15.75">
      <c r="E156" s="48"/>
      <c r="F156" s="47"/>
      <c r="G156" s="48"/>
      <c r="H156" s="48"/>
    </row>
    <row r="157" spans="5:8" s="29" customFormat="1" ht="15.75">
      <c r="E157" s="48"/>
      <c r="F157" s="47"/>
      <c r="G157" s="48"/>
      <c r="H157" s="48"/>
    </row>
    <row r="158" spans="5:8" s="29" customFormat="1" ht="15.75">
      <c r="E158" s="48"/>
      <c r="F158" s="47"/>
      <c r="G158" s="48"/>
      <c r="H158" s="48"/>
    </row>
    <row r="159" spans="5:8" s="29" customFormat="1" ht="15.75">
      <c r="E159" s="48"/>
      <c r="F159" s="47"/>
      <c r="G159" s="48"/>
      <c r="H159" s="48"/>
    </row>
    <row r="160" spans="5:8" s="29" customFormat="1" ht="15.75">
      <c r="E160" s="48"/>
      <c r="F160" s="47"/>
      <c r="G160" s="48"/>
      <c r="H160" s="48"/>
    </row>
    <row r="161" spans="5:8" s="29" customFormat="1" ht="15.75">
      <c r="E161" s="48"/>
      <c r="F161" s="47"/>
      <c r="G161" s="48"/>
      <c r="H161" s="48"/>
    </row>
    <row r="162" spans="5:8" s="29" customFormat="1" ht="15.75">
      <c r="E162" s="48"/>
      <c r="F162" s="47"/>
      <c r="G162" s="48"/>
      <c r="H162" s="48"/>
    </row>
    <row r="163" spans="5:8" s="29" customFormat="1" ht="15.75">
      <c r="E163" s="48"/>
      <c r="F163" s="47"/>
      <c r="G163" s="48"/>
      <c r="H163" s="48"/>
    </row>
    <row r="164" spans="5:8" s="29" customFormat="1" ht="15.75">
      <c r="E164" s="48"/>
      <c r="F164" s="47"/>
      <c r="G164" s="48"/>
      <c r="H164" s="48"/>
    </row>
    <row r="165" spans="5:8" s="29" customFormat="1" ht="15.75">
      <c r="E165" s="48"/>
      <c r="F165" s="47"/>
      <c r="G165" s="48"/>
      <c r="H165" s="48"/>
    </row>
    <row r="166" spans="5:8" s="29" customFormat="1" ht="15.75">
      <c r="E166" s="48"/>
      <c r="F166" s="47"/>
      <c r="G166" s="48"/>
      <c r="H166" s="48"/>
    </row>
  </sheetData>
  <printOptions horizontalCentered="1"/>
  <pageMargins left="0.7480314960629921" right="0.1968503937007874" top="0.5905511811023623" bottom="0.1968503937007874" header="0.5118110236220472" footer="0.5118110236220472"/>
  <pageSetup fitToHeight="2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workbookViewId="0" topLeftCell="A33">
      <selection activeCell="A40" sqref="A40"/>
    </sheetView>
  </sheetViews>
  <sheetFormatPr defaultColWidth="9.00390625" defaultRowHeight="15.75"/>
  <cols>
    <col min="1" max="1" width="24.125" style="96" customWidth="1"/>
    <col min="2" max="2" width="8.75390625" style="96" customWidth="1"/>
    <col min="3" max="3" width="7.375" style="96" hidden="1" customWidth="1"/>
    <col min="4" max="4" width="13.125" style="96" customWidth="1"/>
    <col min="5" max="5" width="11.875" style="96" customWidth="1"/>
    <col min="6" max="6" width="12.00390625" style="96" customWidth="1"/>
    <col min="7" max="7" width="11.75390625" style="96" customWidth="1"/>
    <col min="8" max="8" width="11.625" style="96" customWidth="1"/>
    <col min="9" max="16384" width="8.125" style="96" customWidth="1"/>
  </cols>
  <sheetData>
    <row r="1" spans="1:16" s="10" customFormat="1" ht="15.75">
      <c r="A1" s="1" t="s">
        <v>0</v>
      </c>
      <c r="B1" s="21"/>
      <c r="C1" s="21"/>
      <c r="D1" s="22"/>
      <c r="E1" s="22"/>
      <c r="F1" s="22"/>
      <c r="H1" s="9"/>
      <c r="K1" s="24"/>
      <c r="L1" s="60"/>
      <c r="M1" s="22"/>
      <c r="N1" s="22"/>
      <c r="O1" s="7"/>
      <c r="P1" s="7"/>
    </row>
    <row r="2" spans="1:16" s="10" customFormat="1" ht="15.75">
      <c r="A2" s="2" t="s">
        <v>1</v>
      </c>
      <c r="B2" s="21"/>
      <c r="C2" s="21"/>
      <c r="D2" s="154"/>
      <c r="E2" s="22"/>
      <c r="F2" s="22"/>
      <c r="G2" s="18"/>
      <c r="H2" s="22"/>
      <c r="J2" s="22"/>
      <c r="K2" s="22"/>
      <c r="L2" s="22"/>
      <c r="M2" s="22"/>
      <c r="N2" s="22"/>
      <c r="O2" s="7"/>
      <c r="P2" s="7"/>
    </row>
    <row r="3" spans="1:7" s="10" customFormat="1" ht="15.75">
      <c r="A3" s="101" t="s">
        <v>70</v>
      </c>
      <c r="B3" s="27"/>
      <c r="C3" s="27"/>
      <c r="D3" s="28"/>
      <c r="E3" s="28"/>
      <c r="F3" s="28"/>
      <c r="G3" s="25"/>
    </row>
    <row r="4" spans="1:8" s="10" customFormat="1" ht="15.75">
      <c r="A4" s="8"/>
      <c r="B4" s="27"/>
      <c r="C4" s="27"/>
      <c r="D4" s="28"/>
      <c r="E4" s="28"/>
      <c r="F4" s="28"/>
      <c r="G4" s="28"/>
      <c r="H4" s="25"/>
    </row>
    <row r="5" spans="1:8" s="10" customFormat="1" ht="15.75">
      <c r="A5" s="26"/>
      <c r="B5" s="27"/>
      <c r="C5" s="27"/>
      <c r="D5" s="110" t="s">
        <v>37</v>
      </c>
      <c r="E5" s="100"/>
      <c r="F5" s="111"/>
      <c r="G5" s="111"/>
      <c r="H5" s="112"/>
    </row>
    <row r="6" spans="1:8" s="10" customFormat="1" ht="15.75">
      <c r="A6" s="26"/>
      <c r="B6" s="27"/>
      <c r="C6" s="27"/>
      <c r="D6" s="110" t="s">
        <v>111</v>
      </c>
      <c r="E6" s="100"/>
      <c r="F6" s="111"/>
      <c r="G6" s="111"/>
      <c r="H6" s="112"/>
    </row>
    <row r="7" spans="2:9" s="10" customFormat="1" ht="15.75">
      <c r="B7" s="61"/>
      <c r="C7" s="61"/>
      <c r="D7" s="113" t="s">
        <v>2</v>
      </c>
      <c r="E7" s="114"/>
      <c r="F7" s="114"/>
      <c r="G7" s="114"/>
      <c r="H7" s="114"/>
      <c r="I7" s="62"/>
    </row>
    <row r="8" spans="2:9" s="10" customFormat="1" ht="15.75">
      <c r="B8" s="3"/>
      <c r="C8" s="3"/>
      <c r="D8" s="16"/>
      <c r="E8" s="4"/>
      <c r="F8" s="4"/>
      <c r="G8" s="4"/>
      <c r="H8" s="4"/>
      <c r="I8" s="4"/>
    </row>
    <row r="9" spans="4:8" s="92" customFormat="1" ht="15.75">
      <c r="D9" s="93" t="s">
        <v>27</v>
      </c>
      <c r="E9" s="93" t="s">
        <v>27</v>
      </c>
      <c r="F9" s="93" t="s">
        <v>28</v>
      </c>
      <c r="G9" s="93" t="s">
        <v>29</v>
      </c>
      <c r="H9" s="93" t="s">
        <v>30</v>
      </c>
    </row>
    <row r="10" spans="3:8" s="92" customFormat="1" ht="15.75">
      <c r="C10" s="93" t="s">
        <v>66</v>
      </c>
      <c r="D10" s="93" t="s">
        <v>31</v>
      </c>
      <c r="E10" s="93" t="s">
        <v>32</v>
      </c>
      <c r="F10" s="93" t="s">
        <v>33</v>
      </c>
      <c r="G10" s="93" t="s">
        <v>34</v>
      </c>
      <c r="H10" s="93"/>
    </row>
    <row r="11" spans="3:8" s="92" customFormat="1" ht="15.75">
      <c r="C11" s="93"/>
      <c r="D11" s="93" t="s">
        <v>6</v>
      </c>
      <c r="E11" s="93" t="s">
        <v>6</v>
      </c>
      <c r="F11" s="93" t="s">
        <v>6</v>
      </c>
      <c r="G11" s="93" t="s">
        <v>6</v>
      </c>
      <c r="H11" s="93" t="s">
        <v>6</v>
      </c>
    </row>
    <row r="12" spans="3:8" s="92" customFormat="1" ht="15.75">
      <c r="C12" s="93"/>
      <c r="D12" s="94"/>
      <c r="E12" s="94"/>
      <c r="F12" s="94"/>
      <c r="G12" s="94"/>
      <c r="H12" s="94"/>
    </row>
    <row r="13" spans="1:8" ht="15.75">
      <c r="A13" s="92" t="s">
        <v>115</v>
      </c>
      <c r="B13" s="92"/>
      <c r="C13" s="93"/>
      <c r="D13" s="95"/>
      <c r="E13" s="95"/>
      <c r="F13" s="95"/>
      <c r="G13" s="95"/>
      <c r="H13" s="95"/>
    </row>
    <row r="14" spans="1:8" ht="15.75">
      <c r="A14" s="99" t="s">
        <v>116</v>
      </c>
      <c r="B14" s="92"/>
      <c r="C14" s="93"/>
      <c r="D14" s="95"/>
      <c r="E14" s="95"/>
      <c r="F14" s="95"/>
      <c r="G14" s="95"/>
      <c r="H14" s="95"/>
    </row>
    <row r="15" spans="3:8" ht="15.75">
      <c r="C15" s="144"/>
      <c r="D15" s="95"/>
      <c r="E15" s="95"/>
      <c r="F15" s="95"/>
      <c r="G15" s="95"/>
      <c r="H15" s="95"/>
    </row>
    <row r="16" spans="1:8" ht="15.75">
      <c r="A16" s="92" t="s">
        <v>102</v>
      </c>
      <c r="C16" s="144"/>
      <c r="D16" s="95"/>
      <c r="E16" s="95"/>
      <c r="F16" s="95"/>
      <c r="G16" s="95"/>
      <c r="H16" s="95"/>
    </row>
    <row r="17" spans="3:8" ht="15.75">
      <c r="C17" s="144"/>
      <c r="D17" s="95"/>
      <c r="E17" s="95"/>
      <c r="F17" s="95"/>
      <c r="G17" s="95"/>
      <c r="H17" s="95"/>
    </row>
    <row r="18" spans="1:8" ht="15.75">
      <c r="A18" s="108" t="s">
        <v>76</v>
      </c>
      <c r="C18" s="144"/>
      <c r="D18" s="95">
        <v>60000</v>
      </c>
      <c r="E18" s="95">
        <v>14333</v>
      </c>
      <c r="F18" s="132">
        <v>695</v>
      </c>
      <c r="G18" s="95">
        <v>37604</v>
      </c>
      <c r="H18" s="95">
        <f>SUM(D18:G18)</f>
        <v>112632</v>
      </c>
    </row>
    <row r="19" spans="1:8" ht="15.75">
      <c r="A19"/>
      <c r="C19" s="144"/>
      <c r="D19" s="95"/>
      <c r="E19" s="95"/>
      <c r="F19" s="132"/>
      <c r="G19" s="95"/>
      <c r="H19" s="95"/>
    </row>
    <row r="20" spans="1:8" ht="15.75">
      <c r="A20" s="96" t="s">
        <v>62</v>
      </c>
      <c r="C20" s="148"/>
      <c r="D20" s="95"/>
      <c r="E20" s="95"/>
      <c r="F20" s="132"/>
      <c r="G20" s="95"/>
      <c r="H20" s="95"/>
    </row>
    <row r="21" spans="1:8" ht="15.75">
      <c r="A21" s="140" t="s">
        <v>63</v>
      </c>
      <c r="C21" s="148"/>
      <c r="D21" s="141">
        <v>0</v>
      </c>
      <c r="E21" s="141">
        <v>0</v>
      </c>
      <c r="F21" s="141">
        <v>0</v>
      </c>
      <c r="G21" s="95">
        <f>+PNL!G35</f>
        <v>4950</v>
      </c>
      <c r="H21" s="95">
        <f>SUM(D21:G21)</f>
        <v>4950</v>
      </c>
    </row>
    <row r="22" spans="1:8" ht="15.75">
      <c r="A22" s="140"/>
      <c r="C22" s="148"/>
      <c r="D22" s="141"/>
      <c r="E22" s="141"/>
      <c r="F22" s="141"/>
      <c r="G22" s="95"/>
      <c r="H22" s="95"/>
    </row>
    <row r="23" spans="1:8" ht="15.75">
      <c r="A23" s="140" t="s">
        <v>90</v>
      </c>
      <c r="C23" s="148">
        <v>7</v>
      </c>
      <c r="D23" s="141">
        <v>0</v>
      </c>
      <c r="E23" s="141">
        <v>0</v>
      </c>
      <c r="F23" s="141">
        <v>0</v>
      </c>
      <c r="G23" s="164">
        <v>-4320</v>
      </c>
      <c r="H23" s="165">
        <f>SUM(D23:G23)</f>
        <v>-4320</v>
      </c>
    </row>
    <row r="24" spans="1:8" ht="15.75">
      <c r="A24" s="98"/>
      <c r="C24" s="144"/>
      <c r="D24" s="142"/>
      <c r="E24" s="142"/>
      <c r="F24" s="142"/>
      <c r="G24" s="95"/>
      <c r="H24" s="141"/>
    </row>
    <row r="25" spans="3:8" ht="15.75">
      <c r="C25" s="144"/>
      <c r="D25" s="115"/>
      <c r="E25" s="115"/>
      <c r="F25" s="133"/>
      <c r="G25" s="115"/>
      <c r="H25" s="115"/>
    </row>
    <row r="26" spans="1:8" ht="16.5" thickBot="1">
      <c r="A26" s="98" t="s">
        <v>64</v>
      </c>
      <c r="C26" s="144"/>
      <c r="D26" s="116">
        <f>SUM(D18:D24)</f>
        <v>60000</v>
      </c>
      <c r="E26" s="116">
        <f>SUM(E18:E24)</f>
        <v>14333</v>
      </c>
      <c r="F26" s="134">
        <f>SUM(F18:F24)</f>
        <v>695</v>
      </c>
      <c r="G26" s="116">
        <f>SUM(G18:G24)</f>
        <v>38234</v>
      </c>
      <c r="H26" s="116">
        <f>SUM(H18:H24)</f>
        <v>113262</v>
      </c>
    </row>
    <row r="27" spans="4:8" ht="16.5" thickTop="1">
      <c r="D27" s="95"/>
      <c r="E27" s="95"/>
      <c r="F27" s="95"/>
      <c r="G27" s="95"/>
      <c r="H27" s="95"/>
    </row>
    <row r="28" spans="1:8" ht="15.75">
      <c r="A28" s="92" t="s">
        <v>115</v>
      </c>
      <c r="B28" s="92"/>
      <c r="C28" s="93"/>
      <c r="D28" s="95"/>
      <c r="E28" s="95"/>
      <c r="F28" s="95"/>
      <c r="G28" s="95"/>
      <c r="H28" s="95"/>
    </row>
    <row r="29" spans="1:8" ht="15.75">
      <c r="A29" s="99" t="s">
        <v>117</v>
      </c>
      <c r="B29" s="92"/>
      <c r="C29" s="93"/>
      <c r="D29" s="95"/>
      <c r="E29" s="95"/>
      <c r="F29" s="95"/>
      <c r="G29" s="95"/>
      <c r="H29" s="95"/>
    </row>
    <row r="30" spans="3:8" ht="15.75">
      <c r="C30" s="144"/>
      <c r="D30" s="95"/>
      <c r="E30" s="95"/>
      <c r="F30" s="95"/>
      <c r="G30" s="95"/>
      <c r="H30" s="95"/>
    </row>
    <row r="31" spans="1:8" ht="15.75">
      <c r="A31" s="92" t="s">
        <v>103</v>
      </c>
      <c r="C31" s="144"/>
      <c r="D31" s="95"/>
      <c r="E31" s="95"/>
      <c r="F31" s="95"/>
      <c r="G31" s="95"/>
      <c r="H31" s="95"/>
    </row>
    <row r="32" spans="3:8" ht="15.75">
      <c r="C32" s="144"/>
      <c r="D32" s="95"/>
      <c r="E32" s="95"/>
      <c r="F32" s="95"/>
      <c r="G32" s="95"/>
      <c r="H32" s="95"/>
    </row>
    <row r="33" spans="1:8" ht="15.75">
      <c r="A33" s="108" t="s">
        <v>104</v>
      </c>
      <c r="C33" s="148"/>
      <c r="D33" s="95">
        <v>60000</v>
      </c>
      <c r="E33" s="95">
        <v>14333</v>
      </c>
      <c r="F33" s="132">
        <v>0</v>
      </c>
      <c r="G33" s="95">
        <v>44000</v>
      </c>
      <c r="H33" s="95">
        <f>SUM(D33:G33)</f>
        <v>118333</v>
      </c>
    </row>
    <row r="34" spans="1:8" ht="15.75">
      <c r="A34" s="140"/>
      <c r="C34" s="148"/>
      <c r="D34" s="132"/>
      <c r="E34" s="132"/>
      <c r="F34" s="95"/>
      <c r="G34" s="132"/>
      <c r="H34" s="95"/>
    </row>
    <row r="35" spans="1:8" ht="15.75">
      <c r="A35" s="96" t="s">
        <v>62</v>
      </c>
      <c r="C35" s="148"/>
      <c r="D35" s="95"/>
      <c r="E35" s="95"/>
      <c r="F35" s="132"/>
      <c r="G35" s="95"/>
      <c r="H35" s="95"/>
    </row>
    <row r="36" spans="1:8" ht="15.75">
      <c r="A36" s="140" t="s">
        <v>119</v>
      </c>
      <c r="C36" s="148"/>
      <c r="D36" s="132">
        <v>0</v>
      </c>
      <c r="E36" s="132">
        <v>0</v>
      </c>
      <c r="F36" s="132">
        <v>695</v>
      </c>
      <c r="G36" s="132">
        <v>0</v>
      </c>
      <c r="H36" s="95">
        <f>SUM(D36:G36)</f>
        <v>695</v>
      </c>
    </row>
    <row r="37" spans="1:8" ht="15.75">
      <c r="A37" s="140" t="s">
        <v>63</v>
      </c>
      <c r="C37" s="148"/>
      <c r="D37" s="141">
        <v>0</v>
      </c>
      <c r="E37" s="141">
        <v>0</v>
      </c>
      <c r="F37" s="141">
        <v>0</v>
      </c>
      <c r="G37" s="95">
        <f>+PNL!H35</f>
        <v>6564</v>
      </c>
      <c r="H37" s="95">
        <f>SUM(D37:G37)</f>
        <v>6564</v>
      </c>
    </row>
    <row r="38" spans="1:8" ht="15.75" customHeight="1">
      <c r="A38" s="140"/>
      <c r="C38" s="148"/>
      <c r="D38" s="141"/>
      <c r="E38" s="141"/>
      <c r="F38" s="141"/>
      <c r="G38" s="95"/>
      <c r="H38" s="95"/>
    </row>
    <row r="39" spans="1:8" ht="15.75">
      <c r="A39" s="140" t="s">
        <v>99</v>
      </c>
      <c r="C39" s="148"/>
      <c r="D39" s="141">
        <v>0</v>
      </c>
      <c r="E39" s="141">
        <v>0</v>
      </c>
      <c r="F39" s="141">
        <v>0</v>
      </c>
      <c r="G39" s="166">
        <f>-4320-8640</f>
        <v>-12960</v>
      </c>
      <c r="H39" s="167">
        <f>SUM(D39:G39)</f>
        <v>-12960</v>
      </c>
    </row>
    <row r="40" spans="1:8" ht="15.75">
      <c r="A40" s="98"/>
      <c r="C40" s="144"/>
      <c r="D40" s="142"/>
      <c r="E40" s="142"/>
      <c r="F40" s="142"/>
      <c r="G40" s="95"/>
      <c r="H40" s="141"/>
    </row>
    <row r="41" spans="3:8" ht="15.75">
      <c r="C41" s="144"/>
      <c r="D41" s="115"/>
      <c r="E41" s="115"/>
      <c r="F41" s="133"/>
      <c r="G41" s="115"/>
      <c r="H41" s="115"/>
    </row>
    <row r="42" spans="1:8" ht="16.5" thickBot="1">
      <c r="A42" s="98" t="s">
        <v>64</v>
      </c>
      <c r="C42" s="144"/>
      <c r="D42" s="116">
        <f>SUM(D33:D40)</f>
        <v>60000</v>
      </c>
      <c r="E42" s="116">
        <f>SUM(E33:E40)</f>
        <v>14333</v>
      </c>
      <c r="F42" s="134">
        <f>SUM(F33:F40)</f>
        <v>695</v>
      </c>
      <c r="G42" s="116">
        <f>SUM(G33:G40)</f>
        <v>37604</v>
      </c>
      <c r="H42" s="116">
        <f>SUM(H33:H40)</f>
        <v>112632</v>
      </c>
    </row>
    <row r="43" spans="4:8" ht="16.5" thickTop="1">
      <c r="D43" s="95"/>
      <c r="E43" s="95"/>
      <c r="F43" s="97"/>
      <c r="G43" s="95"/>
      <c r="H43" s="95"/>
    </row>
    <row r="44" spans="1:3" s="10" customFormat="1" ht="15.75">
      <c r="A44" s="53" t="s">
        <v>93</v>
      </c>
      <c r="B44" s="76"/>
      <c r="C44" s="76"/>
    </row>
    <row r="45" spans="1:3" s="10" customFormat="1" ht="15.75">
      <c r="A45" s="103" t="s">
        <v>101</v>
      </c>
      <c r="B45" s="76"/>
      <c r="C45" s="76"/>
    </row>
    <row r="46" spans="1:8" ht="15.75">
      <c r="A46" s="53" t="s">
        <v>94</v>
      </c>
      <c r="D46" s="95"/>
      <c r="E46" s="95"/>
      <c r="F46" s="95"/>
      <c r="G46" s="155"/>
      <c r="H46" s="95"/>
    </row>
    <row r="47" spans="4:8" ht="15.75">
      <c r="D47" s="95"/>
      <c r="E47" s="95"/>
      <c r="F47" s="95"/>
      <c r="G47" s="95"/>
      <c r="H47" s="95"/>
    </row>
    <row r="48" spans="4:8" ht="15.75">
      <c r="D48" s="95"/>
      <c r="E48" s="95"/>
      <c r="F48" s="95"/>
      <c r="G48" s="95"/>
      <c r="H48" s="95"/>
    </row>
    <row r="49" spans="4:8" ht="15.75">
      <c r="D49" s="95"/>
      <c r="E49" s="95"/>
      <c r="F49" s="95"/>
      <c r="G49" s="95"/>
      <c r="H49" s="95"/>
    </row>
    <row r="50" spans="4:8" ht="15.75">
      <c r="D50" s="95"/>
      <c r="E50" s="95"/>
      <c r="F50" s="95"/>
      <c r="G50" s="95"/>
      <c r="H50" s="95"/>
    </row>
    <row r="51" spans="4:8" ht="15.75">
      <c r="D51" s="95"/>
      <c r="E51" s="95"/>
      <c r="F51" s="95"/>
      <c r="G51" s="95"/>
      <c r="H51" s="95"/>
    </row>
    <row r="52" spans="4:8" ht="15.75">
      <c r="D52" s="95"/>
      <c r="E52" s="95"/>
      <c r="F52" s="95"/>
      <c r="G52" s="95"/>
      <c r="H52" s="95"/>
    </row>
    <row r="53" spans="4:8" ht="15.75">
      <c r="D53" s="95"/>
      <c r="E53" s="95"/>
      <c r="F53" s="95"/>
      <c r="G53" s="95"/>
      <c r="H53" s="95"/>
    </row>
    <row r="54" spans="4:8" ht="15.75">
      <c r="D54" s="95"/>
      <c r="E54" s="95"/>
      <c r="F54" s="95"/>
      <c r="G54" s="95"/>
      <c r="H54" s="95"/>
    </row>
    <row r="55" spans="4:8" ht="15.75">
      <c r="D55" s="95"/>
      <c r="E55" s="95"/>
      <c r="F55" s="95"/>
      <c r="G55" s="95"/>
      <c r="H55" s="95"/>
    </row>
    <row r="56" spans="4:8" ht="15.75">
      <c r="D56" s="95"/>
      <c r="E56" s="95"/>
      <c r="F56" s="95"/>
      <c r="G56" s="95"/>
      <c r="H56" s="95"/>
    </row>
    <row r="57" spans="4:8" ht="15.75">
      <c r="D57" s="95"/>
      <c r="E57" s="95"/>
      <c r="F57" s="95"/>
      <c r="G57" s="95"/>
      <c r="H57" s="95"/>
    </row>
    <row r="58" spans="4:8" ht="15.75">
      <c r="D58" s="95"/>
      <c r="E58" s="95"/>
      <c r="F58" s="95"/>
      <c r="G58" s="95"/>
      <c r="H58" s="95"/>
    </row>
    <row r="59" spans="4:8" ht="15.75">
      <c r="D59" s="95"/>
      <c r="E59" s="95"/>
      <c r="F59" s="95"/>
      <c r="G59" s="95"/>
      <c r="H59" s="95"/>
    </row>
  </sheetData>
  <printOptions horizontalCentered="1"/>
  <pageMargins left="0.5511811023622047" right="0.1968503937007874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4"/>
  <sheetViews>
    <sheetView workbookViewId="0" topLeftCell="A29">
      <selection activeCell="A29" sqref="A29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8.75390625" style="10" customWidth="1"/>
    <col min="7" max="7" width="15.375" style="10" customWidth="1"/>
    <col min="8" max="8" width="15.125" style="10" customWidth="1"/>
    <col min="9" max="9" width="19.25390625" style="10" hidden="1" customWidth="1"/>
    <col min="10" max="16384" width="8.00390625" style="10" customWidth="1"/>
  </cols>
  <sheetData>
    <row r="1" spans="1:15" ht="15.75">
      <c r="A1" s="1" t="s">
        <v>0</v>
      </c>
      <c r="B1" s="21"/>
      <c r="C1" s="22"/>
      <c r="D1" s="22"/>
      <c r="E1" s="22"/>
      <c r="F1" s="22"/>
      <c r="H1" s="9"/>
      <c r="J1" s="24"/>
      <c r="K1" s="60"/>
      <c r="L1" s="22"/>
      <c r="M1" s="22"/>
      <c r="N1" s="7"/>
      <c r="O1" s="7"/>
    </row>
    <row r="2" spans="1:15" ht="15.75">
      <c r="A2" s="2" t="s">
        <v>1</v>
      </c>
      <c r="B2" s="21"/>
      <c r="C2" s="22"/>
      <c r="D2" s="22"/>
      <c r="E2" s="22"/>
      <c r="G2" s="18"/>
      <c r="H2" s="22"/>
      <c r="I2" s="22"/>
      <c r="J2" s="22"/>
      <c r="K2" s="22"/>
      <c r="L2" s="22"/>
      <c r="M2" s="22"/>
      <c r="N2" s="7"/>
      <c r="O2" s="7"/>
    </row>
    <row r="3" spans="1:7" ht="15.75">
      <c r="A3" s="101" t="s">
        <v>69</v>
      </c>
      <c r="B3" s="27"/>
      <c r="C3" s="28"/>
      <c r="D3" s="28"/>
      <c r="E3" s="28"/>
      <c r="F3" s="28"/>
      <c r="G3" s="25"/>
    </row>
    <row r="4" spans="1:7" ht="15.75">
      <c r="A4" s="101"/>
      <c r="B4" s="27"/>
      <c r="C4" s="28"/>
      <c r="D4" s="28"/>
      <c r="E4" s="28"/>
      <c r="F4" s="28"/>
      <c r="G4" s="25"/>
    </row>
    <row r="5" spans="1:7" ht="15.75">
      <c r="A5" s="87" t="s">
        <v>40</v>
      </c>
      <c r="B5" s="3"/>
      <c r="C5" s="4"/>
      <c r="D5" s="4"/>
      <c r="E5" s="4"/>
      <c r="F5" s="4"/>
      <c r="G5" s="154"/>
    </row>
    <row r="6" spans="1:7" ht="15.75">
      <c r="A6" s="88" t="s">
        <v>112</v>
      </c>
      <c r="B6" s="61"/>
      <c r="C6" s="62"/>
      <c r="D6" s="62"/>
      <c r="E6" s="62"/>
      <c r="F6" s="62"/>
      <c r="G6" s="62"/>
    </row>
    <row r="7" spans="1:9" ht="15.75">
      <c r="A7" s="8" t="s">
        <v>2</v>
      </c>
      <c r="I7" s="11"/>
    </row>
    <row r="8" spans="7:9" ht="15.75" hidden="1">
      <c r="G8" s="12"/>
      <c r="H8" s="12"/>
      <c r="I8" s="63"/>
    </row>
    <row r="9" spans="3:9" ht="15.75">
      <c r="C9" s="56"/>
      <c r="G9" s="72">
        <v>2005</v>
      </c>
      <c r="H9" s="72">
        <v>2004</v>
      </c>
      <c r="I9" s="63" t="s">
        <v>3</v>
      </c>
    </row>
    <row r="10" spans="7:9" ht="15.75">
      <c r="G10" s="12" t="s">
        <v>118</v>
      </c>
      <c r="H10" s="12" t="s">
        <v>118</v>
      </c>
      <c r="I10" s="64" t="s">
        <v>4</v>
      </c>
    </row>
    <row r="11" spans="7:9" ht="15.75">
      <c r="G11" s="12" t="s">
        <v>41</v>
      </c>
      <c r="H11" s="12" t="s">
        <v>41</v>
      </c>
      <c r="I11" s="65" t="s">
        <v>5</v>
      </c>
    </row>
    <row r="12" spans="7:9" ht="15.75">
      <c r="G12" s="151">
        <v>38717</v>
      </c>
      <c r="H12" s="151">
        <v>38352</v>
      </c>
      <c r="I12" s="66">
        <v>36341</v>
      </c>
    </row>
    <row r="13" spans="7:9" ht="15.75">
      <c r="G13" s="12" t="s">
        <v>6</v>
      </c>
      <c r="H13" s="12" t="s">
        <v>6</v>
      </c>
      <c r="I13" s="63" t="s">
        <v>6</v>
      </c>
    </row>
    <row r="15" spans="1:9" ht="15.75">
      <c r="A15" s="30"/>
      <c r="B15" t="s">
        <v>42</v>
      </c>
      <c r="G15" s="32">
        <f>+PNL!G27</f>
        <v>7521</v>
      </c>
      <c r="H15" s="32">
        <v>9799</v>
      </c>
      <c r="I15" s="32">
        <v>36239</v>
      </c>
    </row>
    <row r="16" spans="1:9" ht="15.75">
      <c r="A16" s="30"/>
      <c r="B16" t="s">
        <v>43</v>
      </c>
      <c r="G16" s="32"/>
      <c r="H16" s="32"/>
      <c r="I16" s="32"/>
    </row>
    <row r="17" spans="1:9" ht="15.75">
      <c r="A17" s="30"/>
      <c r="B17"/>
      <c r="G17" s="32"/>
      <c r="H17" s="32"/>
      <c r="I17" s="32"/>
    </row>
    <row r="18" spans="1:9" ht="15.75">
      <c r="A18" s="30"/>
      <c r="B18" s="73" t="s">
        <v>44</v>
      </c>
      <c r="G18" s="120">
        <f>5498+150+24+382</f>
        <v>6054</v>
      </c>
      <c r="H18" s="120">
        <v>5198</v>
      </c>
      <c r="I18" s="68">
        <v>48112.4</v>
      </c>
    </row>
    <row r="19" spans="1:9" ht="15.75">
      <c r="A19" s="30"/>
      <c r="B19" s="73" t="s">
        <v>45</v>
      </c>
      <c r="G19" s="67">
        <v>-871</v>
      </c>
      <c r="H19" s="67">
        <v>-2022</v>
      </c>
      <c r="I19" s="69"/>
    </row>
    <row r="20" spans="1:9" ht="15.75">
      <c r="A20" s="30"/>
      <c r="B20" s="75" t="s">
        <v>46</v>
      </c>
      <c r="G20" s="89">
        <f>+G15+G18+G19</f>
        <v>12704</v>
      </c>
      <c r="H20" s="89">
        <f>+H15+H18+H19</f>
        <v>12975</v>
      </c>
      <c r="I20" s="90"/>
    </row>
    <row r="21" spans="1:9" ht="15.75">
      <c r="A21" s="30"/>
      <c r="B21" s="73"/>
      <c r="G21" s="67"/>
      <c r="H21" s="67"/>
      <c r="I21" s="69"/>
    </row>
    <row r="22" spans="1:9" ht="15.75">
      <c r="A22" s="30"/>
      <c r="B22" s="75" t="s">
        <v>47</v>
      </c>
      <c r="G22" s="67"/>
      <c r="H22" s="67"/>
      <c r="I22" s="69"/>
    </row>
    <row r="23" spans="1:9" ht="15.75">
      <c r="A23" s="30"/>
      <c r="B23" s="73" t="s">
        <v>48</v>
      </c>
      <c r="G23" s="120">
        <f>-291+7758+40+46</f>
        <v>7553</v>
      </c>
      <c r="H23" s="120">
        <f>-1873+263</f>
        <v>-1610</v>
      </c>
      <c r="I23" s="69"/>
    </row>
    <row r="24" spans="1:9" ht="15.75">
      <c r="A24" s="30"/>
      <c r="B24" s="73" t="s">
        <v>49</v>
      </c>
      <c r="G24" s="174">
        <v>-14349</v>
      </c>
      <c r="H24" s="67">
        <v>5098</v>
      </c>
      <c r="I24" s="69"/>
    </row>
    <row r="25" spans="1:9" ht="15.75">
      <c r="A25" s="30"/>
      <c r="B25" s="73" t="s">
        <v>109</v>
      </c>
      <c r="G25" s="174">
        <f>-115-3001+1228</f>
        <v>-1888</v>
      </c>
      <c r="H25" s="67">
        <f>-4441+438</f>
        <v>-4003</v>
      </c>
      <c r="I25" s="69"/>
    </row>
    <row r="26" spans="1:9" ht="15.75">
      <c r="A26" s="30"/>
      <c r="B26" s="75" t="s">
        <v>50</v>
      </c>
      <c r="G26" s="89">
        <f>SUM(G20:G25)</f>
        <v>4020</v>
      </c>
      <c r="H26" s="89">
        <f>SUM(H20:H25)</f>
        <v>12460</v>
      </c>
      <c r="I26" s="90"/>
    </row>
    <row r="27" spans="1:9" ht="15.75">
      <c r="A27" s="30"/>
      <c r="B27" s="75"/>
      <c r="G27" s="67"/>
      <c r="H27" s="67"/>
      <c r="I27" s="71">
        <v>1438</v>
      </c>
    </row>
    <row r="28" spans="1:9" ht="15.75">
      <c r="A28" s="30"/>
      <c r="B28" s="75" t="s">
        <v>51</v>
      </c>
      <c r="G28" s="67"/>
      <c r="H28" s="67"/>
      <c r="I28" s="69">
        <v>18</v>
      </c>
    </row>
    <row r="29" spans="1:9" ht="15.75">
      <c r="A29" s="30"/>
      <c r="B29" s="74" t="s">
        <v>59</v>
      </c>
      <c r="G29" s="174">
        <v>-21109</v>
      </c>
      <c r="H29" s="67">
        <v>0</v>
      </c>
      <c r="I29" s="69">
        <v>0</v>
      </c>
    </row>
    <row r="30" spans="1:9" ht="15.75">
      <c r="A30" s="30"/>
      <c r="B30" s="74" t="s">
        <v>60</v>
      </c>
      <c r="G30" s="67">
        <f>926+261+1612-4506</f>
        <v>-1707</v>
      </c>
      <c r="H30" s="67">
        <v>-1988</v>
      </c>
      <c r="I30" s="69">
        <v>33196</v>
      </c>
    </row>
    <row r="31" spans="1:9" ht="15.75">
      <c r="A31" s="30"/>
      <c r="B31" s="75"/>
      <c r="G31" s="70">
        <f>SUM(G29:G30)</f>
        <v>-22816</v>
      </c>
      <c r="H31" s="70">
        <f>SUM(H29:H30)</f>
        <v>-1988</v>
      </c>
      <c r="I31" s="71"/>
    </row>
    <row r="32" spans="1:9" ht="15.75">
      <c r="A32" s="30"/>
      <c r="B32" s="75"/>
      <c r="G32" s="67"/>
      <c r="H32" s="67"/>
      <c r="I32" s="67"/>
    </row>
    <row r="33" spans="1:9" ht="15.75">
      <c r="A33" s="30"/>
      <c r="B33" s="75" t="s">
        <v>52</v>
      </c>
      <c r="G33" s="67"/>
      <c r="H33" s="67"/>
      <c r="I33" s="67"/>
    </row>
    <row r="34" spans="1:9" ht="15.75">
      <c r="A34" s="30"/>
      <c r="B34" s="119" t="s">
        <v>53</v>
      </c>
      <c r="G34" s="67">
        <v>-4320</v>
      </c>
      <c r="H34" s="67">
        <v>-12960</v>
      </c>
      <c r="I34" s="67"/>
    </row>
    <row r="35" spans="1:9" ht="15.75">
      <c r="A35" s="30"/>
      <c r="B35" s="119" t="s">
        <v>54</v>
      </c>
      <c r="C35" s="119"/>
      <c r="G35" s="67">
        <f>-313-3122-3449+52-261</f>
        <v>-7093</v>
      </c>
      <c r="H35" s="67">
        <v>0</v>
      </c>
      <c r="I35" s="67"/>
    </row>
    <row r="36" spans="1:9" ht="15.75" hidden="1">
      <c r="A36" s="30"/>
      <c r="B36" s="75"/>
      <c r="C36" s="119" t="s">
        <v>55</v>
      </c>
      <c r="G36" s="67">
        <v>0</v>
      </c>
      <c r="H36" s="67">
        <v>0</v>
      </c>
      <c r="I36" s="67"/>
    </row>
    <row r="37" spans="1:9" ht="15.75">
      <c r="A37" s="30"/>
      <c r="B37" s="75"/>
      <c r="G37" s="70">
        <f>SUM(G34:G36)</f>
        <v>-11413</v>
      </c>
      <c r="H37" s="70">
        <f>SUM(H34:H36)</f>
        <v>-12960</v>
      </c>
      <c r="I37" s="67"/>
    </row>
    <row r="38" spans="1:10" ht="15.75">
      <c r="A38" s="30"/>
      <c r="B38" s="75"/>
      <c r="G38" s="67"/>
      <c r="H38" s="67"/>
      <c r="I38" s="67"/>
      <c r="J38" s="162"/>
    </row>
    <row r="39" spans="1:9" ht="15.75">
      <c r="A39" s="30"/>
      <c r="B39" s="73" t="s">
        <v>56</v>
      </c>
      <c r="G39" s="67">
        <f>+G26+G31+G37</f>
        <v>-30209</v>
      </c>
      <c r="H39" s="67">
        <f>+H26+H31+H37</f>
        <v>-2488</v>
      </c>
      <c r="I39" s="67"/>
    </row>
    <row r="40" spans="1:9" ht="15.75">
      <c r="A40" s="30"/>
      <c r="B40" s="73"/>
      <c r="G40" s="67"/>
      <c r="H40" s="67"/>
      <c r="I40" s="67"/>
    </row>
    <row r="41" spans="1:9" ht="15.75">
      <c r="A41" s="30"/>
      <c r="B41" s="73" t="s">
        <v>57</v>
      </c>
      <c r="D41" s="161"/>
      <c r="G41" s="67">
        <v>45159</v>
      </c>
      <c r="H41" s="67">
        <v>47647</v>
      </c>
      <c r="I41" s="67"/>
    </row>
    <row r="42" spans="1:9" ht="15.75">
      <c r="A42" s="30"/>
      <c r="B42" s="75"/>
      <c r="G42" s="67"/>
      <c r="H42" s="67"/>
      <c r="I42" s="67"/>
    </row>
    <row r="43" spans="1:9" ht="16.5" thickBot="1">
      <c r="A43" s="30"/>
      <c r="B43" s="73" t="s">
        <v>58</v>
      </c>
      <c r="G43" s="91">
        <f>+G39+G41</f>
        <v>14950</v>
      </c>
      <c r="H43" s="91">
        <f>+H39+H41</f>
        <v>45159</v>
      </c>
      <c r="I43" s="67"/>
    </row>
    <row r="44" spans="1:9" ht="16.5" thickTop="1">
      <c r="A44" s="30"/>
      <c r="B44" s="75"/>
      <c r="G44" s="67"/>
      <c r="H44" s="67"/>
      <c r="I44" s="67"/>
    </row>
    <row r="45" ht="15.75">
      <c r="B45" s="76"/>
    </row>
    <row r="46" spans="1:7" ht="15.75">
      <c r="A46" s="53" t="s">
        <v>95</v>
      </c>
      <c r="B46" s="109"/>
      <c r="C46" s="53"/>
      <c r="D46" s="53"/>
      <c r="E46" s="53"/>
      <c r="F46" s="53"/>
      <c r="G46" s="53"/>
    </row>
    <row r="47" spans="1:7" ht="15.75">
      <c r="A47" s="103" t="s">
        <v>100</v>
      </c>
      <c r="B47" s="109"/>
      <c r="C47" s="53"/>
      <c r="D47" s="53"/>
      <c r="E47" s="53"/>
      <c r="F47" s="53"/>
      <c r="G47" s="53"/>
    </row>
    <row r="48" spans="1:2" ht="15.75">
      <c r="A48" s="53" t="s">
        <v>91</v>
      </c>
      <c r="B48" s="76"/>
    </row>
    <row r="49" ht="15.75">
      <c r="B49" s="76"/>
    </row>
    <row r="50" ht="15.75">
      <c r="B50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6"/>
    </row>
    <row r="60" ht="15.75">
      <c r="B60" s="76"/>
    </row>
    <row r="61" ht="15.75">
      <c r="B61" s="76"/>
    </row>
    <row r="62" ht="15.75">
      <c r="B62" s="76"/>
    </row>
    <row r="63" ht="15.75">
      <c r="B63" s="76"/>
    </row>
    <row r="64" ht="15.75">
      <c r="B64" s="76"/>
    </row>
    <row r="65" ht="15.75">
      <c r="B65" s="76"/>
    </row>
    <row r="66" ht="15.75">
      <c r="B66" s="76"/>
    </row>
    <row r="67" ht="15.75">
      <c r="B67" s="76"/>
    </row>
    <row r="68" ht="15.75">
      <c r="B68" s="76"/>
    </row>
    <row r="69" ht="15.75">
      <c r="B69" s="76"/>
    </row>
    <row r="70" ht="15.75">
      <c r="B70" s="76"/>
    </row>
    <row r="71" ht="15.75">
      <c r="B71" s="76"/>
    </row>
    <row r="72" ht="15.75">
      <c r="B72" s="76"/>
    </row>
    <row r="73" ht="15.75">
      <c r="B73" s="76"/>
    </row>
    <row r="74" ht="15.75">
      <c r="B74" s="76"/>
    </row>
    <row r="75" ht="15.75">
      <c r="B75" s="76"/>
    </row>
    <row r="76" ht="15.75">
      <c r="B76" s="76"/>
    </row>
    <row r="77" ht="15.75">
      <c r="B77" s="76"/>
    </row>
    <row r="78" ht="15.75">
      <c r="B78" s="76"/>
    </row>
    <row r="79" ht="15.75">
      <c r="B79" s="76"/>
    </row>
    <row r="80" ht="15.75">
      <c r="B80" s="76"/>
    </row>
    <row r="81" ht="15.75">
      <c r="B81" s="76"/>
    </row>
    <row r="82" ht="15.75">
      <c r="B82" s="76"/>
    </row>
    <row r="83" ht="15.75">
      <c r="B83" s="76"/>
    </row>
    <row r="84" ht="15.75">
      <c r="B84" s="76"/>
    </row>
    <row r="85" ht="15.75">
      <c r="B85" s="76"/>
    </row>
    <row r="86" spans="2:7" ht="15.75">
      <c r="B86" s="76"/>
      <c r="G86" s="15" t="s">
        <v>61</v>
      </c>
    </row>
    <row r="87" ht="15.75">
      <c r="B87" s="76"/>
    </row>
    <row r="88" ht="15.75">
      <c r="B88" s="76"/>
    </row>
    <row r="89" ht="15.75">
      <c r="B89" s="76"/>
    </row>
    <row r="90" ht="15.75">
      <c r="B90" s="76"/>
    </row>
    <row r="91" ht="15.75">
      <c r="B91" s="76"/>
    </row>
    <row r="92" ht="15.75">
      <c r="B92" s="76"/>
    </row>
    <row r="93" ht="15.75">
      <c r="B93" s="76"/>
    </row>
    <row r="94" ht="15.75">
      <c r="B94" s="76"/>
    </row>
    <row r="95" ht="15.75">
      <c r="B95" s="76"/>
    </row>
    <row r="96" ht="15.75">
      <c r="B96" s="76"/>
    </row>
    <row r="97" ht="15.75">
      <c r="B97" s="76"/>
    </row>
    <row r="98" ht="15.75">
      <c r="B98" s="76"/>
    </row>
    <row r="99" ht="15.75">
      <c r="B99" s="76"/>
    </row>
    <row r="100" ht="15.75">
      <c r="B100" s="76"/>
    </row>
    <row r="101" ht="15.75">
      <c r="B101" s="76"/>
    </row>
    <row r="102" ht="15.75">
      <c r="B102" s="76"/>
    </row>
    <row r="103" ht="15.75">
      <c r="B103" s="76"/>
    </row>
    <row r="104" ht="15.75">
      <c r="B104" s="76"/>
    </row>
    <row r="105" ht="15.75">
      <c r="B105" s="76"/>
    </row>
    <row r="106" ht="15.75">
      <c r="B106" s="76"/>
    </row>
    <row r="107" ht="15.75">
      <c r="B107" s="76"/>
    </row>
    <row r="108" ht="15.75">
      <c r="B108" s="76"/>
    </row>
    <row r="109" ht="15.75">
      <c r="B109" s="76"/>
    </row>
    <row r="110" ht="15.75">
      <c r="B110" s="76"/>
    </row>
    <row r="111" ht="15.75">
      <c r="B111" s="76"/>
    </row>
    <row r="112" ht="15.75">
      <c r="B112" s="76"/>
    </row>
    <row r="113" ht="15.75">
      <c r="B113" s="76"/>
    </row>
    <row r="114" ht="15.75">
      <c r="B114" s="76"/>
    </row>
    <row r="115" ht="15.75">
      <c r="B115" s="76"/>
    </row>
    <row r="116" ht="15.75">
      <c r="B116" s="76"/>
    </row>
    <row r="117" ht="15.75">
      <c r="B117" s="76"/>
    </row>
    <row r="118" ht="15.75">
      <c r="B118" s="76"/>
    </row>
    <row r="119" ht="15.75">
      <c r="B119" s="76"/>
    </row>
    <row r="120" ht="15.75">
      <c r="B120" s="76"/>
    </row>
    <row r="121" ht="15.75">
      <c r="B121" s="76"/>
    </row>
    <row r="122" ht="15.75">
      <c r="B122" s="76"/>
    </row>
    <row r="123" ht="15.75">
      <c r="B123" s="76"/>
    </row>
    <row r="124" ht="15.75">
      <c r="B124" s="76"/>
    </row>
    <row r="125" ht="15.75">
      <c r="B125" s="76"/>
    </row>
    <row r="126" ht="15.75">
      <c r="B126" s="76"/>
    </row>
    <row r="127" ht="15.75">
      <c r="B127" s="76"/>
    </row>
    <row r="128" ht="15.75">
      <c r="B128" s="76"/>
    </row>
    <row r="129" ht="15.75">
      <c r="B129" s="76"/>
    </row>
    <row r="130" ht="15.75">
      <c r="B130" s="76"/>
    </row>
    <row r="131" ht="15.75">
      <c r="B131" s="76"/>
    </row>
    <row r="132" ht="15.75">
      <c r="B132" s="76"/>
    </row>
    <row r="133" ht="15.75">
      <c r="B133" s="76"/>
    </row>
    <row r="134" ht="15.75">
      <c r="B134" s="76"/>
    </row>
    <row r="135" ht="15.75">
      <c r="B135" s="76"/>
    </row>
    <row r="136" ht="15.75">
      <c r="B136" s="76"/>
    </row>
    <row r="137" ht="15.75">
      <c r="B137" s="76"/>
    </row>
    <row r="138" ht="15.75">
      <c r="B138" s="76"/>
    </row>
    <row r="139" ht="15.75">
      <c r="B139" s="76"/>
    </row>
    <row r="140" ht="15.75">
      <c r="B140" s="76"/>
    </row>
    <row r="141" ht="15.75">
      <c r="B141" s="76"/>
    </row>
    <row r="142" ht="15.75">
      <c r="B142" s="76"/>
    </row>
    <row r="143" ht="15.75">
      <c r="B143" s="76"/>
    </row>
    <row r="144" ht="15.75">
      <c r="B144" s="76"/>
    </row>
    <row r="145" ht="15.75">
      <c r="B145" s="76"/>
    </row>
    <row r="146" ht="15.75">
      <c r="B146" s="76"/>
    </row>
    <row r="147" ht="15.75">
      <c r="B147" s="76"/>
    </row>
    <row r="148" ht="15.75">
      <c r="B148" s="76"/>
    </row>
    <row r="149" ht="15.75">
      <c r="B149" s="76"/>
    </row>
    <row r="150" ht="15.75">
      <c r="B150" s="76"/>
    </row>
    <row r="151" ht="15.75">
      <c r="B151" s="76"/>
    </row>
    <row r="152" ht="15.75">
      <c r="B152" s="76"/>
    </row>
    <row r="153" ht="15.75">
      <c r="B153" s="76"/>
    </row>
    <row r="154" ht="15.75">
      <c r="B154" s="76"/>
    </row>
    <row r="155" ht="15.75">
      <c r="B155" s="76"/>
    </row>
    <row r="156" ht="15.75">
      <c r="B156" s="76"/>
    </row>
    <row r="157" ht="15.75">
      <c r="B157" s="76"/>
    </row>
    <row r="158" ht="15.75">
      <c r="B158" s="76"/>
    </row>
    <row r="159" ht="15.75">
      <c r="B159" s="76"/>
    </row>
    <row r="160" ht="15.75">
      <c r="B160" s="76"/>
    </row>
    <row r="161" ht="15.75">
      <c r="B161" s="76"/>
    </row>
    <row r="162" ht="15.75">
      <c r="B162" s="76"/>
    </row>
    <row r="163" ht="15.75">
      <c r="B163" s="76"/>
    </row>
    <row r="164" ht="15.75">
      <c r="B164" s="76"/>
    </row>
    <row r="165" ht="15.75">
      <c r="B165" s="76"/>
    </row>
    <row r="166" ht="15.75">
      <c r="B166" s="76"/>
    </row>
    <row r="167" ht="15.75">
      <c r="B167" s="76"/>
    </row>
    <row r="168" ht="15.75">
      <c r="B168" s="76"/>
    </row>
    <row r="169" ht="15.75">
      <c r="B169" s="76"/>
    </row>
    <row r="170" ht="15.75">
      <c r="B170" s="76"/>
    </row>
    <row r="171" ht="15.75">
      <c r="B171" s="76"/>
    </row>
    <row r="172" ht="15.75">
      <c r="B172" s="76"/>
    </row>
    <row r="173" ht="15.75">
      <c r="B173" s="76"/>
    </row>
    <row r="174" ht="15.75">
      <c r="B174" s="76"/>
    </row>
    <row r="175" ht="15.75">
      <c r="B175" s="76"/>
    </row>
    <row r="176" ht="15.75">
      <c r="B176" s="76"/>
    </row>
    <row r="177" ht="15.75">
      <c r="B177" s="76"/>
    </row>
    <row r="178" ht="15.75">
      <c r="B178" s="76"/>
    </row>
    <row r="179" ht="15.75">
      <c r="B179" s="76"/>
    </row>
    <row r="180" ht="15.75">
      <c r="B180" s="76"/>
    </row>
    <row r="181" ht="15.75">
      <c r="B181" s="76"/>
    </row>
    <row r="182" ht="15.75">
      <c r="B182" s="76"/>
    </row>
    <row r="183" ht="15.75">
      <c r="B183" s="76"/>
    </row>
    <row r="184" ht="15.75">
      <c r="B184" s="76"/>
    </row>
    <row r="185" ht="15.75">
      <c r="B185" s="76"/>
    </row>
    <row r="186" ht="15.75">
      <c r="B186" s="76"/>
    </row>
    <row r="187" ht="15.75">
      <c r="B187" s="76"/>
    </row>
    <row r="188" ht="15.75">
      <c r="B188" s="76"/>
    </row>
    <row r="189" ht="15.75">
      <c r="B189" s="76"/>
    </row>
    <row r="190" ht="15.75">
      <c r="B190" s="76"/>
    </row>
    <row r="191" ht="15.75">
      <c r="B191" s="76"/>
    </row>
    <row r="192" ht="15.75">
      <c r="B192" s="76"/>
    </row>
    <row r="193" ht="15.75">
      <c r="B193" s="76"/>
    </row>
    <row r="194" ht="15.75">
      <c r="B194" s="76"/>
    </row>
    <row r="195" ht="15.75">
      <c r="B195" s="76"/>
    </row>
    <row r="196" ht="15.75">
      <c r="B196" s="76"/>
    </row>
    <row r="197" ht="15.75">
      <c r="B197" s="76"/>
    </row>
    <row r="198" ht="15.75">
      <c r="B198" s="76"/>
    </row>
    <row r="199" ht="15.75">
      <c r="B199" s="76"/>
    </row>
    <row r="200" ht="15.75">
      <c r="B200" s="76"/>
    </row>
    <row r="201" ht="15.75">
      <c r="B201" s="76"/>
    </row>
    <row r="202" ht="15.75">
      <c r="B202" s="76"/>
    </row>
    <row r="203" ht="15.75">
      <c r="B203" s="76"/>
    </row>
    <row r="204" ht="15.75">
      <c r="B204" s="76"/>
    </row>
    <row r="205" ht="15.75">
      <c r="B205" s="76"/>
    </row>
    <row r="206" ht="15.75">
      <c r="B206" s="76"/>
    </row>
    <row r="207" ht="15.75">
      <c r="B207" s="76"/>
    </row>
    <row r="208" ht="15.75">
      <c r="B208" s="76"/>
    </row>
    <row r="209" ht="15.75">
      <c r="B209" s="76"/>
    </row>
    <row r="210" ht="15.75">
      <c r="B210" s="76"/>
    </row>
    <row r="211" ht="15.75">
      <c r="B211" s="76"/>
    </row>
    <row r="212" ht="15.75">
      <c r="B212" s="76"/>
    </row>
    <row r="213" ht="15.75">
      <c r="B213" s="76"/>
    </row>
    <row r="214" ht="15.75">
      <c r="B214" s="76"/>
    </row>
    <row r="215" ht="15.75">
      <c r="B215" s="76"/>
    </row>
    <row r="216" ht="15.75">
      <c r="B216" s="76"/>
    </row>
    <row r="217" ht="15.75">
      <c r="B217" s="76"/>
    </row>
    <row r="218" ht="15.75">
      <c r="B218" s="76"/>
    </row>
    <row r="219" ht="15.75">
      <c r="B219" s="76"/>
    </row>
    <row r="220" ht="15.75">
      <c r="B220" s="76"/>
    </row>
    <row r="221" ht="15.75">
      <c r="B221" s="76"/>
    </row>
    <row r="222" ht="15.75">
      <c r="B222" s="76"/>
    </row>
    <row r="223" ht="15.75">
      <c r="B223" s="76"/>
    </row>
    <row r="224" ht="15.75">
      <c r="B224" s="76"/>
    </row>
    <row r="225" ht="15.75">
      <c r="B225" s="76"/>
    </row>
    <row r="226" ht="15.75">
      <c r="B226" s="76"/>
    </row>
    <row r="227" ht="15.75">
      <c r="B227" s="76"/>
    </row>
    <row r="228" ht="15.75">
      <c r="B228" s="76"/>
    </row>
    <row r="229" ht="15.75">
      <c r="B229" s="76"/>
    </row>
    <row r="230" ht="15.75">
      <c r="B230" s="76"/>
    </row>
    <row r="231" ht="15.75">
      <c r="B231" s="76"/>
    </row>
    <row r="232" ht="15.75">
      <c r="B232" s="76"/>
    </row>
    <row r="233" ht="15.75">
      <c r="B233" s="76"/>
    </row>
    <row r="234" ht="15.75">
      <c r="B234" s="76"/>
    </row>
    <row r="235" ht="15.75">
      <c r="B235" s="76"/>
    </row>
    <row r="236" ht="15.75">
      <c r="B236" s="76"/>
    </row>
    <row r="237" ht="15.75">
      <c r="B237" s="76"/>
    </row>
    <row r="238" ht="15.75">
      <c r="B238" s="76"/>
    </row>
    <row r="239" ht="15.75">
      <c r="B239" s="76"/>
    </row>
    <row r="240" ht="15.75">
      <c r="B240" s="76"/>
    </row>
    <row r="241" ht="15.75">
      <c r="B241" s="76"/>
    </row>
    <row r="242" ht="15.75">
      <c r="B242" s="76"/>
    </row>
    <row r="243" ht="15.75">
      <c r="B243" s="76"/>
    </row>
    <row r="244" ht="15.75">
      <c r="B244" s="76"/>
    </row>
    <row r="245" ht="15.75">
      <c r="B245" s="76"/>
    </row>
    <row r="246" ht="15.75">
      <c r="B246" s="76"/>
    </row>
    <row r="247" ht="15.75">
      <c r="B247" s="76"/>
    </row>
    <row r="248" ht="15.75">
      <c r="B248" s="76"/>
    </row>
    <row r="249" ht="15.75">
      <c r="B249" s="76"/>
    </row>
    <row r="250" ht="15.75">
      <c r="B250" s="76"/>
    </row>
    <row r="251" ht="15.75">
      <c r="B251" s="76"/>
    </row>
    <row r="252" ht="15.75">
      <c r="B252" s="76"/>
    </row>
    <row r="253" ht="15.75">
      <c r="B253" s="76"/>
    </row>
    <row r="254" ht="15.75">
      <c r="B254" s="76"/>
    </row>
    <row r="255" ht="15.75">
      <c r="B255" s="76"/>
    </row>
    <row r="256" ht="15.75">
      <c r="B256" s="76"/>
    </row>
    <row r="257" ht="15.75">
      <c r="B257" s="76"/>
    </row>
    <row r="258" ht="15.75">
      <c r="B258" s="76"/>
    </row>
    <row r="259" ht="15.75">
      <c r="B259" s="76"/>
    </row>
    <row r="260" ht="15.75">
      <c r="B260" s="76"/>
    </row>
    <row r="261" ht="15.75">
      <c r="B261" s="76"/>
    </row>
    <row r="262" ht="15.75">
      <c r="B262" s="76"/>
    </row>
    <row r="263" ht="15.75">
      <c r="B263" s="76"/>
    </row>
    <row r="264" ht="15.75">
      <c r="B264" s="76"/>
    </row>
    <row r="265" ht="15.75">
      <c r="B265" s="76"/>
    </row>
    <row r="266" ht="15.75">
      <c r="B266" s="76"/>
    </row>
    <row r="267" ht="15.75">
      <c r="B267" s="76"/>
    </row>
    <row r="268" ht="15.75">
      <c r="B268" s="76"/>
    </row>
    <row r="269" ht="15.75">
      <c r="B269" s="76"/>
    </row>
    <row r="270" ht="15.75">
      <c r="B270" s="76"/>
    </row>
    <row r="271" ht="15.75">
      <c r="B271" s="76"/>
    </row>
    <row r="272" ht="15.75">
      <c r="B272" s="76"/>
    </row>
    <row r="273" ht="15.75">
      <c r="B273" s="76"/>
    </row>
    <row r="274" ht="15.75">
      <c r="B274" s="76"/>
    </row>
    <row r="275" ht="15.75">
      <c r="B275" s="76"/>
    </row>
    <row r="276" ht="15.75">
      <c r="B276" s="76"/>
    </row>
    <row r="277" ht="15.75">
      <c r="B277" s="76"/>
    </row>
    <row r="278" ht="15.75">
      <c r="B278" s="76"/>
    </row>
    <row r="279" ht="15.75">
      <c r="B279" s="76"/>
    </row>
    <row r="280" ht="15.75">
      <c r="B280" s="76"/>
    </row>
    <row r="281" ht="15.75">
      <c r="B281" s="76"/>
    </row>
    <row r="282" ht="15.75">
      <c r="B282" s="76"/>
    </row>
    <row r="283" ht="15.75">
      <c r="B283" s="76"/>
    </row>
    <row r="284" ht="15.75">
      <c r="B284" s="76"/>
    </row>
    <row r="285" ht="15.75">
      <c r="B285" s="76"/>
    </row>
    <row r="286" ht="15.75">
      <c r="B286" s="76"/>
    </row>
    <row r="287" ht="15.75">
      <c r="B287" s="76"/>
    </row>
    <row r="288" ht="15.75">
      <c r="B288" s="76"/>
    </row>
    <row r="289" ht="15.75">
      <c r="B289" s="76"/>
    </row>
    <row r="290" ht="15.75">
      <c r="B290" s="76"/>
    </row>
    <row r="291" ht="15.75">
      <c r="B291" s="76"/>
    </row>
    <row r="292" ht="15.75">
      <c r="B292" s="76"/>
    </row>
    <row r="293" ht="15.75">
      <c r="B293" s="76"/>
    </row>
    <row r="294" ht="15.75">
      <c r="B294" s="76"/>
    </row>
    <row r="295" ht="15.75">
      <c r="B295" s="76"/>
    </row>
    <row r="296" ht="15.75">
      <c r="B296" s="76"/>
    </row>
    <row r="297" ht="15.75">
      <c r="B297" s="76"/>
    </row>
    <row r="298" ht="15.75">
      <c r="B298" s="76"/>
    </row>
    <row r="299" ht="15.75">
      <c r="B299" s="76"/>
    </row>
    <row r="300" ht="15.75">
      <c r="B300" s="76"/>
    </row>
    <row r="301" ht="15.75">
      <c r="B301" s="76"/>
    </row>
    <row r="302" ht="15.75">
      <c r="B302" s="76"/>
    </row>
    <row r="303" ht="15.75">
      <c r="B303" s="76"/>
    </row>
    <row r="304" ht="15.75">
      <c r="B304" s="76"/>
    </row>
    <row r="305" ht="15.75">
      <c r="B305" s="76"/>
    </row>
    <row r="306" ht="15.75">
      <c r="B306" s="76"/>
    </row>
    <row r="307" ht="15.75">
      <c r="B307" s="76"/>
    </row>
    <row r="308" ht="15.75">
      <c r="B308" s="76"/>
    </row>
    <row r="309" ht="15.75">
      <c r="B309" s="76"/>
    </row>
    <row r="310" ht="15.75">
      <c r="B310" s="76"/>
    </row>
    <row r="311" ht="15.75">
      <c r="B311" s="76"/>
    </row>
    <row r="312" ht="15.75">
      <c r="B312" s="76"/>
    </row>
    <row r="313" ht="15.75">
      <c r="B313" s="76"/>
    </row>
    <row r="314" ht="15.75">
      <c r="B314" s="76"/>
    </row>
    <row r="315" ht="15.75">
      <c r="B315" s="76"/>
    </row>
    <row r="316" ht="15.75">
      <c r="B316" s="76"/>
    </row>
    <row r="317" ht="15.75">
      <c r="B317" s="76"/>
    </row>
    <row r="318" ht="15.75">
      <c r="B318" s="76"/>
    </row>
    <row r="319" ht="15.75">
      <c r="B319" s="76"/>
    </row>
    <row r="320" ht="15.75">
      <c r="B320" s="76"/>
    </row>
    <row r="321" ht="15.75">
      <c r="B321" s="76"/>
    </row>
    <row r="322" ht="15.75">
      <c r="B322" s="76"/>
    </row>
    <row r="323" ht="15.75">
      <c r="B323" s="76"/>
    </row>
    <row r="324" ht="15.75">
      <c r="B324" s="76"/>
    </row>
    <row r="325" ht="15.75">
      <c r="B325" s="76"/>
    </row>
    <row r="326" ht="15.75">
      <c r="B326" s="76"/>
    </row>
    <row r="327" ht="15.75">
      <c r="B327" s="76"/>
    </row>
    <row r="328" ht="15.75">
      <c r="B328" s="76"/>
    </row>
    <row r="329" ht="15.75">
      <c r="B329" s="76"/>
    </row>
    <row r="330" ht="15.75">
      <c r="B330" s="76"/>
    </row>
    <row r="331" ht="15.75">
      <c r="B331" s="76"/>
    </row>
    <row r="332" ht="15.75">
      <c r="B332" s="76"/>
    </row>
    <row r="333" ht="15.75">
      <c r="B333" s="76"/>
    </row>
    <row r="334" ht="15.75">
      <c r="B334" s="76"/>
    </row>
    <row r="335" ht="15.75">
      <c r="B335" s="76"/>
    </row>
    <row r="336" ht="15.75">
      <c r="B336" s="76"/>
    </row>
    <row r="337" ht="15.75">
      <c r="B337" s="76"/>
    </row>
    <row r="338" ht="15.75">
      <c r="B338" s="76"/>
    </row>
    <row r="339" ht="15.75">
      <c r="B339" s="76"/>
    </row>
    <row r="340" ht="15.75">
      <c r="B340" s="76"/>
    </row>
    <row r="341" ht="15.75">
      <c r="B341" s="76"/>
    </row>
    <row r="342" ht="15.75">
      <c r="B342" s="76"/>
    </row>
    <row r="343" ht="15.75">
      <c r="B343" s="76"/>
    </row>
    <row r="344" ht="15.75">
      <c r="B344" s="76"/>
    </row>
    <row r="345" ht="15.75">
      <c r="B345" s="76"/>
    </row>
    <row r="346" ht="15.75">
      <c r="B346" s="76"/>
    </row>
    <row r="347" ht="15.75">
      <c r="B347" s="76"/>
    </row>
    <row r="348" ht="15.75">
      <c r="B348" s="76"/>
    </row>
    <row r="349" ht="15.75">
      <c r="B349" s="76"/>
    </row>
    <row r="350" ht="15.75">
      <c r="B350" s="76"/>
    </row>
    <row r="351" ht="15.75">
      <c r="B351" s="76"/>
    </row>
    <row r="352" ht="15.75">
      <c r="B352" s="76"/>
    </row>
    <row r="353" ht="15.75">
      <c r="B353" s="76"/>
    </row>
    <row r="354" ht="15.75">
      <c r="B354" s="76"/>
    </row>
    <row r="355" ht="15.75">
      <c r="B355" s="76"/>
    </row>
    <row r="356" ht="15.75">
      <c r="B356" s="76"/>
    </row>
    <row r="357" ht="15.75">
      <c r="B357" s="76"/>
    </row>
    <row r="358" ht="15.75">
      <c r="B358" s="76"/>
    </row>
    <row r="359" ht="15.75">
      <c r="B359" s="76"/>
    </row>
    <row r="360" ht="15.75">
      <c r="B360" s="76"/>
    </row>
    <row r="361" ht="15.75">
      <c r="B361" s="76"/>
    </row>
    <row r="362" ht="15.75">
      <c r="B362" s="76"/>
    </row>
    <row r="363" ht="15.75">
      <c r="B363" s="76"/>
    </row>
    <row r="364" ht="15.75">
      <c r="B364" s="76"/>
    </row>
    <row r="365" ht="15.75">
      <c r="B365" s="76"/>
    </row>
    <row r="366" ht="15.75">
      <c r="B366" s="76"/>
    </row>
    <row r="367" ht="15.75">
      <c r="B367" s="76"/>
    </row>
    <row r="368" ht="15.75">
      <c r="B368" s="76"/>
    </row>
    <row r="369" ht="15.75">
      <c r="B369" s="76"/>
    </row>
    <row r="370" ht="15.75">
      <c r="B370" s="76"/>
    </row>
    <row r="371" ht="15.75">
      <c r="B371" s="76"/>
    </row>
    <row r="372" ht="15.75">
      <c r="B372" s="76"/>
    </row>
    <row r="373" ht="15.75">
      <c r="B373" s="76"/>
    </row>
    <row r="374" ht="15.75">
      <c r="B374" s="76"/>
    </row>
    <row r="375" ht="15.75">
      <c r="B375" s="76"/>
    </row>
    <row r="376" ht="15.75">
      <c r="B376" s="76"/>
    </row>
    <row r="377" ht="15.75">
      <c r="B377" s="76"/>
    </row>
    <row r="378" ht="15.75">
      <c r="B378" s="76"/>
    </row>
    <row r="379" ht="15.75">
      <c r="B379" s="76"/>
    </row>
    <row r="380" ht="15.75">
      <c r="B380" s="76"/>
    </row>
    <row r="381" ht="15.75">
      <c r="B381" s="76"/>
    </row>
    <row r="382" ht="15.75">
      <c r="B382" s="76"/>
    </row>
    <row r="383" ht="15.75">
      <c r="B383" s="76"/>
    </row>
    <row r="384" ht="15.75">
      <c r="B384" s="76"/>
    </row>
    <row r="385" ht="15.75">
      <c r="B385" s="76"/>
    </row>
    <row r="386" ht="15.75">
      <c r="B386" s="76"/>
    </row>
    <row r="387" ht="15.75">
      <c r="B387" s="76"/>
    </row>
    <row r="388" ht="15.75">
      <c r="B388" s="76"/>
    </row>
    <row r="389" ht="15.75">
      <c r="B389" s="76"/>
    </row>
    <row r="390" ht="15.75">
      <c r="B390" s="76"/>
    </row>
    <row r="391" ht="15.75">
      <c r="B391" s="76"/>
    </row>
    <row r="392" ht="15.75">
      <c r="B392" s="76"/>
    </row>
    <row r="393" ht="15.75">
      <c r="B393" s="76"/>
    </row>
    <row r="394" ht="15.75">
      <c r="B394" s="76"/>
    </row>
    <row r="395" ht="15.75">
      <c r="B395" s="76"/>
    </row>
    <row r="396" ht="15.75">
      <c r="B396" s="76"/>
    </row>
    <row r="397" ht="15.75">
      <c r="B397" s="76"/>
    </row>
    <row r="398" ht="15.75">
      <c r="B398" s="76"/>
    </row>
    <row r="399" ht="15.75">
      <c r="B399" s="76"/>
    </row>
    <row r="400" ht="15.75">
      <c r="B400" s="76"/>
    </row>
    <row r="401" ht="15.75">
      <c r="B401" s="76"/>
    </row>
    <row r="402" ht="15.75">
      <c r="B402" s="76"/>
    </row>
    <row r="403" ht="15.75">
      <c r="B403" s="76"/>
    </row>
    <row r="404" ht="15.75">
      <c r="B404" s="76"/>
    </row>
    <row r="405" ht="15.75">
      <c r="B405" s="76"/>
    </row>
    <row r="406" ht="15.75">
      <c r="B406" s="76"/>
    </row>
    <row r="407" ht="15.75">
      <c r="B407" s="76"/>
    </row>
    <row r="408" ht="15.75">
      <c r="B408" s="76"/>
    </row>
    <row r="409" ht="15.75">
      <c r="B409" s="76"/>
    </row>
    <row r="410" ht="15.75">
      <c r="B410" s="76"/>
    </row>
    <row r="411" ht="15.75">
      <c r="B411" s="76"/>
    </row>
    <row r="412" ht="15.75">
      <c r="B412" s="76"/>
    </row>
    <row r="413" ht="15.75">
      <c r="B413" s="76"/>
    </row>
    <row r="414" ht="15.75">
      <c r="B414" s="76"/>
    </row>
    <row r="415" ht="15.75">
      <c r="B415" s="76"/>
    </row>
    <row r="416" ht="15.75">
      <c r="B416" s="76"/>
    </row>
    <row r="417" ht="15.75">
      <c r="B417" s="76"/>
    </row>
    <row r="418" ht="15.75">
      <c r="B418" s="76"/>
    </row>
    <row r="419" ht="15.75">
      <c r="B419" s="76"/>
    </row>
    <row r="420" ht="15.75">
      <c r="B420" s="76"/>
    </row>
    <row r="421" ht="15.75">
      <c r="B421" s="76"/>
    </row>
    <row r="422" ht="15.75">
      <c r="B422" s="76"/>
    </row>
    <row r="423" ht="15.75">
      <c r="B423" s="76"/>
    </row>
    <row r="424" ht="15.75">
      <c r="B424" s="76"/>
    </row>
    <row r="425" ht="15.75">
      <c r="B425" s="76"/>
    </row>
    <row r="426" ht="15.75">
      <c r="B426" s="76"/>
    </row>
    <row r="427" ht="15.75">
      <c r="B427" s="76"/>
    </row>
    <row r="428" ht="15.75">
      <c r="B428" s="76"/>
    </row>
    <row r="429" ht="15.75">
      <c r="B429" s="76"/>
    </row>
    <row r="430" ht="15.75">
      <c r="B430" s="76"/>
    </row>
    <row r="431" ht="15.75">
      <c r="B431" s="76"/>
    </row>
    <row r="432" ht="15.75">
      <c r="B432" s="76"/>
    </row>
    <row r="433" ht="15.75">
      <c r="B433" s="76"/>
    </row>
    <row r="434" ht="15.75">
      <c r="B434" s="76"/>
    </row>
    <row r="435" ht="15.75">
      <c r="B435" s="76"/>
    </row>
    <row r="436" ht="15.75">
      <c r="B436" s="76"/>
    </row>
    <row r="437" ht="15.75">
      <c r="B437" s="76"/>
    </row>
    <row r="438" ht="15.75">
      <c r="B438" s="76"/>
    </row>
    <row r="439" ht="15.75">
      <c r="B439" s="76"/>
    </row>
    <row r="440" ht="15.75">
      <c r="B440" s="76"/>
    </row>
    <row r="441" ht="15.75">
      <c r="B441" s="76"/>
    </row>
    <row r="442" ht="15.75">
      <c r="B442" s="76"/>
    </row>
    <row r="443" ht="15.75">
      <c r="B443" s="76"/>
    </row>
    <row r="444" ht="15.75">
      <c r="B444" s="76"/>
    </row>
    <row r="445" ht="15.75">
      <c r="B445" s="76"/>
    </row>
    <row r="446" ht="15.75">
      <c r="B446" s="76"/>
    </row>
    <row r="447" ht="15.75">
      <c r="B447" s="76"/>
    </row>
    <row r="448" ht="15.75">
      <c r="B448" s="76"/>
    </row>
    <row r="449" ht="15.75">
      <c r="B449" s="76"/>
    </row>
    <row r="450" ht="15.75">
      <c r="B450" s="76"/>
    </row>
    <row r="451" ht="15.75">
      <c r="B451" s="76"/>
    </row>
    <row r="452" ht="15.75">
      <c r="B452" s="76"/>
    </row>
    <row r="453" ht="15.75">
      <c r="B453" s="76"/>
    </row>
    <row r="454" ht="15.75">
      <c r="B454" s="76"/>
    </row>
    <row r="455" ht="15.75">
      <c r="B455" s="76"/>
    </row>
    <row r="456" ht="15.75">
      <c r="B456" s="76"/>
    </row>
    <row r="457" ht="15.75">
      <c r="B457" s="76"/>
    </row>
    <row r="458" ht="15.75">
      <c r="B458" s="76"/>
    </row>
    <row r="459" ht="15.75">
      <c r="B459" s="76"/>
    </row>
    <row r="460" ht="15.75">
      <c r="B460" s="76"/>
    </row>
    <row r="461" ht="15.75">
      <c r="B461" s="76"/>
    </row>
    <row r="462" ht="15.75">
      <c r="B462" s="76"/>
    </row>
    <row r="463" ht="15.75">
      <c r="B463" s="76"/>
    </row>
    <row r="464" ht="15.75">
      <c r="B464" s="76"/>
    </row>
    <row r="465" ht="15.75">
      <c r="B465" s="76"/>
    </row>
    <row r="466" ht="15.75">
      <c r="B466" s="76"/>
    </row>
    <row r="467" ht="15.75">
      <c r="B467" s="76"/>
    </row>
    <row r="468" ht="15.75">
      <c r="B468" s="76"/>
    </row>
    <row r="469" ht="15.75">
      <c r="B469" s="76"/>
    </row>
    <row r="470" ht="15.75">
      <c r="B470" s="76"/>
    </row>
    <row r="471" ht="15.75">
      <c r="B471" s="76"/>
    </row>
    <row r="472" ht="15.75">
      <c r="B472" s="76"/>
    </row>
    <row r="473" ht="15.75">
      <c r="B473" s="76"/>
    </row>
    <row r="474" ht="15.75">
      <c r="B474" s="76"/>
    </row>
    <row r="475" ht="15.75">
      <c r="B475" s="76"/>
    </row>
    <row r="476" ht="15.75">
      <c r="B476" s="76"/>
    </row>
    <row r="477" ht="15.75">
      <c r="B477" s="76"/>
    </row>
    <row r="478" ht="15.75">
      <c r="B478" s="76"/>
    </row>
    <row r="479" ht="15.75">
      <c r="B479" s="76"/>
    </row>
    <row r="480" ht="15.75">
      <c r="B480" s="76"/>
    </row>
    <row r="481" ht="15.75">
      <c r="B481" s="76"/>
    </row>
    <row r="482" ht="15.75">
      <c r="B482" s="76"/>
    </row>
    <row r="483" ht="15.75">
      <c r="B483" s="76"/>
    </row>
    <row r="484" ht="15.75">
      <c r="B484" s="76"/>
    </row>
    <row r="485" ht="15.75">
      <c r="B485" s="76"/>
    </row>
    <row r="486" ht="15.75">
      <c r="B486" s="76"/>
    </row>
    <row r="487" ht="15.75">
      <c r="B487" s="76"/>
    </row>
    <row r="488" ht="15.75">
      <c r="B488" s="76"/>
    </row>
    <row r="489" ht="15.75">
      <c r="B489" s="76"/>
    </row>
    <row r="490" ht="15.75">
      <c r="B490" s="76"/>
    </row>
    <row r="491" ht="15.75">
      <c r="B491" s="76"/>
    </row>
    <row r="492" ht="15.75">
      <c r="B492" s="76"/>
    </row>
    <row r="493" ht="15.75">
      <c r="B493" s="76"/>
    </row>
    <row r="494" ht="15.75">
      <c r="B494" s="76"/>
    </row>
    <row r="495" ht="15.75">
      <c r="B495" s="76"/>
    </row>
    <row r="496" ht="15.75">
      <c r="B496" s="76"/>
    </row>
    <row r="497" ht="15.75">
      <c r="B497" s="76"/>
    </row>
    <row r="498" ht="15.75">
      <c r="B498" s="76"/>
    </row>
    <row r="499" ht="15.75">
      <c r="B499" s="76"/>
    </row>
    <row r="500" ht="15.75">
      <c r="B500" s="76"/>
    </row>
    <row r="501" ht="15.75">
      <c r="B501" s="76"/>
    </row>
    <row r="502" ht="15.75">
      <c r="B502" s="76"/>
    </row>
    <row r="503" ht="15.75">
      <c r="B503" s="76"/>
    </row>
    <row r="504" ht="15.75">
      <c r="B504" s="76"/>
    </row>
    <row r="505" ht="15.75">
      <c r="B505" s="76"/>
    </row>
    <row r="506" ht="15.75">
      <c r="B506" s="76"/>
    </row>
    <row r="507" ht="15.75">
      <c r="B507" s="76"/>
    </row>
    <row r="508" ht="15.75">
      <c r="B508" s="76"/>
    </row>
    <row r="509" ht="15.75">
      <c r="B509" s="76"/>
    </row>
    <row r="510" ht="15.75">
      <c r="B510" s="76"/>
    </row>
    <row r="511" ht="15.75">
      <c r="B511" s="76"/>
    </row>
    <row r="512" ht="15.75">
      <c r="B512" s="76"/>
    </row>
    <row r="513" ht="15.75">
      <c r="B513" s="76"/>
    </row>
    <row r="514" ht="15.75">
      <c r="B514" s="76"/>
    </row>
    <row r="515" ht="15.75">
      <c r="B515" s="76"/>
    </row>
    <row r="516" ht="15.75">
      <c r="B516" s="76"/>
    </row>
    <row r="517" ht="15.75">
      <c r="B517" s="76"/>
    </row>
    <row r="518" ht="15.75">
      <c r="B518" s="76"/>
    </row>
    <row r="519" ht="15.75">
      <c r="B519" s="76"/>
    </row>
    <row r="520" ht="15.75">
      <c r="B520" s="76"/>
    </row>
    <row r="521" ht="15.75">
      <c r="B521" s="76"/>
    </row>
    <row r="522" ht="15.75">
      <c r="B522" s="76"/>
    </row>
    <row r="523" ht="15.75">
      <c r="B523" s="76"/>
    </row>
    <row r="524" ht="15.75">
      <c r="B524" s="76"/>
    </row>
    <row r="525" ht="15.75">
      <c r="B525" s="76"/>
    </row>
    <row r="526" ht="15.75">
      <c r="B526" s="76"/>
    </row>
    <row r="527" ht="15.75">
      <c r="B527" s="76"/>
    </row>
    <row r="528" ht="15.75">
      <c r="B528" s="76"/>
    </row>
    <row r="529" ht="15.75">
      <c r="B529" s="76"/>
    </row>
    <row r="530" ht="15.75">
      <c r="B530" s="76"/>
    </row>
    <row r="531" ht="15.75">
      <c r="B531" s="76"/>
    </row>
    <row r="532" ht="15.75">
      <c r="B532" s="76"/>
    </row>
    <row r="533" ht="15.75">
      <c r="B533" s="76"/>
    </row>
    <row r="534" ht="15.75">
      <c r="B534" s="76"/>
    </row>
    <row r="535" ht="15.75">
      <c r="B535" s="76"/>
    </row>
    <row r="536" ht="15.75">
      <c r="B536" s="76"/>
    </row>
    <row r="537" ht="15.75">
      <c r="B537" s="76"/>
    </row>
    <row r="538" ht="15.75">
      <c r="B538" s="76"/>
    </row>
    <row r="539" ht="15.75">
      <c r="B539" s="76"/>
    </row>
    <row r="540" ht="15.75">
      <c r="B540" s="76"/>
    </row>
    <row r="541" ht="15.75">
      <c r="B541" s="76"/>
    </row>
    <row r="542" ht="15.75">
      <c r="B542" s="76"/>
    </row>
    <row r="543" ht="15.75">
      <c r="B543" s="76"/>
    </row>
    <row r="544" ht="15.75">
      <c r="B544" s="76"/>
    </row>
    <row r="545" ht="15.75">
      <c r="B545" s="76"/>
    </row>
    <row r="546" ht="15.75">
      <c r="B546" s="76"/>
    </row>
    <row r="547" ht="15.75">
      <c r="B547" s="76"/>
    </row>
    <row r="548" ht="15.75">
      <c r="B548" s="76"/>
    </row>
    <row r="549" ht="15.75">
      <c r="B549" s="76"/>
    </row>
    <row r="550" ht="15.75">
      <c r="B550" s="76"/>
    </row>
    <row r="551" ht="15.75">
      <c r="B551" s="76"/>
    </row>
    <row r="552" ht="15.75">
      <c r="B552" s="76"/>
    </row>
    <row r="553" ht="15.75">
      <c r="B553" s="76"/>
    </row>
    <row r="554" ht="15.75">
      <c r="B554" s="76"/>
    </row>
    <row r="555" ht="15.75">
      <c r="B555" s="76"/>
    </row>
    <row r="556" ht="15.75">
      <c r="B556" s="76"/>
    </row>
    <row r="557" ht="15.75">
      <c r="B557" s="76"/>
    </row>
    <row r="558" ht="15.75">
      <c r="B558" s="76"/>
    </row>
    <row r="559" ht="15.75">
      <c r="B559" s="76"/>
    </row>
    <row r="560" ht="15.75">
      <c r="B560" s="76"/>
    </row>
    <row r="561" ht="15.75">
      <c r="B561" s="76"/>
    </row>
    <row r="562" ht="15.75">
      <c r="B562" s="76"/>
    </row>
    <row r="563" ht="15.75">
      <c r="B563" s="76"/>
    </row>
    <row r="564" ht="15.75">
      <c r="B564" s="76"/>
    </row>
    <row r="565" ht="15.75">
      <c r="B565" s="76"/>
    </row>
    <row r="566" ht="15.75">
      <c r="B566" s="76"/>
    </row>
    <row r="567" ht="15.75">
      <c r="B567" s="76"/>
    </row>
    <row r="568" ht="15.75">
      <c r="B568" s="76"/>
    </row>
    <row r="569" ht="15.75">
      <c r="B569" s="76"/>
    </row>
    <row r="570" ht="15.75">
      <c r="B570" s="76"/>
    </row>
    <row r="571" ht="15.75">
      <c r="B571" s="76"/>
    </row>
    <row r="572" ht="15.75">
      <c r="B572" s="76"/>
    </row>
    <row r="573" ht="15.75">
      <c r="B573" s="76"/>
    </row>
    <row r="574" ht="15.75">
      <c r="B574" s="76"/>
    </row>
    <row r="575" ht="15.75">
      <c r="B575" s="76"/>
    </row>
    <row r="576" ht="15.75">
      <c r="B576" s="76"/>
    </row>
    <row r="577" ht="15.75">
      <c r="B577" s="76"/>
    </row>
    <row r="578" ht="15.75">
      <c r="B578" s="76"/>
    </row>
    <row r="579" ht="15.75">
      <c r="B579" s="76"/>
    </row>
    <row r="580" ht="15.75">
      <c r="B580" s="76"/>
    </row>
    <row r="581" ht="15.75">
      <c r="B581" s="76"/>
    </row>
    <row r="582" ht="15.75">
      <c r="B582" s="76"/>
    </row>
    <row r="583" ht="15.75">
      <c r="B583" s="76"/>
    </row>
    <row r="584" ht="15.75">
      <c r="B584" s="76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Kerk</cp:lastModifiedBy>
  <cp:lastPrinted>2006-02-15T08:59:29Z</cp:lastPrinted>
  <dcterms:created xsi:type="dcterms:W3CDTF">2000-10-13T07:44:50Z</dcterms:created>
  <dcterms:modified xsi:type="dcterms:W3CDTF">2006-02-16T07:47:45Z</dcterms:modified>
  <cp:category/>
  <cp:version/>
  <cp:contentType/>
  <cp:contentStatus/>
</cp:coreProperties>
</file>