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syahaz\OneDrive - MESINIAGA BERHAD\Desktop\4q 2023\"/>
    </mc:Choice>
  </mc:AlternateContent>
  <xr:revisionPtr revIDLastSave="7" documentId="8_{FA418073-FD53-4D88-B089-4DF6FA21D7FF}" xr6:coauthVersionLast="36" xr6:coauthVersionMax="36" xr10:uidLastSave="{AAC700A6-3CDA-4ED0-9C4B-D665DB4CC1C8}"/>
  <bookViews>
    <workbookView xWindow="0" yWindow="0" windowWidth="20490" windowHeight="7550" tabRatio="613" xr2:uid="{00000000-000D-0000-FFFF-FFFF00000000}"/>
  </bookViews>
  <sheets>
    <sheet name="Income Statement" sheetId="8" r:id="rId1"/>
    <sheet name="Balance Sheet" sheetId="9" r:id="rId2"/>
    <sheet name="Statement of changes in Equity" sheetId="11" r:id="rId3"/>
    <sheet name="Cash Flow" sheetId="12" r:id="rId4"/>
  </sheets>
  <definedNames>
    <definedName name="_Fill" hidden="1">#REF!</definedName>
    <definedName name="OUTPUT">#REF!</definedName>
    <definedName name="_xlnm.Print_Area" localSheetId="1">'Balance Sheet'!$A$1:$D$66</definedName>
    <definedName name="_xlnm.Print_Area" localSheetId="3">'Cash Flow'!$A$1:$F$76</definedName>
    <definedName name="_xlnm.Print_Area" localSheetId="0">'Income Statement'!$A$1:$F$58</definedName>
    <definedName name="STANDARD_ROW">#REF!</definedName>
  </definedNames>
  <calcPr calcId="191029"/>
</workbook>
</file>

<file path=xl/calcChain.xml><?xml version="1.0" encoding="utf-8"?>
<calcChain xmlns="http://schemas.openxmlformats.org/spreadsheetml/2006/main">
  <c r="B46" i="8" l="1"/>
  <c r="B40" i="8"/>
  <c r="C15" i="11" l="1"/>
  <c r="F25" i="11" l="1"/>
  <c r="D25" i="11"/>
  <c r="C25" i="11"/>
  <c r="C40" i="8" l="1"/>
  <c r="F68" i="12" l="1"/>
  <c r="F72" i="12" s="1"/>
  <c r="D67" i="12"/>
  <c r="D66" i="12"/>
  <c r="D68" i="12" l="1"/>
  <c r="D72" i="12" s="1"/>
  <c r="E23" i="11"/>
  <c r="G23" i="11" s="1"/>
  <c r="D53" i="9"/>
  <c r="D51" i="9"/>
  <c r="D45" i="9"/>
  <c r="D38" i="9"/>
  <c r="D23" i="9"/>
  <c r="F7" i="8" l="1"/>
  <c r="E7" i="8"/>
  <c r="D18" i="12" l="1"/>
  <c r="D48" i="12" s="1"/>
  <c r="D17" i="12" l="1"/>
  <c r="D19" i="12"/>
  <c r="C46" i="8" l="1"/>
  <c r="D16" i="12" l="1"/>
  <c r="F46" i="8" l="1"/>
  <c r="F40" i="8"/>
  <c r="D39" i="9" l="1"/>
  <c r="D41" i="9" s="1"/>
  <c r="D53" i="12"/>
  <c r="E17" i="11"/>
  <c r="G17" i="11" s="1"/>
  <c r="E27" i="11"/>
  <c r="G27" i="11" s="1"/>
  <c r="F53" i="12"/>
  <c r="F44" i="12"/>
  <c r="A5" i="11"/>
  <c r="C19" i="11"/>
  <c r="E25" i="11"/>
  <c r="G25" i="11" s="1"/>
  <c r="B29" i="11"/>
  <c r="C29" i="11"/>
  <c r="D29" i="11"/>
  <c r="F29" i="11"/>
  <c r="A5" i="12"/>
  <c r="D44" i="12"/>
  <c r="D19" i="9"/>
  <c r="C21" i="8"/>
  <c r="C26" i="8" s="1"/>
  <c r="C30" i="8" s="1"/>
  <c r="F21" i="8"/>
  <c r="F26" i="8" s="1"/>
  <c r="F30" i="8" s="1"/>
  <c r="D47" i="9" l="1"/>
  <c r="D56" i="9"/>
  <c r="E29" i="11"/>
  <c r="D28" i="9"/>
  <c r="D30" i="9" s="1"/>
  <c r="G29" i="11"/>
  <c r="D63" i="9"/>
  <c r="C52" i="8"/>
  <c r="C34" i="8"/>
  <c r="F34" i="8"/>
  <c r="F52" i="8"/>
  <c r="F13" i="12"/>
  <c r="D58" i="9" l="1"/>
  <c r="D60" i="9" s="1"/>
  <c r="F27" i="12"/>
  <c r="F33" i="12" s="1"/>
  <c r="F38" i="12" s="1"/>
  <c r="F55" i="12" s="1"/>
  <c r="F61" i="12" s="1"/>
  <c r="D59" i="12" s="1"/>
  <c r="C47" i="9"/>
  <c r="C28" i="9" l="1"/>
  <c r="C19" i="9"/>
  <c r="C30" i="9" l="1"/>
  <c r="F15" i="11" l="1"/>
  <c r="F19" i="11" s="1"/>
  <c r="B13" i="11" l="1"/>
  <c r="B19" i="11" l="1"/>
  <c r="E13" i="11"/>
  <c r="G13" i="11" s="1"/>
  <c r="C56" i="9" l="1"/>
  <c r="C58" i="9" s="1"/>
  <c r="C39" i="9" l="1"/>
  <c r="C41" i="9" l="1"/>
  <c r="C63" i="9"/>
  <c r="C60" i="9" l="1"/>
  <c r="B21" i="8" l="1"/>
  <c r="B26" i="8" s="1"/>
  <c r="B30" i="8" s="1"/>
  <c r="B34" i="8" s="1"/>
  <c r="E21" i="8"/>
  <c r="E26" i="8" s="1"/>
  <c r="E30" i="8" s="1"/>
  <c r="E34" i="8" l="1"/>
  <c r="E46" i="8" s="1"/>
  <c r="E44" i="8" s="1"/>
  <c r="E40" i="8"/>
  <c r="E38" i="8" s="1"/>
  <c r="D13" i="12"/>
  <c r="D27" i="12" s="1"/>
  <c r="D33" i="12" s="1"/>
  <c r="D38" i="12" s="1"/>
  <c r="D55" i="12" s="1"/>
  <c r="D61" i="12" s="1"/>
  <c r="E52" i="8" l="1"/>
  <c r="D15" i="11"/>
  <c r="E15" i="11" s="1"/>
  <c r="D19" i="11" l="1"/>
  <c r="B52" i="8"/>
  <c r="G15" i="11" l="1"/>
  <c r="G19" i="11" s="1"/>
  <c r="E19" i="11"/>
</calcChain>
</file>

<file path=xl/sharedStrings.xml><?xml version="1.0" encoding="utf-8"?>
<sst xmlns="http://schemas.openxmlformats.org/spreadsheetml/2006/main" count="174" uniqueCount="135">
  <si>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</si>
  <si>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</si>
  <si>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</si>
  <si>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</si>
  <si>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</si>
  <si>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</si>
  <si>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</si>
  <si>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</si>
  <si>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</si>
  <si>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</si>
  <si>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</si>
  <si>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</si>
  <si>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</si>
  <si>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</si>
  <si>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</si>
  <si>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</si>
  <si>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</si>
  <si>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</si>
  <si>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</si>
  <si>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</si>
  <si>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</si>
  <si>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</si>
  <si>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</si>
  <si>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</si>
  <si>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</si>
  <si>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</si>
  <si>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</si>
  <si>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</si>
  <si>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</si>
  <si>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</si>
  <si>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</si>
  <si>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</si>
  <si>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</si>
  <si>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</si>
  <si>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</si>
  <si>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</si>
  <si>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</si>
  <si>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</si>
  <si>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</si>
  <si>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</si>
  <si>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</si>
  <si>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</si>
  <si>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</si>
  <si>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</si>
  <si>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</si>
  <si>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</si>
  <si>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</si>
  <si>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</si>
  <si>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</si>
  <si>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</si>
  <si>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</si>
  <si>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</si>
  <si>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</si>
  <si>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</si>
  <si>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</si>
  <si>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</si>
  <si>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</si>
  <si>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</si>
  <si>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</si>
  <si>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</si>
  <si>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</si>
  <si>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</si>
  <si>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</si>
  <si>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</si>
  <si>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</si>
  <si>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</si>
  <si>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</si>
  <si>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</si>
  <si>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</si>
  <si>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</si>
  <si>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</si>
  <si>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</si>
  <si>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</si>
  <si>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</si>
  <si>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Unrealised foreign exchange Gain</t>
  </si>
  <si>
    <t>Net drawndown of short term borrowing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</si>
  <si>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</si>
  <si>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</si>
  <si>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</si>
  <si>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</si>
  <si>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</si>
  <si>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</si>
  <si>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</si>
  <si>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</si>
  <si>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Total Comprehensive (loss)/profit</t>
  </si>
  <si>
    <t>Net taxation (paid)/refunded</t>
  </si>
  <si>
    <t>Repayment of term loan</t>
  </si>
  <si>
    <t>Profit/(loss) attributable to:</t>
  </si>
  <si>
    <t xml:space="preserve">Mesiniaga Berhad </t>
  </si>
  <si>
    <t>Registration number: 198101013112 (79244V)</t>
  </si>
  <si>
    <t xml:space="preserve">(Incorporated in Malaysia) </t>
  </si>
  <si>
    <t>Mesiniaga Berhad</t>
  </si>
  <si>
    <t>Total comprehensive (loss)/income for the financial year attributable to:</t>
  </si>
  <si>
    <t>Gain on sales of property, plant and equipment</t>
  </si>
  <si>
    <t>Proceeds from disposal of property, plant and equipment</t>
  </si>
  <si>
    <t>Zakat</t>
  </si>
  <si>
    <t>Retirement benefits</t>
  </si>
  <si>
    <t>Audited</t>
  </si>
  <si>
    <t>Other operating income/(expenses)</t>
  </si>
  <si>
    <t>Retirement benefits paid</t>
  </si>
  <si>
    <t>Reversal of allowance for doubtful debts</t>
  </si>
  <si>
    <t>Dividends paid</t>
  </si>
  <si>
    <t>As at 31.12.2022</t>
  </si>
  <si>
    <t>Gain on net investment of sublease</t>
  </si>
  <si>
    <t>Interest paid</t>
  </si>
  <si>
    <t>Financial Statements for the year ended 31st December 2022)</t>
  </si>
  <si>
    <t>year ended 31st December 2022)</t>
  </si>
  <si>
    <t>Statements for the year ended 31st December 2022)</t>
  </si>
  <si>
    <t>Effect of foreign exchange translation</t>
  </si>
  <si>
    <t>Cash and bank balances</t>
  </si>
  <si>
    <t>Less:  restricted cash</t>
  </si>
  <si>
    <t>Less:  deposits maturing more than three months</t>
  </si>
  <si>
    <t>Deposits with licensed financial institutions</t>
  </si>
  <si>
    <t>Cash and cash equivalents comprise :</t>
  </si>
  <si>
    <t>Total deposits, cash and bank balances</t>
  </si>
  <si>
    <t xml:space="preserve">                         -</t>
  </si>
  <si>
    <t>12 Months</t>
  </si>
  <si>
    <t>As at 31 December 2023</t>
  </si>
  <si>
    <t>For the fourth quarter ended 31 December 2023</t>
  </si>
  <si>
    <t>12 months quarter ended 31 December 2022</t>
  </si>
  <si>
    <t>12 months quarter ended 31 December 2023</t>
  </si>
  <si>
    <t>12 months ended</t>
  </si>
  <si>
    <t>Loss on write down of property, plant and equipment</t>
  </si>
  <si>
    <t>As at 31.12.2023</t>
  </si>
  <si>
    <t>Reversal for inventory obsolencence</t>
  </si>
  <si>
    <t>Repayment of lease liabilities</t>
  </si>
  <si>
    <t>Net increase in restricted deposits</t>
  </si>
  <si>
    <t>Net profit attributable to shareholders</t>
  </si>
  <si>
    <t>Net cash generated from operating activities</t>
  </si>
  <si>
    <t>Net increase/(decrease) in cash and cash equivalents</t>
  </si>
  <si>
    <t>Profit from operations</t>
  </si>
  <si>
    <t>Profit before tax</t>
  </si>
  <si>
    <t>Profit after tax</t>
  </si>
  <si>
    <t xml:space="preserve">Profit per share for profit attributable to the equity </t>
  </si>
  <si>
    <t>Profit Per Share -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</si>
</sst>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 &quot;CHF&quot;\ * #,##0_ ;_ &quot;CHF&quot;\ * \-#,##0_ ;_ &quot;CHF&quot;\ * &quot;-&quot;_ ;_ @_ "/>
    <numFmt numFmtId="169" formatCode="#,##0&quot;£&quot;_);[Red]\(#,##0&quot;£&quot;\)"/>
    <numFmt numFmtId="170" formatCode="_(* #,##0_);_(* \(#,##0\);_(* &quot;-&quot;?_);_(@_)"/>
    <numFmt numFmtId="171" formatCode="0.0000"/>
    <numFmt numFmtId="172" formatCode="_(* #,##0.00_);_(* \(#,##0.00\);_(* &quot;-&quot;?_);_(@_)"/>
  </numFmts>
  <fonts count="2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2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3" fillId="0" borderId="0"/>
    <xf numFmtId="38" fontId="2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2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4" applyNumberFormat="0" applyBorder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1">
    <xf numFmtId="0" fontId="0" fillId="0" borderId="0" xfId="0"/>
    <xf numFmtId="167" fontId="7" fillId="0" borderId="0" xfId="1" applyNumberFormat="1" applyFont="1" applyFill="1"/>
    <xf numFmtId="0" fontId="7" fillId="0" borderId="0" xfId="43" applyFont="1" applyFill="1"/>
    <xf numFmtId="16" fontId="9" fillId="0" borderId="0" xfId="43" applyNumberFormat="1" applyFont="1" applyFill="1" applyAlignment="1">
      <alignment horizontal="center"/>
    </xf>
    <xf numFmtId="0" fontId="8" fillId="0" borderId="0" xfId="42" applyFont="1" applyFill="1" applyAlignment="1"/>
    <xf numFmtId="0" fontId="8" fillId="0" borderId="0" xfId="42" applyFont="1" applyFill="1" applyAlignment="1">
      <alignment wrapText="1"/>
    </xf>
    <xf numFmtId="0" fontId="9" fillId="0" borderId="0" xfId="42" applyFont="1" applyFill="1" applyAlignment="1"/>
    <xf numFmtId="0" fontId="8" fillId="0" borderId="0" xfId="42" applyFont="1" applyFill="1"/>
    <xf numFmtId="0" fontId="12" fillId="0" borderId="0" xfId="42" applyFont="1" applyFill="1" applyAlignment="1">
      <alignment horizontal="center"/>
    </xf>
    <xf numFmtId="0" fontId="12" fillId="0" borderId="0" xfId="42" applyFont="1" applyFill="1" applyAlignment="1">
      <alignment horizontal="center" wrapText="1"/>
    </xf>
    <xf numFmtId="0" fontId="9" fillId="0" borderId="0" xfId="42" applyFont="1" applyFill="1"/>
    <xf numFmtId="0" fontId="13" fillId="0" borderId="0" xfId="42" applyFont="1" applyFill="1" applyAlignment="1">
      <alignment wrapText="1"/>
    </xf>
    <xf numFmtId="0" fontId="14" fillId="0" borderId="0" xfId="42" applyFont="1" applyFill="1" applyAlignment="1">
      <alignment wrapText="1"/>
    </xf>
    <xf numFmtId="0" fontId="8" fillId="0" borderId="0" xfId="43" applyFont="1" applyFill="1"/>
    <xf numFmtId="37" fontId="8" fillId="0" borderId="0" xfId="43" applyNumberFormat="1" applyFont="1" applyFill="1"/>
    <xf numFmtId="0" fontId="7" fillId="0" borderId="0" xfId="43" quotePrefix="1" applyFont="1" applyFill="1"/>
    <xf numFmtId="43" fontId="7" fillId="0" borderId="0" xfId="1" applyNumberFormat="1" applyFont="1" applyFill="1"/>
    <xf numFmtId="167" fontId="8" fillId="0" borderId="0" xfId="1" applyNumberFormat="1" applyFont="1" applyFill="1"/>
    <xf numFmtId="0" fontId="9" fillId="0" borderId="0" xfId="43" applyFont="1" applyFill="1"/>
    <xf numFmtId="0" fontId="10" fillId="0" borderId="0" xfId="43" applyFont="1" applyFill="1"/>
    <xf numFmtId="0" fontId="11" fillId="0" borderId="0" xfId="43" applyFont="1" applyFill="1" applyAlignment="1">
      <alignment horizontal="right"/>
    </xf>
    <xf numFmtId="0" fontId="8" fillId="0" borderId="0" xfId="43" applyFont="1" applyFill="1" applyAlignment="1">
      <alignment horizontal="right"/>
    </xf>
    <xf numFmtId="0" fontId="9" fillId="0" borderId="0" xfId="42" applyFont="1" applyFill="1" applyAlignment="1">
      <alignment horizontal="right" wrapText="1"/>
    </xf>
    <xf numFmtId="0" fontId="8" fillId="0" borderId="0" xfId="43" applyFont="1" applyFill="1" applyBorder="1"/>
    <xf numFmtId="165" fontId="8" fillId="0" borderId="0" xfId="42" applyNumberFormat="1" applyFont="1" applyFill="1"/>
    <xf numFmtId="0" fontId="11" fillId="0" borderId="0" xfId="43" applyFont="1" applyFill="1"/>
    <xf numFmtId="165" fontId="8" fillId="0" borderId="0" xfId="43" applyNumberFormat="1" applyFont="1" applyFill="1"/>
    <xf numFmtId="0" fontId="7" fillId="0" borderId="0" xfId="43" applyFont="1" applyFill="1" applyBorder="1"/>
    <xf numFmtId="165" fontId="8" fillId="0" borderId="0" xfId="43" applyNumberFormat="1" applyFont="1" applyFill="1" applyBorder="1"/>
    <xf numFmtId="165" fontId="8" fillId="0" borderId="5" xfId="43" applyNumberFormat="1" applyFont="1" applyFill="1" applyBorder="1"/>
    <xf numFmtId="165" fontId="15" fillId="0" borderId="0" xfId="1" applyNumberFormat="1" applyFont="1" applyFill="1"/>
    <xf numFmtId="0" fontId="17" fillId="0" borderId="0" xfId="43" applyFont="1" applyFill="1"/>
    <xf numFmtId="15" fontId="17" fillId="0" borderId="0" xfId="43" applyNumberFormat="1" applyFont="1" applyFill="1"/>
    <xf numFmtId="167" fontId="7" fillId="0" borderId="0" xfId="1" applyNumberFormat="1" applyFont="1" applyFill="1" applyAlignment="1">
      <alignment horizontal="center"/>
    </xf>
    <xf numFmtId="15" fontId="10" fillId="0" borderId="0" xfId="43" applyNumberFormat="1" applyFont="1" applyFill="1"/>
    <xf numFmtId="170" fontId="8" fillId="0" borderId="0" xfId="1" applyNumberFormat="1" applyFont="1" applyFill="1"/>
    <xf numFmtId="170" fontId="9" fillId="0" borderId="0" xfId="1" applyNumberFormat="1" applyFont="1" applyFill="1" applyAlignment="1">
      <alignment horizontal="center"/>
    </xf>
    <xf numFmtId="170" fontId="8" fillId="0" borderId="0" xfId="1" applyNumberFormat="1" applyFont="1" applyFill="1" applyBorder="1"/>
    <xf numFmtId="167" fontId="15" fillId="0" borderId="0" xfId="1" applyNumberFormat="1" applyFont="1" applyFill="1"/>
    <xf numFmtId="167" fontId="11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 applyProtection="1"/>
    <xf numFmtId="167" fontId="8" fillId="0" borderId="6" xfId="1" applyNumberFormat="1" applyFont="1" applyFill="1" applyBorder="1"/>
    <xf numFmtId="167" fontId="8" fillId="0" borderId="2" xfId="1" applyNumberFormat="1" applyFont="1" applyFill="1" applyBorder="1"/>
    <xf numFmtId="167" fontId="8" fillId="0" borderId="0" xfId="1" applyNumberFormat="1" applyFont="1" applyFill="1" applyBorder="1"/>
    <xf numFmtId="167" fontId="8" fillId="0" borderId="7" xfId="1" applyNumberFormat="1" applyFont="1" applyFill="1" applyBorder="1" applyAlignment="1" applyProtection="1"/>
    <xf numFmtId="166" fontId="8" fillId="0" borderId="0" xfId="43" applyNumberFormat="1" applyFont="1" applyFill="1"/>
    <xf numFmtId="167" fontId="8" fillId="0" borderId="0" xfId="43" applyNumberFormat="1" applyFont="1" applyFill="1"/>
    <xf numFmtId="0" fontId="7" fillId="0" borderId="0" xfId="43" applyNumberFormat="1" applyFont="1" applyFill="1"/>
    <xf numFmtId="0" fontId="7" fillId="0" borderId="7" xfId="1" quotePrefix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8" fillId="0" borderId="0" xfId="43" applyNumberFormat="1" applyFont="1" applyFill="1"/>
    <xf numFmtId="0" fontId="10" fillId="0" borderId="0" xfId="1" quotePrefix="1" applyNumberFormat="1" applyFont="1" applyFill="1" applyAlignment="1">
      <alignment horizontal="center"/>
    </xf>
    <xf numFmtId="16" fontId="7" fillId="0" borderId="0" xfId="43" applyNumberFormat="1" applyFont="1" applyFill="1" applyAlignment="1">
      <alignment horizontal="center"/>
    </xf>
    <xf numFmtId="170" fontId="8" fillId="0" borderId="0" xfId="2" applyNumberFormat="1" applyFont="1" applyFill="1"/>
    <xf numFmtId="170" fontId="8" fillId="0" borderId="0" xfId="2" applyNumberFormat="1" applyFont="1" applyFill="1" applyBorder="1"/>
    <xf numFmtId="170" fontId="8" fillId="0" borderId="7" xfId="2" applyNumberFormat="1" applyFont="1" applyFill="1" applyBorder="1"/>
    <xf numFmtId="170" fontId="8" fillId="0" borderId="0" xfId="2" applyNumberFormat="1" applyFont="1" applyFill="1" applyBorder="1" applyAlignment="1">
      <alignment horizontal="right"/>
    </xf>
    <xf numFmtId="170" fontId="8" fillId="0" borderId="5" xfId="2" applyNumberFormat="1" applyFont="1" applyFill="1" applyBorder="1"/>
    <xf numFmtId="0" fontId="8" fillId="0" borderId="0" xfId="0" applyFont="1"/>
    <xf numFmtId="171" fontId="8" fillId="0" borderId="0" xfId="43" applyNumberFormat="1" applyFont="1" applyFill="1"/>
    <xf numFmtId="0" fontId="10" fillId="0" borderId="0" xfId="43" quotePrefix="1" applyFont="1" applyFill="1" applyAlignment="1">
      <alignment horizontal="center"/>
    </xf>
    <xf numFmtId="0" fontId="9" fillId="0" borderId="0" xfId="43" applyFont="1" applyFill="1" applyAlignment="1">
      <alignment horizontal="center"/>
    </xf>
    <xf numFmtId="170" fontId="8" fillId="0" borderId="7" xfId="1" applyNumberFormat="1" applyFont="1" applyFill="1" applyBorder="1"/>
    <xf numFmtId="170" fontId="8" fillId="0" borderId="0" xfId="1" applyNumberFormat="1" applyFont="1" applyFill="1" applyBorder="1" applyAlignment="1">
      <alignment horizontal="right"/>
    </xf>
    <xf numFmtId="170" fontId="8" fillId="0" borderId="5" xfId="1" applyNumberFormat="1" applyFont="1" applyFill="1" applyBorder="1"/>
    <xf numFmtId="170" fontId="8" fillId="0" borderId="0" xfId="12" applyNumberFormat="1" applyFont="1" applyFill="1"/>
    <xf numFmtId="170" fontId="8" fillId="0" borderId="7" xfId="12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170" fontId="7" fillId="0" borderId="0" xfId="22" applyNumberFormat="1" applyFont="1" applyFill="1" applyBorder="1" applyAlignment="1">
      <alignment horizontal="right"/>
    </xf>
    <xf numFmtId="170" fontId="7" fillId="0" borderId="0" xfId="1" applyNumberFormat="1" applyFont="1" applyFill="1" applyAlignment="1">
      <alignment horizontal="right"/>
    </xf>
    <xf numFmtId="170" fontId="8" fillId="0" borderId="0" xfId="43" applyNumberFormat="1" applyFont="1" applyFill="1"/>
    <xf numFmtId="170" fontId="7" fillId="0" borderId="7" xfId="1" applyNumberFormat="1" applyFont="1" applyFill="1" applyBorder="1" applyAlignment="1">
      <alignment horizontal="right"/>
    </xf>
    <xf numFmtId="170" fontId="7" fillId="0" borderId="7" xfId="1" quotePrefix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7" fillId="0" borderId="0" xfId="44" applyNumberFormat="1" applyFont="1" applyFill="1" applyAlignment="1">
      <alignment horizontal="right"/>
    </xf>
    <xf numFmtId="170" fontId="7" fillId="0" borderId="0" xfId="87" applyNumberFormat="1" applyFont="1" applyFill="1" applyAlignment="1">
      <alignment horizontal="right"/>
    </xf>
    <xf numFmtId="170" fontId="7" fillId="0" borderId="5" xfId="1" applyNumberFormat="1" applyFont="1" applyFill="1" applyBorder="1" applyAlignment="1">
      <alignment horizontal="right"/>
    </xf>
    <xf numFmtId="43" fontId="7" fillId="0" borderId="0" xfId="1" applyFont="1" applyFill="1" applyAlignment="1">
      <alignment horizontal="right"/>
    </xf>
    <xf numFmtId="165" fontId="8" fillId="0" borderId="0" xfId="2" applyNumberFormat="1" applyFont="1" applyFill="1"/>
    <xf numFmtId="167" fontId="8" fillId="0" borderId="5" xfId="1" applyNumberFormat="1" applyFont="1" applyFill="1" applyBorder="1"/>
    <xf numFmtId="167" fontId="8" fillId="0" borderId="8" xfId="1" applyNumberFormat="1" applyFont="1" applyFill="1" applyBorder="1"/>
    <xf numFmtId="172" fontId="7" fillId="0" borderId="6" xfId="1" applyNumberFormat="1" applyFont="1" applyFill="1" applyBorder="1" applyAlignment="1">
      <alignment horizontal="right"/>
    </xf>
    <xf numFmtId="172" fontId="7" fillId="0" borderId="0" xfId="1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7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7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7" xfId="537" applyNumberFormat="1" applyFont="1" applyFill="1" applyBorder="1" applyAlignment="1">
      <alignment horizontal="right"/>
    </xf>
    <xf numFmtId="0" fontId="8" fillId="0" borderId="0" xfId="42" applyFont="1" applyFill="1" applyAlignment="1"/>
    <xf numFmtId="0" fontId="8" fillId="0" borderId="0" xfId="43" applyFont="1" applyFill="1"/>
    <xf numFmtId="170" fontId="7" fillId="0" borderId="7" xfId="537" applyNumberFormat="1" applyFont="1" applyFill="1" applyBorder="1" applyAlignment="1">
      <alignment horizontal="right"/>
    </xf>
    <xf numFmtId="0" fontId="8" fillId="0" borderId="0" xfId="42" applyFont="1" applyFill="1" applyAlignment="1">
      <alignment wrapText="1"/>
    </xf>
    <xf numFmtId="170" fontId="8" fillId="0" borderId="0" xfId="537" applyNumberFormat="1" applyFont="1" applyFill="1" applyBorder="1" applyAlignment="1">
      <alignment horizontal="right"/>
    </xf>
    <xf numFmtId="170" fontId="7" fillId="0" borderId="0" xfId="537" applyNumberFormat="1" applyFont="1" applyFill="1" applyBorder="1" applyAlignment="1">
      <alignment horizontal="right"/>
    </xf>
    <xf numFmtId="170" fontId="7" fillId="0" borderId="0" xfId="537" applyNumberFormat="1" applyFont="1" applyFill="1" applyAlignment="1">
      <alignment horizontal="right"/>
    </xf>
    <xf numFmtId="43" fontId="7" fillId="0" borderId="0" xfId="1" applyNumberFormat="1" applyFont="1" applyFill="1" applyAlignment="1">
      <alignment horizontal="right"/>
    </xf>
    <xf numFmtId="170" fontId="8" fillId="0" borderId="5" xfId="1" applyNumberFormat="1" applyFont="1" applyFill="1" applyBorder="1" applyAlignment="1">
      <alignment horizontal="right"/>
    </xf>
    <xf numFmtId="170" fontId="8" fillId="0" borderId="0" xfId="1" applyNumberFormat="1" applyFont="1" applyFill="1" applyAlignment="1">
      <alignment horizontal="right"/>
    </xf>
  </cellXfs>
  <cellStyles count="852">
    <cellStyle name="Comma" xfId="1" builtinId="3"/>
    <cellStyle name="Comma 10" xfId="163" xr:uid="{00000000-0005-0000-0000-0000CE000000}"/>
    <cellStyle name="Comma 10 2" xfId="292" xr:uid="{00000000-0005-0000-0000-0000CE000000}"/>
    <cellStyle name="Comma 10 2 2" xfId="670" xr:uid="{00000000-0005-0000-0000-0000CE000000}"/>
    <cellStyle name="Comma 10 2 3" xfId="850" xr:uid="{289D4B44-CDC4-4EC1-8CC2-2C3BA96D9E9E}"/>
    <cellStyle name="Comma 10 3" xfId="414" xr:uid="{00000000-0005-0000-0000-0000CE000000}"/>
    <cellStyle name="Comma 10 3 2" xfId="790" xr:uid="{00000000-0005-0000-0000-0000CE000000}"/>
    <cellStyle name="Comma 10 4" xfId="537" xr:uid="{00000000-0005-0000-0000-0000CE000000}"/>
    <cellStyle name="Comma 11" xfId="227" xr:uid="{00000000-0005-0000-0000-00000F010000}"/>
    <cellStyle name="Comma 11 2" xfId="606" xr:uid="{00000000-0005-0000-0000-00000F010000}"/>
    <cellStyle name="Comma 12" xfId="287" xr:uid="{00000000-0005-0000-0000-00004D010000}"/>
    <cellStyle name="Comma 12 2" xfId="665" xr:uid="{00000000-0005-0000-0000-00004D010000}"/>
    <cellStyle name="Comma 13" xfId="352" xr:uid="{00000000-0005-0000-0000-00008C010000}"/>
    <cellStyle name="Comma 13 2" xfId="730" xr:uid="{00000000-0005-0000-0000-00008C010000}"/>
    <cellStyle name="Comma 14" xfId="474" xr:uid="{00000000-0005-0000-0000-000006020000}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111" xr:uid="{00000000-0005-0000-0000-000003000000}"/>
    <cellStyle name="Comma 2 2 2 2 2" xfId="198" xr:uid="{00000000-0005-0000-0000-000003000000}"/>
    <cellStyle name="Comma 2 2 2 2 2 2" xfId="325" xr:uid="{00000000-0005-0000-0000-000003000000}"/>
    <cellStyle name="Comma 2 2 2 2 2 2 2" xfId="703" xr:uid="{00000000-0005-0000-0000-000003000000}"/>
    <cellStyle name="Comma 2 2 2 2 2 3" xfId="447" xr:uid="{00000000-0005-0000-0000-000003000000}"/>
    <cellStyle name="Comma 2 2 2 2 2 3 2" xfId="823" xr:uid="{00000000-0005-0000-0000-000003000000}"/>
    <cellStyle name="Comma 2 2 2 2 2 4" xfId="570" xr:uid="{00000000-0005-0000-0000-000003000000}"/>
    <cellStyle name="Comma 2 2 2 2 3" xfId="261" xr:uid="{00000000-0005-0000-0000-000003000000}"/>
    <cellStyle name="Comma 2 2 2 2 3 2" xfId="639" xr:uid="{00000000-0005-0000-0000-000003000000}"/>
    <cellStyle name="Comma 2 2 2 2 4" xfId="386" xr:uid="{00000000-0005-0000-0000-000003000000}"/>
    <cellStyle name="Comma 2 2 2 2 4 2" xfId="763" xr:uid="{00000000-0005-0000-0000-000003000000}"/>
    <cellStyle name="Comma 2 2 2 2 5" xfId="508" xr:uid="{00000000-0005-0000-0000-000003000000}"/>
    <cellStyle name="Comma 2 2 2 3" xfId="166" xr:uid="{00000000-0005-0000-0000-0000D1000000}"/>
    <cellStyle name="Comma 2 2 2 3 2" xfId="295" xr:uid="{00000000-0005-0000-0000-0000D1000000}"/>
    <cellStyle name="Comma 2 2 2 3 2 2" xfId="673" xr:uid="{00000000-0005-0000-0000-0000D1000000}"/>
    <cellStyle name="Comma 2 2 2 3 3" xfId="417" xr:uid="{00000000-0005-0000-0000-0000D1000000}"/>
    <cellStyle name="Comma 2 2 2 3 3 2" xfId="793" xr:uid="{00000000-0005-0000-0000-0000D1000000}"/>
    <cellStyle name="Comma 2 2 2 3 4" xfId="540" xr:uid="{00000000-0005-0000-0000-0000D1000000}"/>
    <cellStyle name="Comma 2 2 2 4" xfId="230" xr:uid="{00000000-0005-0000-0000-000003000000}"/>
    <cellStyle name="Comma 2 2 2 4 2" xfId="609" xr:uid="{00000000-0005-0000-0000-000003000000}"/>
    <cellStyle name="Comma 2 2 2 5" xfId="355" xr:uid="{00000000-0005-0000-0000-000003000000}"/>
    <cellStyle name="Comma 2 2 2 5 2" xfId="733" xr:uid="{00000000-0005-0000-0000-000003000000}"/>
    <cellStyle name="Comma 2 2 2 6" xfId="477" xr:uid="{00000000-0005-0000-0000-000003000000}"/>
    <cellStyle name="Comma 2 2 3" xfId="5" xr:uid="{00000000-0005-0000-0000-000004000000}"/>
    <cellStyle name="Comma 2 2 3 2" xfId="112" xr:uid="{00000000-0005-0000-0000-000004000000}"/>
    <cellStyle name="Comma 2 2 3 2 2" xfId="199" xr:uid="{00000000-0005-0000-0000-000004000000}"/>
    <cellStyle name="Comma 2 2 3 2 2 2" xfId="326" xr:uid="{00000000-0005-0000-0000-000004000000}"/>
    <cellStyle name="Comma 2 2 3 2 2 2 2" xfId="704" xr:uid="{00000000-0005-0000-0000-000004000000}"/>
    <cellStyle name="Comma 2 2 3 2 2 3" xfId="448" xr:uid="{00000000-0005-0000-0000-000004000000}"/>
    <cellStyle name="Comma 2 2 3 2 2 3 2" xfId="824" xr:uid="{00000000-0005-0000-0000-000004000000}"/>
    <cellStyle name="Comma 2 2 3 2 2 4" xfId="571" xr:uid="{00000000-0005-0000-0000-000004000000}"/>
    <cellStyle name="Comma 2 2 3 2 3" xfId="262" xr:uid="{00000000-0005-0000-0000-000004000000}"/>
    <cellStyle name="Comma 2 2 3 2 3 2" xfId="640" xr:uid="{00000000-0005-0000-0000-000004000000}"/>
    <cellStyle name="Comma 2 2 3 2 4" xfId="387" xr:uid="{00000000-0005-0000-0000-000004000000}"/>
    <cellStyle name="Comma 2 2 3 2 4 2" xfId="764" xr:uid="{00000000-0005-0000-0000-000004000000}"/>
    <cellStyle name="Comma 2 2 3 2 5" xfId="509" xr:uid="{00000000-0005-0000-0000-000004000000}"/>
    <cellStyle name="Comma 2 2 3 3" xfId="167" xr:uid="{00000000-0005-0000-0000-0000D2000000}"/>
    <cellStyle name="Comma 2 2 3 3 2" xfId="296" xr:uid="{00000000-0005-0000-0000-0000D2000000}"/>
    <cellStyle name="Comma 2 2 3 3 2 2" xfId="674" xr:uid="{00000000-0005-0000-0000-0000D2000000}"/>
    <cellStyle name="Comma 2 2 3 3 3" xfId="418" xr:uid="{00000000-0005-0000-0000-0000D2000000}"/>
    <cellStyle name="Comma 2 2 3 3 3 2" xfId="794" xr:uid="{00000000-0005-0000-0000-0000D2000000}"/>
    <cellStyle name="Comma 2 2 3 3 4" xfId="541" xr:uid="{00000000-0005-0000-0000-0000D2000000}"/>
    <cellStyle name="Comma 2 2 3 4" xfId="231" xr:uid="{00000000-0005-0000-0000-000004000000}"/>
    <cellStyle name="Comma 2 2 3 4 2" xfId="610" xr:uid="{00000000-0005-0000-0000-000004000000}"/>
    <cellStyle name="Comma 2 2 3 5" xfId="356" xr:uid="{00000000-0005-0000-0000-000004000000}"/>
    <cellStyle name="Comma 2 2 3 5 2" xfId="734" xr:uid="{00000000-0005-0000-0000-000004000000}"/>
    <cellStyle name="Comma 2 2 3 6" xfId="478" xr:uid="{00000000-0005-0000-0000-000004000000}"/>
    <cellStyle name="Comma 2 2 4" xfId="110" xr:uid="{00000000-0005-0000-0000-000002000000}"/>
    <cellStyle name="Comma 2 2 4 2" xfId="197" xr:uid="{00000000-0005-0000-0000-000002000000}"/>
    <cellStyle name="Comma 2 2 4 2 2" xfId="324" xr:uid="{00000000-0005-0000-0000-000002000000}"/>
    <cellStyle name="Comma 2 2 4 2 2 2" xfId="702" xr:uid="{00000000-0005-0000-0000-000002000000}"/>
    <cellStyle name="Comma 2 2 4 2 3" xfId="446" xr:uid="{00000000-0005-0000-0000-000002000000}"/>
    <cellStyle name="Comma 2 2 4 2 3 2" xfId="822" xr:uid="{00000000-0005-0000-0000-000002000000}"/>
    <cellStyle name="Comma 2 2 4 2 4" xfId="569" xr:uid="{00000000-0005-0000-0000-000002000000}"/>
    <cellStyle name="Comma 2 2 4 3" xfId="260" xr:uid="{00000000-0005-0000-0000-000002000000}"/>
    <cellStyle name="Comma 2 2 4 3 2" xfId="638" xr:uid="{00000000-0005-0000-0000-000002000000}"/>
    <cellStyle name="Comma 2 2 4 4" xfId="385" xr:uid="{00000000-0005-0000-0000-000002000000}"/>
    <cellStyle name="Comma 2 2 4 4 2" xfId="762" xr:uid="{00000000-0005-0000-0000-000002000000}"/>
    <cellStyle name="Comma 2 2 4 5" xfId="507" xr:uid="{00000000-0005-0000-0000-000002000000}"/>
    <cellStyle name="Comma 2 2 5" xfId="165" xr:uid="{00000000-0005-0000-0000-0000D0000000}"/>
    <cellStyle name="Comma 2 2 5 2" xfId="294" xr:uid="{00000000-0005-0000-0000-0000D0000000}"/>
    <cellStyle name="Comma 2 2 5 2 2" xfId="672" xr:uid="{00000000-0005-0000-0000-0000D0000000}"/>
    <cellStyle name="Comma 2 2 5 3" xfId="416" xr:uid="{00000000-0005-0000-0000-0000D0000000}"/>
    <cellStyle name="Comma 2 2 5 3 2" xfId="792" xr:uid="{00000000-0005-0000-0000-0000D0000000}"/>
    <cellStyle name="Comma 2 2 5 4" xfId="539" xr:uid="{00000000-0005-0000-0000-0000D0000000}"/>
    <cellStyle name="Comma 2 2 6" xfId="229" xr:uid="{00000000-0005-0000-0000-000002000000}"/>
    <cellStyle name="Comma 2 2 6 2" xfId="608" xr:uid="{00000000-0005-0000-0000-000002000000}"/>
    <cellStyle name="Comma 2 2 7" xfId="354" xr:uid="{00000000-0005-0000-0000-000002000000}"/>
    <cellStyle name="Comma 2 2 7 2" xfId="732" xr:uid="{00000000-0005-0000-0000-000002000000}"/>
    <cellStyle name="Comma 2 2 8" xfId="476" xr:uid="{00000000-0005-0000-0000-000002000000}"/>
    <cellStyle name="Comma 2 3" xfId="6" xr:uid="{00000000-0005-0000-0000-000005000000}"/>
    <cellStyle name="Comma 2 3 2" xfId="113" xr:uid="{00000000-0005-0000-0000-000005000000}"/>
    <cellStyle name="Comma 2 3 2 2" xfId="200" xr:uid="{00000000-0005-0000-0000-000005000000}"/>
    <cellStyle name="Comma 2 3 2 2 2" xfId="327" xr:uid="{00000000-0005-0000-0000-000005000000}"/>
    <cellStyle name="Comma 2 3 2 2 2 2" xfId="705" xr:uid="{00000000-0005-0000-0000-000005000000}"/>
    <cellStyle name="Comma 2 3 2 2 3" xfId="449" xr:uid="{00000000-0005-0000-0000-000005000000}"/>
    <cellStyle name="Comma 2 3 2 2 3 2" xfId="825" xr:uid="{00000000-0005-0000-0000-000005000000}"/>
    <cellStyle name="Comma 2 3 2 2 4" xfId="572" xr:uid="{00000000-0005-0000-0000-000005000000}"/>
    <cellStyle name="Comma 2 3 2 3" xfId="263" xr:uid="{00000000-0005-0000-0000-000005000000}"/>
    <cellStyle name="Comma 2 3 2 3 2" xfId="641" xr:uid="{00000000-0005-0000-0000-000005000000}"/>
    <cellStyle name="Comma 2 3 2 4" xfId="388" xr:uid="{00000000-0005-0000-0000-000005000000}"/>
    <cellStyle name="Comma 2 3 2 4 2" xfId="765" xr:uid="{00000000-0005-0000-0000-000005000000}"/>
    <cellStyle name="Comma 2 3 2 5" xfId="510" xr:uid="{00000000-0005-0000-0000-000005000000}"/>
    <cellStyle name="Comma 2 3 3" xfId="168" xr:uid="{00000000-0005-0000-0000-0000D3000000}"/>
    <cellStyle name="Comma 2 3 3 2" xfId="297" xr:uid="{00000000-0005-0000-0000-0000D3000000}"/>
    <cellStyle name="Comma 2 3 3 2 2" xfId="675" xr:uid="{00000000-0005-0000-0000-0000D3000000}"/>
    <cellStyle name="Comma 2 3 3 3" xfId="419" xr:uid="{00000000-0005-0000-0000-0000D3000000}"/>
    <cellStyle name="Comma 2 3 3 3 2" xfId="795" xr:uid="{00000000-0005-0000-0000-0000D3000000}"/>
    <cellStyle name="Comma 2 3 3 4" xfId="542" xr:uid="{00000000-0005-0000-0000-0000D3000000}"/>
    <cellStyle name="Comma 2 3 4" xfId="232" xr:uid="{00000000-0005-0000-0000-000005000000}"/>
    <cellStyle name="Comma 2 3 4 2" xfId="611" xr:uid="{00000000-0005-0000-0000-000005000000}"/>
    <cellStyle name="Comma 2 3 5" xfId="357" xr:uid="{00000000-0005-0000-0000-000005000000}"/>
    <cellStyle name="Comma 2 3 5 2" xfId="735" xr:uid="{00000000-0005-0000-0000-000005000000}"/>
    <cellStyle name="Comma 2 3 6" xfId="479" xr:uid="{00000000-0005-0000-0000-000005000000}"/>
    <cellStyle name="Comma 2 4" xfId="7" xr:uid="{00000000-0005-0000-0000-000006000000}"/>
    <cellStyle name="Comma 2 4 2" xfId="114" xr:uid="{00000000-0005-0000-0000-000006000000}"/>
    <cellStyle name="Comma 2 4 2 2" xfId="201" xr:uid="{00000000-0005-0000-0000-000006000000}"/>
    <cellStyle name="Comma 2 4 2 2 2" xfId="328" xr:uid="{00000000-0005-0000-0000-000006000000}"/>
    <cellStyle name="Comma 2 4 2 2 2 2" xfId="706" xr:uid="{00000000-0005-0000-0000-000006000000}"/>
    <cellStyle name="Comma 2 4 2 2 3" xfId="450" xr:uid="{00000000-0005-0000-0000-000006000000}"/>
    <cellStyle name="Comma 2 4 2 2 3 2" xfId="826" xr:uid="{00000000-0005-0000-0000-000006000000}"/>
    <cellStyle name="Comma 2 4 2 2 4" xfId="573" xr:uid="{00000000-0005-0000-0000-000006000000}"/>
    <cellStyle name="Comma 2 4 2 3" xfId="264" xr:uid="{00000000-0005-0000-0000-000006000000}"/>
    <cellStyle name="Comma 2 4 2 3 2" xfId="642" xr:uid="{00000000-0005-0000-0000-000006000000}"/>
    <cellStyle name="Comma 2 4 2 4" xfId="389" xr:uid="{00000000-0005-0000-0000-000006000000}"/>
    <cellStyle name="Comma 2 4 2 4 2" xfId="766" xr:uid="{00000000-0005-0000-0000-000006000000}"/>
    <cellStyle name="Comma 2 4 2 5" xfId="511" xr:uid="{00000000-0005-0000-0000-000006000000}"/>
    <cellStyle name="Comma 2 4 3" xfId="169" xr:uid="{00000000-0005-0000-0000-0000D4000000}"/>
    <cellStyle name="Comma 2 4 3 2" xfId="298" xr:uid="{00000000-0005-0000-0000-0000D4000000}"/>
    <cellStyle name="Comma 2 4 3 2 2" xfId="676" xr:uid="{00000000-0005-0000-0000-0000D4000000}"/>
    <cellStyle name="Comma 2 4 3 3" xfId="420" xr:uid="{00000000-0005-0000-0000-0000D4000000}"/>
    <cellStyle name="Comma 2 4 3 3 2" xfId="796" xr:uid="{00000000-0005-0000-0000-0000D4000000}"/>
    <cellStyle name="Comma 2 4 3 4" xfId="543" xr:uid="{00000000-0005-0000-0000-0000D4000000}"/>
    <cellStyle name="Comma 2 4 4" xfId="233" xr:uid="{00000000-0005-0000-0000-000006000000}"/>
    <cellStyle name="Comma 2 4 4 2" xfId="612" xr:uid="{00000000-0005-0000-0000-000006000000}"/>
    <cellStyle name="Comma 2 4 5" xfId="358" xr:uid="{00000000-0005-0000-0000-000006000000}"/>
    <cellStyle name="Comma 2 4 5 2" xfId="736" xr:uid="{00000000-0005-0000-0000-000006000000}"/>
    <cellStyle name="Comma 2 4 6" xfId="480" xr:uid="{00000000-0005-0000-0000-000006000000}"/>
    <cellStyle name="Comma 2 5" xfId="109" xr:uid="{00000000-0005-0000-0000-000001000000}"/>
    <cellStyle name="Comma 2 5 2" xfId="196" xr:uid="{00000000-0005-0000-0000-000001000000}"/>
    <cellStyle name="Comma 2 5 2 2" xfId="323" xr:uid="{00000000-0005-0000-0000-000001000000}"/>
    <cellStyle name="Comma 2 5 2 2 2" xfId="701" xr:uid="{00000000-0005-0000-0000-000001000000}"/>
    <cellStyle name="Comma 2 5 2 3" xfId="445" xr:uid="{00000000-0005-0000-0000-000001000000}"/>
    <cellStyle name="Comma 2 5 2 3 2" xfId="821" xr:uid="{00000000-0005-0000-0000-000001000000}"/>
    <cellStyle name="Comma 2 5 2 4" xfId="568" xr:uid="{00000000-0005-0000-0000-000001000000}"/>
    <cellStyle name="Comma 2 5 3" xfId="259" xr:uid="{00000000-0005-0000-0000-000001000000}"/>
    <cellStyle name="Comma 2 5 3 2" xfId="637" xr:uid="{00000000-0005-0000-0000-000001000000}"/>
    <cellStyle name="Comma 2 5 4" xfId="384" xr:uid="{00000000-0005-0000-0000-000001000000}"/>
    <cellStyle name="Comma 2 5 4 2" xfId="761" xr:uid="{00000000-0005-0000-0000-000001000000}"/>
    <cellStyle name="Comma 2 5 5" xfId="506" xr:uid="{00000000-0005-0000-0000-000001000000}"/>
    <cellStyle name="Comma 2 6" xfId="164" xr:uid="{00000000-0005-0000-0000-0000CF000000}"/>
    <cellStyle name="Comma 2 6 2" xfId="293" xr:uid="{00000000-0005-0000-0000-0000CF000000}"/>
    <cellStyle name="Comma 2 6 2 2" xfId="671" xr:uid="{00000000-0005-0000-0000-0000CF000000}"/>
    <cellStyle name="Comma 2 6 3" xfId="415" xr:uid="{00000000-0005-0000-0000-0000CF000000}"/>
    <cellStyle name="Comma 2 6 3 2" xfId="791" xr:uid="{00000000-0005-0000-0000-0000CF000000}"/>
    <cellStyle name="Comma 2 6 4" xfId="538" xr:uid="{00000000-0005-0000-0000-0000CF000000}"/>
    <cellStyle name="Comma 2 7" xfId="228" xr:uid="{00000000-0005-0000-0000-000001000000}"/>
    <cellStyle name="Comma 2 7 2" xfId="607" xr:uid="{00000000-0005-0000-0000-000001000000}"/>
    <cellStyle name="Comma 2 8" xfId="353" xr:uid="{00000000-0005-0000-0000-000001000000}"/>
    <cellStyle name="Comma 2 8 2" xfId="731" xr:uid="{00000000-0005-0000-0000-000001000000}"/>
    <cellStyle name="Comma 2 9" xfId="475" xr:uid="{00000000-0005-0000-0000-000001000000}"/>
    <cellStyle name="Comma 3" xfId="8" xr:uid="{00000000-0005-0000-0000-000007000000}"/>
    <cellStyle name="Comma 3 10" xfId="481" xr:uid="{00000000-0005-0000-0000-000007000000}"/>
    <cellStyle name="Comma 3 2" xfId="9" xr:uid="{00000000-0005-0000-0000-000008000000}"/>
    <cellStyle name="Comma 3 2 2" xfId="10" xr:uid="{00000000-0005-0000-0000-000009000000}"/>
    <cellStyle name="Comma 3 2 2 2" xfId="117" xr:uid="{00000000-0005-0000-0000-000009000000}"/>
    <cellStyle name="Comma 3 2 2 2 2" xfId="204" xr:uid="{00000000-0005-0000-0000-000009000000}"/>
    <cellStyle name="Comma 3 2 2 2 2 2" xfId="331" xr:uid="{00000000-0005-0000-0000-000009000000}"/>
    <cellStyle name="Comma 3 2 2 2 2 2 2" xfId="709" xr:uid="{00000000-0005-0000-0000-000009000000}"/>
    <cellStyle name="Comma 3 2 2 2 2 3" xfId="453" xr:uid="{00000000-0005-0000-0000-000009000000}"/>
    <cellStyle name="Comma 3 2 2 2 2 3 2" xfId="829" xr:uid="{00000000-0005-0000-0000-000009000000}"/>
    <cellStyle name="Comma 3 2 2 2 2 4" xfId="576" xr:uid="{00000000-0005-0000-0000-000009000000}"/>
    <cellStyle name="Comma 3 2 2 2 3" xfId="267" xr:uid="{00000000-0005-0000-0000-000009000000}"/>
    <cellStyle name="Comma 3 2 2 2 3 2" xfId="645" xr:uid="{00000000-0005-0000-0000-000009000000}"/>
    <cellStyle name="Comma 3 2 2 2 4" xfId="392" xr:uid="{00000000-0005-0000-0000-000009000000}"/>
    <cellStyle name="Comma 3 2 2 2 4 2" xfId="769" xr:uid="{00000000-0005-0000-0000-000009000000}"/>
    <cellStyle name="Comma 3 2 2 2 5" xfId="514" xr:uid="{00000000-0005-0000-0000-000009000000}"/>
    <cellStyle name="Comma 3 2 2 3" xfId="172" xr:uid="{00000000-0005-0000-0000-0000D7000000}"/>
    <cellStyle name="Comma 3 2 2 3 2" xfId="301" xr:uid="{00000000-0005-0000-0000-0000D7000000}"/>
    <cellStyle name="Comma 3 2 2 3 2 2" xfId="679" xr:uid="{00000000-0005-0000-0000-0000D7000000}"/>
    <cellStyle name="Comma 3 2 2 3 3" xfId="423" xr:uid="{00000000-0005-0000-0000-0000D7000000}"/>
    <cellStyle name="Comma 3 2 2 3 3 2" xfId="799" xr:uid="{00000000-0005-0000-0000-0000D7000000}"/>
    <cellStyle name="Comma 3 2 2 3 4" xfId="546" xr:uid="{00000000-0005-0000-0000-0000D7000000}"/>
    <cellStyle name="Comma 3 2 2 4" xfId="236" xr:uid="{00000000-0005-0000-0000-000009000000}"/>
    <cellStyle name="Comma 3 2 2 4 2" xfId="615" xr:uid="{00000000-0005-0000-0000-000009000000}"/>
    <cellStyle name="Comma 3 2 2 5" xfId="361" xr:uid="{00000000-0005-0000-0000-000009000000}"/>
    <cellStyle name="Comma 3 2 2 5 2" xfId="739" xr:uid="{00000000-0005-0000-0000-000009000000}"/>
    <cellStyle name="Comma 3 2 2 6" xfId="483" xr:uid="{00000000-0005-0000-0000-000009000000}"/>
    <cellStyle name="Comma 3 2 3" xfId="11" xr:uid="{00000000-0005-0000-0000-00000A000000}"/>
    <cellStyle name="Comma 3 2 3 2" xfId="118" xr:uid="{00000000-0005-0000-0000-00000A000000}"/>
    <cellStyle name="Comma 3 2 3 2 2" xfId="205" xr:uid="{00000000-0005-0000-0000-00000A000000}"/>
    <cellStyle name="Comma 3 2 3 2 2 2" xfId="332" xr:uid="{00000000-0005-0000-0000-00000A000000}"/>
    <cellStyle name="Comma 3 2 3 2 2 2 2" xfId="710" xr:uid="{00000000-0005-0000-0000-00000A000000}"/>
    <cellStyle name="Comma 3 2 3 2 2 3" xfId="454" xr:uid="{00000000-0005-0000-0000-00000A000000}"/>
    <cellStyle name="Comma 3 2 3 2 2 3 2" xfId="830" xr:uid="{00000000-0005-0000-0000-00000A000000}"/>
    <cellStyle name="Comma 3 2 3 2 2 4" xfId="577" xr:uid="{00000000-0005-0000-0000-00000A000000}"/>
    <cellStyle name="Comma 3 2 3 2 3" xfId="268" xr:uid="{00000000-0005-0000-0000-00000A000000}"/>
    <cellStyle name="Comma 3 2 3 2 3 2" xfId="646" xr:uid="{00000000-0005-0000-0000-00000A000000}"/>
    <cellStyle name="Comma 3 2 3 2 4" xfId="393" xr:uid="{00000000-0005-0000-0000-00000A000000}"/>
    <cellStyle name="Comma 3 2 3 2 4 2" xfId="770" xr:uid="{00000000-0005-0000-0000-00000A000000}"/>
    <cellStyle name="Comma 3 2 3 2 5" xfId="515" xr:uid="{00000000-0005-0000-0000-00000A000000}"/>
    <cellStyle name="Comma 3 2 3 3" xfId="173" xr:uid="{00000000-0005-0000-0000-0000D8000000}"/>
    <cellStyle name="Comma 3 2 3 3 2" xfId="302" xr:uid="{00000000-0005-0000-0000-0000D8000000}"/>
    <cellStyle name="Comma 3 2 3 3 2 2" xfId="680" xr:uid="{00000000-0005-0000-0000-0000D8000000}"/>
    <cellStyle name="Comma 3 2 3 3 3" xfId="424" xr:uid="{00000000-0005-0000-0000-0000D8000000}"/>
    <cellStyle name="Comma 3 2 3 3 3 2" xfId="800" xr:uid="{00000000-0005-0000-0000-0000D8000000}"/>
    <cellStyle name="Comma 3 2 3 3 4" xfId="547" xr:uid="{00000000-0005-0000-0000-0000D8000000}"/>
    <cellStyle name="Comma 3 2 3 4" xfId="237" xr:uid="{00000000-0005-0000-0000-00000A000000}"/>
    <cellStyle name="Comma 3 2 3 4 2" xfId="616" xr:uid="{00000000-0005-0000-0000-00000A000000}"/>
    <cellStyle name="Comma 3 2 3 5" xfId="362" xr:uid="{00000000-0005-0000-0000-00000A000000}"/>
    <cellStyle name="Comma 3 2 3 5 2" xfId="740" xr:uid="{00000000-0005-0000-0000-00000A000000}"/>
    <cellStyle name="Comma 3 2 3 6" xfId="484" xr:uid="{00000000-0005-0000-0000-00000A000000}"/>
    <cellStyle name="Comma 3 2 4" xfId="116" xr:uid="{00000000-0005-0000-0000-000008000000}"/>
    <cellStyle name="Comma 3 2 4 2" xfId="203" xr:uid="{00000000-0005-0000-0000-000008000000}"/>
    <cellStyle name="Comma 3 2 4 2 2" xfId="330" xr:uid="{00000000-0005-0000-0000-000008000000}"/>
    <cellStyle name="Comma 3 2 4 2 2 2" xfId="708" xr:uid="{00000000-0005-0000-0000-000008000000}"/>
    <cellStyle name="Comma 3 2 4 2 3" xfId="452" xr:uid="{00000000-0005-0000-0000-000008000000}"/>
    <cellStyle name="Comma 3 2 4 2 3 2" xfId="828" xr:uid="{00000000-0005-0000-0000-000008000000}"/>
    <cellStyle name="Comma 3 2 4 2 4" xfId="575" xr:uid="{00000000-0005-0000-0000-000008000000}"/>
    <cellStyle name="Comma 3 2 4 3" xfId="266" xr:uid="{00000000-0005-0000-0000-000008000000}"/>
    <cellStyle name="Comma 3 2 4 3 2" xfId="644" xr:uid="{00000000-0005-0000-0000-000008000000}"/>
    <cellStyle name="Comma 3 2 4 4" xfId="391" xr:uid="{00000000-0005-0000-0000-000008000000}"/>
    <cellStyle name="Comma 3 2 4 4 2" xfId="768" xr:uid="{00000000-0005-0000-0000-000008000000}"/>
    <cellStyle name="Comma 3 2 4 5" xfId="513" xr:uid="{00000000-0005-0000-0000-000008000000}"/>
    <cellStyle name="Comma 3 2 5" xfId="171" xr:uid="{00000000-0005-0000-0000-0000D6000000}"/>
    <cellStyle name="Comma 3 2 5 2" xfId="300" xr:uid="{00000000-0005-0000-0000-0000D6000000}"/>
    <cellStyle name="Comma 3 2 5 2 2" xfId="678" xr:uid="{00000000-0005-0000-0000-0000D6000000}"/>
    <cellStyle name="Comma 3 2 5 3" xfId="422" xr:uid="{00000000-0005-0000-0000-0000D6000000}"/>
    <cellStyle name="Comma 3 2 5 3 2" xfId="798" xr:uid="{00000000-0005-0000-0000-0000D6000000}"/>
    <cellStyle name="Comma 3 2 5 4" xfId="545" xr:uid="{00000000-0005-0000-0000-0000D6000000}"/>
    <cellStyle name="Comma 3 2 6" xfId="235" xr:uid="{00000000-0005-0000-0000-000008000000}"/>
    <cellStyle name="Comma 3 2 6 2" xfId="614" xr:uid="{00000000-0005-0000-0000-000008000000}"/>
    <cellStyle name="Comma 3 2 7" xfId="360" xr:uid="{00000000-0005-0000-0000-000008000000}"/>
    <cellStyle name="Comma 3 2 7 2" xfId="738" xr:uid="{00000000-0005-0000-0000-000008000000}"/>
    <cellStyle name="Comma 3 2 8" xfId="482" xr:uid="{00000000-0005-0000-0000-000008000000}"/>
    <cellStyle name="Comma 3 3" xfId="12" xr:uid="{00000000-0005-0000-0000-00000B000000}"/>
    <cellStyle name="Comma 3 3 2" xfId="119" xr:uid="{00000000-0005-0000-0000-00000B000000}"/>
    <cellStyle name="Comma 3 3 2 2" xfId="206" xr:uid="{00000000-0005-0000-0000-00000B000000}"/>
    <cellStyle name="Comma 3 3 2 2 2" xfId="333" xr:uid="{00000000-0005-0000-0000-00000B000000}"/>
    <cellStyle name="Comma 3 3 2 2 2 2" xfId="711" xr:uid="{00000000-0005-0000-0000-00000B000000}"/>
    <cellStyle name="Comma 3 3 2 2 3" xfId="455" xr:uid="{00000000-0005-0000-0000-00000B000000}"/>
    <cellStyle name="Comma 3 3 2 2 3 2" xfId="831" xr:uid="{00000000-0005-0000-0000-00000B000000}"/>
    <cellStyle name="Comma 3 3 2 2 4" xfId="578" xr:uid="{00000000-0005-0000-0000-00000B000000}"/>
    <cellStyle name="Comma 3 3 2 3" xfId="269" xr:uid="{00000000-0005-0000-0000-00000B000000}"/>
    <cellStyle name="Comma 3 3 2 3 2" xfId="647" xr:uid="{00000000-0005-0000-0000-00000B000000}"/>
    <cellStyle name="Comma 3 3 2 4" xfId="394" xr:uid="{00000000-0005-0000-0000-00000B000000}"/>
    <cellStyle name="Comma 3 3 2 4 2" xfId="771" xr:uid="{00000000-0005-0000-0000-00000B000000}"/>
    <cellStyle name="Comma 3 3 2 5" xfId="516" xr:uid="{00000000-0005-0000-0000-00000B000000}"/>
    <cellStyle name="Comma 3 3 3" xfId="174" xr:uid="{00000000-0005-0000-0000-0000D9000000}"/>
    <cellStyle name="Comma 3 3 3 2" xfId="303" xr:uid="{00000000-0005-0000-0000-0000D9000000}"/>
    <cellStyle name="Comma 3 3 3 2 2" xfId="681" xr:uid="{00000000-0005-0000-0000-0000D9000000}"/>
    <cellStyle name="Comma 3 3 3 3" xfId="425" xr:uid="{00000000-0005-0000-0000-0000D9000000}"/>
    <cellStyle name="Comma 3 3 3 3 2" xfId="801" xr:uid="{00000000-0005-0000-0000-0000D9000000}"/>
    <cellStyle name="Comma 3 3 3 4" xfId="548" xr:uid="{00000000-0005-0000-0000-0000D9000000}"/>
    <cellStyle name="Comma 3 3 4" xfId="238" xr:uid="{00000000-0005-0000-0000-00000B000000}"/>
    <cellStyle name="Comma 3 3 4 2" xfId="617" xr:uid="{00000000-0005-0000-0000-00000B000000}"/>
    <cellStyle name="Comma 3 3 5" xfId="363" xr:uid="{00000000-0005-0000-0000-00000B000000}"/>
    <cellStyle name="Comma 3 3 5 2" xfId="741" xr:uid="{00000000-0005-0000-0000-00000B000000}"/>
    <cellStyle name="Comma 3 3 6" xfId="485" xr:uid="{00000000-0005-0000-0000-00000B000000}"/>
    <cellStyle name="Comma 3 4" xfId="13" xr:uid="{00000000-0005-0000-0000-00000C000000}"/>
    <cellStyle name="Comma 3 4 2" xfId="120" xr:uid="{00000000-0005-0000-0000-00000C000000}"/>
    <cellStyle name="Comma 3 4 2 2" xfId="207" xr:uid="{00000000-0005-0000-0000-00000C000000}"/>
    <cellStyle name="Comma 3 4 2 2 2" xfId="334" xr:uid="{00000000-0005-0000-0000-00000C000000}"/>
    <cellStyle name="Comma 3 4 2 2 2 2" xfId="712" xr:uid="{00000000-0005-0000-0000-00000C000000}"/>
    <cellStyle name="Comma 3 4 2 2 3" xfId="456" xr:uid="{00000000-0005-0000-0000-00000C000000}"/>
    <cellStyle name="Comma 3 4 2 2 3 2" xfId="832" xr:uid="{00000000-0005-0000-0000-00000C000000}"/>
    <cellStyle name="Comma 3 4 2 2 4" xfId="579" xr:uid="{00000000-0005-0000-0000-00000C000000}"/>
    <cellStyle name="Comma 3 4 2 3" xfId="270" xr:uid="{00000000-0005-0000-0000-00000C000000}"/>
    <cellStyle name="Comma 3 4 2 3 2" xfId="648" xr:uid="{00000000-0005-0000-0000-00000C000000}"/>
    <cellStyle name="Comma 3 4 2 4" xfId="395" xr:uid="{00000000-0005-0000-0000-00000C000000}"/>
    <cellStyle name="Comma 3 4 2 4 2" xfId="772" xr:uid="{00000000-0005-0000-0000-00000C000000}"/>
    <cellStyle name="Comma 3 4 2 5" xfId="517" xr:uid="{00000000-0005-0000-0000-00000C000000}"/>
    <cellStyle name="Comma 3 4 3" xfId="175" xr:uid="{00000000-0005-0000-0000-0000DA000000}"/>
    <cellStyle name="Comma 3 4 3 2" xfId="304" xr:uid="{00000000-0005-0000-0000-0000DA000000}"/>
    <cellStyle name="Comma 3 4 3 2 2" xfId="682" xr:uid="{00000000-0005-0000-0000-0000DA000000}"/>
    <cellStyle name="Comma 3 4 3 3" xfId="426" xr:uid="{00000000-0005-0000-0000-0000DA000000}"/>
    <cellStyle name="Comma 3 4 3 3 2" xfId="802" xr:uid="{00000000-0005-0000-0000-0000DA000000}"/>
    <cellStyle name="Comma 3 4 3 4" xfId="549" xr:uid="{00000000-0005-0000-0000-0000DA000000}"/>
    <cellStyle name="Comma 3 4 4" xfId="239" xr:uid="{00000000-0005-0000-0000-00000C000000}"/>
    <cellStyle name="Comma 3 4 4 2" xfId="618" xr:uid="{00000000-0005-0000-0000-00000C000000}"/>
    <cellStyle name="Comma 3 4 5" xfId="364" xr:uid="{00000000-0005-0000-0000-00000C000000}"/>
    <cellStyle name="Comma 3 4 5 2" xfId="742" xr:uid="{00000000-0005-0000-0000-00000C000000}"/>
    <cellStyle name="Comma 3 4 6" xfId="486" xr:uid="{00000000-0005-0000-0000-00000C000000}"/>
    <cellStyle name="Comma 3 5" xfId="14" xr:uid="{00000000-0005-0000-0000-00000D000000}"/>
    <cellStyle name="Comma 3 5 2" xfId="121" xr:uid="{00000000-0005-0000-0000-00000D000000}"/>
    <cellStyle name="Comma 3 5 2 2" xfId="208" xr:uid="{00000000-0005-0000-0000-00000D000000}"/>
    <cellStyle name="Comma 3 5 2 2 2" xfId="335" xr:uid="{00000000-0005-0000-0000-00000D000000}"/>
    <cellStyle name="Comma 3 5 2 2 2 2" xfId="713" xr:uid="{00000000-0005-0000-0000-00000D000000}"/>
    <cellStyle name="Comma 3 5 2 2 3" xfId="457" xr:uid="{00000000-0005-0000-0000-00000D000000}"/>
    <cellStyle name="Comma 3 5 2 2 3 2" xfId="833" xr:uid="{00000000-0005-0000-0000-00000D000000}"/>
    <cellStyle name="Comma 3 5 2 2 4" xfId="580" xr:uid="{00000000-0005-0000-0000-00000D000000}"/>
    <cellStyle name="Comma 3 5 2 3" xfId="271" xr:uid="{00000000-0005-0000-0000-00000D000000}"/>
    <cellStyle name="Comma 3 5 2 3 2" xfId="649" xr:uid="{00000000-0005-0000-0000-00000D000000}"/>
    <cellStyle name="Comma 3 5 2 4" xfId="396" xr:uid="{00000000-0005-0000-0000-00000D000000}"/>
    <cellStyle name="Comma 3 5 2 4 2" xfId="773" xr:uid="{00000000-0005-0000-0000-00000D000000}"/>
    <cellStyle name="Comma 3 5 2 5" xfId="518" xr:uid="{00000000-0005-0000-0000-00000D000000}"/>
    <cellStyle name="Comma 3 5 3" xfId="176" xr:uid="{00000000-0005-0000-0000-0000DB000000}"/>
    <cellStyle name="Comma 3 5 3 2" xfId="305" xr:uid="{00000000-0005-0000-0000-0000DB000000}"/>
    <cellStyle name="Comma 3 5 3 2 2" xfId="683" xr:uid="{00000000-0005-0000-0000-0000DB000000}"/>
    <cellStyle name="Comma 3 5 3 3" xfId="427" xr:uid="{00000000-0005-0000-0000-0000DB000000}"/>
    <cellStyle name="Comma 3 5 3 3 2" xfId="803" xr:uid="{00000000-0005-0000-0000-0000DB000000}"/>
    <cellStyle name="Comma 3 5 3 4" xfId="550" xr:uid="{00000000-0005-0000-0000-0000DB000000}"/>
    <cellStyle name="Comma 3 5 4" xfId="240" xr:uid="{00000000-0005-0000-0000-00000D000000}"/>
    <cellStyle name="Comma 3 5 4 2" xfId="619" xr:uid="{00000000-0005-0000-0000-00000D000000}"/>
    <cellStyle name="Comma 3 5 5" xfId="365" xr:uid="{00000000-0005-0000-0000-00000D000000}"/>
    <cellStyle name="Comma 3 5 5 2" xfId="743" xr:uid="{00000000-0005-0000-0000-00000D000000}"/>
    <cellStyle name="Comma 3 5 6" xfId="487" xr:uid="{00000000-0005-0000-0000-00000D000000}"/>
    <cellStyle name="Comma 3 6" xfId="115" xr:uid="{00000000-0005-0000-0000-000007000000}"/>
    <cellStyle name="Comma 3 6 2" xfId="202" xr:uid="{00000000-0005-0000-0000-000007000000}"/>
    <cellStyle name="Comma 3 6 2 2" xfId="329" xr:uid="{00000000-0005-0000-0000-000007000000}"/>
    <cellStyle name="Comma 3 6 2 2 2" xfId="707" xr:uid="{00000000-0005-0000-0000-000007000000}"/>
    <cellStyle name="Comma 3 6 2 3" xfId="451" xr:uid="{00000000-0005-0000-0000-000007000000}"/>
    <cellStyle name="Comma 3 6 2 3 2" xfId="827" xr:uid="{00000000-0005-0000-0000-000007000000}"/>
    <cellStyle name="Comma 3 6 2 4" xfId="574" xr:uid="{00000000-0005-0000-0000-000007000000}"/>
    <cellStyle name="Comma 3 6 3" xfId="265" xr:uid="{00000000-0005-0000-0000-000007000000}"/>
    <cellStyle name="Comma 3 6 3 2" xfId="643" xr:uid="{00000000-0005-0000-0000-000007000000}"/>
    <cellStyle name="Comma 3 6 4" xfId="390" xr:uid="{00000000-0005-0000-0000-000007000000}"/>
    <cellStyle name="Comma 3 6 4 2" xfId="767" xr:uid="{00000000-0005-0000-0000-000007000000}"/>
    <cellStyle name="Comma 3 6 5" xfId="512" xr:uid="{00000000-0005-0000-0000-000007000000}"/>
    <cellStyle name="Comma 3 7" xfId="170" xr:uid="{00000000-0005-0000-0000-0000D5000000}"/>
    <cellStyle name="Comma 3 7 2" xfId="299" xr:uid="{00000000-0005-0000-0000-0000D5000000}"/>
    <cellStyle name="Comma 3 7 2 2" xfId="677" xr:uid="{00000000-0005-0000-0000-0000D5000000}"/>
    <cellStyle name="Comma 3 7 3" xfId="421" xr:uid="{00000000-0005-0000-0000-0000D5000000}"/>
    <cellStyle name="Comma 3 7 3 2" xfId="797" xr:uid="{00000000-0005-0000-0000-0000D5000000}"/>
    <cellStyle name="Comma 3 7 4" xfId="544" xr:uid="{00000000-0005-0000-0000-0000D5000000}"/>
    <cellStyle name="Comma 3 8" xfId="234" xr:uid="{00000000-0005-0000-0000-000007000000}"/>
    <cellStyle name="Comma 3 8 2" xfId="613" xr:uid="{00000000-0005-0000-0000-000007000000}"/>
    <cellStyle name="Comma 3 9" xfId="359" xr:uid="{00000000-0005-0000-0000-000007000000}"/>
    <cellStyle name="Comma 3 9 2" xfId="737" xr:uid="{00000000-0005-0000-0000-000007000000}"/>
    <cellStyle name="Comma 4" xfId="15" xr:uid="{00000000-0005-0000-0000-00000E000000}"/>
    <cellStyle name="Comma 4 10" xfId="488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124" xr:uid="{00000000-0005-0000-0000-000010000000}"/>
    <cellStyle name="Comma 4 2 2 2 2" xfId="211" xr:uid="{00000000-0005-0000-0000-000010000000}"/>
    <cellStyle name="Comma 4 2 2 2 2 2" xfId="338" xr:uid="{00000000-0005-0000-0000-000010000000}"/>
    <cellStyle name="Comma 4 2 2 2 2 2 2" xfId="716" xr:uid="{00000000-0005-0000-0000-000010000000}"/>
    <cellStyle name="Comma 4 2 2 2 2 3" xfId="460" xr:uid="{00000000-0005-0000-0000-000010000000}"/>
    <cellStyle name="Comma 4 2 2 2 2 3 2" xfId="836" xr:uid="{00000000-0005-0000-0000-000010000000}"/>
    <cellStyle name="Comma 4 2 2 2 2 4" xfId="583" xr:uid="{00000000-0005-0000-0000-000010000000}"/>
    <cellStyle name="Comma 4 2 2 2 3" xfId="274" xr:uid="{00000000-0005-0000-0000-000010000000}"/>
    <cellStyle name="Comma 4 2 2 2 3 2" xfId="652" xr:uid="{00000000-0005-0000-0000-000010000000}"/>
    <cellStyle name="Comma 4 2 2 2 4" xfId="399" xr:uid="{00000000-0005-0000-0000-000010000000}"/>
    <cellStyle name="Comma 4 2 2 2 4 2" xfId="776" xr:uid="{00000000-0005-0000-0000-000010000000}"/>
    <cellStyle name="Comma 4 2 2 2 5" xfId="521" xr:uid="{00000000-0005-0000-0000-000010000000}"/>
    <cellStyle name="Comma 4 2 2 3" xfId="179" xr:uid="{00000000-0005-0000-0000-0000DE000000}"/>
    <cellStyle name="Comma 4 2 2 3 2" xfId="308" xr:uid="{00000000-0005-0000-0000-0000DE000000}"/>
    <cellStyle name="Comma 4 2 2 3 2 2" xfId="686" xr:uid="{00000000-0005-0000-0000-0000DE000000}"/>
    <cellStyle name="Comma 4 2 2 3 3" xfId="430" xr:uid="{00000000-0005-0000-0000-0000DE000000}"/>
    <cellStyle name="Comma 4 2 2 3 3 2" xfId="806" xr:uid="{00000000-0005-0000-0000-0000DE000000}"/>
    <cellStyle name="Comma 4 2 2 3 4" xfId="553" xr:uid="{00000000-0005-0000-0000-0000DE000000}"/>
    <cellStyle name="Comma 4 2 2 4" xfId="243" xr:uid="{00000000-0005-0000-0000-000010000000}"/>
    <cellStyle name="Comma 4 2 2 4 2" xfId="622" xr:uid="{00000000-0005-0000-0000-000010000000}"/>
    <cellStyle name="Comma 4 2 2 5" xfId="368" xr:uid="{00000000-0005-0000-0000-000010000000}"/>
    <cellStyle name="Comma 4 2 2 5 2" xfId="746" xr:uid="{00000000-0005-0000-0000-000010000000}"/>
    <cellStyle name="Comma 4 2 2 6" xfId="490" xr:uid="{00000000-0005-0000-0000-000010000000}"/>
    <cellStyle name="Comma 4 2 3" xfId="18" xr:uid="{00000000-0005-0000-0000-000011000000}"/>
    <cellStyle name="Comma 4 2 3 2" xfId="125" xr:uid="{00000000-0005-0000-0000-000011000000}"/>
    <cellStyle name="Comma 4 2 3 2 2" xfId="212" xr:uid="{00000000-0005-0000-0000-000011000000}"/>
    <cellStyle name="Comma 4 2 3 2 2 2" xfId="339" xr:uid="{00000000-0005-0000-0000-000011000000}"/>
    <cellStyle name="Comma 4 2 3 2 2 2 2" xfId="717" xr:uid="{00000000-0005-0000-0000-000011000000}"/>
    <cellStyle name="Comma 4 2 3 2 2 3" xfId="461" xr:uid="{00000000-0005-0000-0000-000011000000}"/>
    <cellStyle name="Comma 4 2 3 2 2 3 2" xfId="837" xr:uid="{00000000-0005-0000-0000-000011000000}"/>
    <cellStyle name="Comma 4 2 3 2 2 4" xfId="584" xr:uid="{00000000-0005-0000-0000-000011000000}"/>
    <cellStyle name="Comma 4 2 3 2 3" xfId="275" xr:uid="{00000000-0005-0000-0000-000011000000}"/>
    <cellStyle name="Comma 4 2 3 2 3 2" xfId="653" xr:uid="{00000000-0005-0000-0000-000011000000}"/>
    <cellStyle name="Comma 4 2 3 2 4" xfId="400" xr:uid="{00000000-0005-0000-0000-000011000000}"/>
    <cellStyle name="Comma 4 2 3 2 4 2" xfId="777" xr:uid="{00000000-0005-0000-0000-000011000000}"/>
    <cellStyle name="Comma 4 2 3 2 5" xfId="522" xr:uid="{00000000-0005-0000-0000-000011000000}"/>
    <cellStyle name="Comma 4 2 3 3" xfId="180" xr:uid="{00000000-0005-0000-0000-0000DF000000}"/>
    <cellStyle name="Comma 4 2 3 3 2" xfId="309" xr:uid="{00000000-0005-0000-0000-0000DF000000}"/>
    <cellStyle name="Comma 4 2 3 3 2 2" xfId="687" xr:uid="{00000000-0005-0000-0000-0000DF000000}"/>
    <cellStyle name="Comma 4 2 3 3 3" xfId="431" xr:uid="{00000000-0005-0000-0000-0000DF000000}"/>
    <cellStyle name="Comma 4 2 3 3 3 2" xfId="807" xr:uid="{00000000-0005-0000-0000-0000DF000000}"/>
    <cellStyle name="Comma 4 2 3 3 4" xfId="554" xr:uid="{00000000-0005-0000-0000-0000DF000000}"/>
    <cellStyle name="Comma 4 2 3 4" xfId="244" xr:uid="{00000000-0005-0000-0000-000011000000}"/>
    <cellStyle name="Comma 4 2 3 4 2" xfId="623" xr:uid="{00000000-0005-0000-0000-000011000000}"/>
    <cellStyle name="Comma 4 2 3 5" xfId="369" xr:uid="{00000000-0005-0000-0000-000011000000}"/>
    <cellStyle name="Comma 4 2 3 5 2" xfId="747" xr:uid="{00000000-0005-0000-0000-000011000000}"/>
    <cellStyle name="Comma 4 2 3 6" xfId="491" xr:uid="{00000000-0005-0000-0000-000011000000}"/>
    <cellStyle name="Comma 4 2 4" xfId="123" xr:uid="{00000000-0005-0000-0000-00000F000000}"/>
    <cellStyle name="Comma 4 2 4 2" xfId="210" xr:uid="{00000000-0005-0000-0000-00000F000000}"/>
    <cellStyle name="Comma 4 2 4 2 2" xfId="337" xr:uid="{00000000-0005-0000-0000-00000F000000}"/>
    <cellStyle name="Comma 4 2 4 2 2 2" xfId="715" xr:uid="{00000000-0005-0000-0000-00000F000000}"/>
    <cellStyle name="Comma 4 2 4 2 3" xfId="459" xr:uid="{00000000-0005-0000-0000-00000F000000}"/>
    <cellStyle name="Comma 4 2 4 2 3 2" xfId="835" xr:uid="{00000000-0005-0000-0000-00000F000000}"/>
    <cellStyle name="Comma 4 2 4 2 4" xfId="582" xr:uid="{00000000-0005-0000-0000-00000F000000}"/>
    <cellStyle name="Comma 4 2 4 3" xfId="273" xr:uid="{00000000-0005-0000-0000-00000F000000}"/>
    <cellStyle name="Comma 4 2 4 3 2" xfId="651" xr:uid="{00000000-0005-0000-0000-00000F000000}"/>
    <cellStyle name="Comma 4 2 4 4" xfId="398" xr:uid="{00000000-0005-0000-0000-00000F000000}"/>
    <cellStyle name="Comma 4 2 4 4 2" xfId="775" xr:uid="{00000000-0005-0000-0000-00000F000000}"/>
    <cellStyle name="Comma 4 2 4 5" xfId="520" xr:uid="{00000000-0005-0000-0000-00000F000000}"/>
    <cellStyle name="Comma 4 2 5" xfId="178" xr:uid="{00000000-0005-0000-0000-0000DD000000}"/>
    <cellStyle name="Comma 4 2 5 2" xfId="307" xr:uid="{00000000-0005-0000-0000-0000DD000000}"/>
    <cellStyle name="Comma 4 2 5 2 2" xfId="685" xr:uid="{00000000-0005-0000-0000-0000DD000000}"/>
    <cellStyle name="Comma 4 2 5 3" xfId="429" xr:uid="{00000000-0005-0000-0000-0000DD000000}"/>
    <cellStyle name="Comma 4 2 5 3 2" xfId="805" xr:uid="{00000000-0005-0000-0000-0000DD000000}"/>
    <cellStyle name="Comma 4 2 5 4" xfId="552" xr:uid="{00000000-0005-0000-0000-0000DD000000}"/>
    <cellStyle name="Comma 4 2 6" xfId="242" xr:uid="{00000000-0005-0000-0000-00000F000000}"/>
    <cellStyle name="Comma 4 2 6 2" xfId="621" xr:uid="{00000000-0005-0000-0000-00000F000000}"/>
    <cellStyle name="Comma 4 2 7" xfId="367" xr:uid="{00000000-0005-0000-0000-00000F000000}"/>
    <cellStyle name="Comma 4 2 7 2" xfId="745" xr:uid="{00000000-0005-0000-0000-00000F000000}"/>
    <cellStyle name="Comma 4 2 8" xfId="489" xr:uid="{00000000-0005-0000-0000-00000F000000}"/>
    <cellStyle name="Comma 4 3" xfId="19" xr:uid="{00000000-0005-0000-0000-000012000000}"/>
    <cellStyle name="Comma 4 3 2" xfId="126" xr:uid="{00000000-0005-0000-0000-000012000000}"/>
    <cellStyle name="Comma 4 3 2 2" xfId="213" xr:uid="{00000000-0005-0000-0000-000012000000}"/>
    <cellStyle name="Comma 4 3 2 2 2" xfId="340" xr:uid="{00000000-0005-0000-0000-000012000000}"/>
    <cellStyle name="Comma 4 3 2 2 2 2" xfId="718" xr:uid="{00000000-0005-0000-0000-000012000000}"/>
    <cellStyle name="Comma 4 3 2 2 3" xfId="462" xr:uid="{00000000-0005-0000-0000-000012000000}"/>
    <cellStyle name="Comma 4 3 2 2 3 2" xfId="838" xr:uid="{00000000-0005-0000-0000-000012000000}"/>
    <cellStyle name="Comma 4 3 2 2 4" xfId="585" xr:uid="{00000000-0005-0000-0000-000012000000}"/>
    <cellStyle name="Comma 4 3 2 3" xfId="276" xr:uid="{00000000-0005-0000-0000-000012000000}"/>
    <cellStyle name="Comma 4 3 2 3 2" xfId="654" xr:uid="{00000000-0005-0000-0000-000012000000}"/>
    <cellStyle name="Comma 4 3 2 4" xfId="401" xr:uid="{00000000-0005-0000-0000-000012000000}"/>
    <cellStyle name="Comma 4 3 2 4 2" xfId="778" xr:uid="{00000000-0005-0000-0000-000012000000}"/>
    <cellStyle name="Comma 4 3 2 5" xfId="523" xr:uid="{00000000-0005-0000-0000-000012000000}"/>
    <cellStyle name="Comma 4 3 3" xfId="181" xr:uid="{00000000-0005-0000-0000-0000E0000000}"/>
    <cellStyle name="Comma 4 3 3 2" xfId="310" xr:uid="{00000000-0005-0000-0000-0000E0000000}"/>
    <cellStyle name="Comma 4 3 3 2 2" xfId="688" xr:uid="{00000000-0005-0000-0000-0000E0000000}"/>
    <cellStyle name="Comma 4 3 3 3" xfId="432" xr:uid="{00000000-0005-0000-0000-0000E0000000}"/>
    <cellStyle name="Comma 4 3 3 3 2" xfId="808" xr:uid="{00000000-0005-0000-0000-0000E0000000}"/>
    <cellStyle name="Comma 4 3 3 4" xfId="555" xr:uid="{00000000-0005-0000-0000-0000E0000000}"/>
    <cellStyle name="Comma 4 3 4" xfId="245" xr:uid="{00000000-0005-0000-0000-000012000000}"/>
    <cellStyle name="Comma 4 3 4 2" xfId="624" xr:uid="{00000000-0005-0000-0000-000012000000}"/>
    <cellStyle name="Comma 4 3 5" xfId="370" xr:uid="{00000000-0005-0000-0000-000012000000}"/>
    <cellStyle name="Comma 4 3 5 2" xfId="748" xr:uid="{00000000-0005-0000-0000-000012000000}"/>
    <cellStyle name="Comma 4 3 6" xfId="492" xr:uid="{00000000-0005-0000-0000-000012000000}"/>
    <cellStyle name="Comma 4 4" xfId="20" xr:uid="{00000000-0005-0000-0000-000013000000}"/>
    <cellStyle name="Comma 4 4 2" xfId="127" xr:uid="{00000000-0005-0000-0000-000013000000}"/>
    <cellStyle name="Comma 4 4 2 2" xfId="214" xr:uid="{00000000-0005-0000-0000-000013000000}"/>
    <cellStyle name="Comma 4 4 2 2 2" xfId="341" xr:uid="{00000000-0005-0000-0000-000013000000}"/>
    <cellStyle name="Comma 4 4 2 2 2 2" xfId="719" xr:uid="{00000000-0005-0000-0000-000013000000}"/>
    <cellStyle name="Comma 4 4 2 2 3" xfId="463" xr:uid="{00000000-0005-0000-0000-000013000000}"/>
    <cellStyle name="Comma 4 4 2 2 3 2" xfId="839" xr:uid="{00000000-0005-0000-0000-000013000000}"/>
    <cellStyle name="Comma 4 4 2 2 4" xfId="586" xr:uid="{00000000-0005-0000-0000-000013000000}"/>
    <cellStyle name="Comma 4 4 2 3" xfId="277" xr:uid="{00000000-0005-0000-0000-000013000000}"/>
    <cellStyle name="Comma 4 4 2 3 2" xfId="655" xr:uid="{00000000-0005-0000-0000-000013000000}"/>
    <cellStyle name="Comma 4 4 2 4" xfId="402" xr:uid="{00000000-0005-0000-0000-000013000000}"/>
    <cellStyle name="Comma 4 4 2 4 2" xfId="779" xr:uid="{00000000-0005-0000-0000-000013000000}"/>
    <cellStyle name="Comma 4 4 2 5" xfId="524" xr:uid="{00000000-0005-0000-0000-000013000000}"/>
    <cellStyle name="Comma 4 4 3" xfId="182" xr:uid="{00000000-0005-0000-0000-0000E1000000}"/>
    <cellStyle name="Comma 4 4 3 2" xfId="311" xr:uid="{00000000-0005-0000-0000-0000E1000000}"/>
    <cellStyle name="Comma 4 4 3 2 2" xfId="689" xr:uid="{00000000-0005-0000-0000-0000E1000000}"/>
    <cellStyle name="Comma 4 4 3 3" xfId="433" xr:uid="{00000000-0005-0000-0000-0000E1000000}"/>
    <cellStyle name="Comma 4 4 3 3 2" xfId="809" xr:uid="{00000000-0005-0000-0000-0000E1000000}"/>
    <cellStyle name="Comma 4 4 3 4" xfId="556" xr:uid="{00000000-0005-0000-0000-0000E1000000}"/>
    <cellStyle name="Comma 4 4 4" xfId="246" xr:uid="{00000000-0005-0000-0000-000013000000}"/>
    <cellStyle name="Comma 4 4 4 2" xfId="625" xr:uid="{00000000-0005-0000-0000-000013000000}"/>
    <cellStyle name="Comma 4 4 5" xfId="371" xr:uid="{00000000-0005-0000-0000-000013000000}"/>
    <cellStyle name="Comma 4 4 5 2" xfId="749" xr:uid="{00000000-0005-0000-0000-000013000000}"/>
    <cellStyle name="Comma 4 4 6" xfId="493" xr:uid="{00000000-0005-0000-0000-000013000000}"/>
    <cellStyle name="Comma 4 5" xfId="21" xr:uid="{00000000-0005-0000-0000-000014000000}"/>
    <cellStyle name="Comma 4 5 2" xfId="128" xr:uid="{00000000-0005-0000-0000-000014000000}"/>
    <cellStyle name="Comma 4 5 2 2" xfId="215" xr:uid="{00000000-0005-0000-0000-000014000000}"/>
    <cellStyle name="Comma 4 5 2 2 2" xfId="342" xr:uid="{00000000-0005-0000-0000-000014000000}"/>
    <cellStyle name="Comma 4 5 2 2 2 2" xfId="720" xr:uid="{00000000-0005-0000-0000-000014000000}"/>
    <cellStyle name="Comma 4 5 2 2 3" xfId="464" xr:uid="{00000000-0005-0000-0000-000014000000}"/>
    <cellStyle name="Comma 4 5 2 2 3 2" xfId="840" xr:uid="{00000000-0005-0000-0000-000014000000}"/>
    <cellStyle name="Comma 4 5 2 2 4" xfId="587" xr:uid="{00000000-0005-0000-0000-000014000000}"/>
    <cellStyle name="Comma 4 5 2 3" xfId="278" xr:uid="{00000000-0005-0000-0000-000014000000}"/>
    <cellStyle name="Comma 4 5 2 3 2" xfId="656" xr:uid="{00000000-0005-0000-0000-000014000000}"/>
    <cellStyle name="Comma 4 5 2 4" xfId="403" xr:uid="{00000000-0005-0000-0000-000014000000}"/>
    <cellStyle name="Comma 4 5 2 4 2" xfId="780" xr:uid="{00000000-0005-0000-0000-000014000000}"/>
    <cellStyle name="Comma 4 5 2 5" xfId="525" xr:uid="{00000000-0005-0000-0000-000014000000}"/>
    <cellStyle name="Comma 4 5 3" xfId="183" xr:uid="{00000000-0005-0000-0000-0000E2000000}"/>
    <cellStyle name="Comma 4 5 3 2" xfId="312" xr:uid="{00000000-0005-0000-0000-0000E2000000}"/>
    <cellStyle name="Comma 4 5 3 2 2" xfId="690" xr:uid="{00000000-0005-0000-0000-0000E2000000}"/>
    <cellStyle name="Comma 4 5 3 3" xfId="434" xr:uid="{00000000-0005-0000-0000-0000E2000000}"/>
    <cellStyle name="Comma 4 5 3 3 2" xfId="810" xr:uid="{00000000-0005-0000-0000-0000E2000000}"/>
    <cellStyle name="Comma 4 5 3 4" xfId="557" xr:uid="{00000000-0005-0000-0000-0000E2000000}"/>
    <cellStyle name="Comma 4 5 4" xfId="247" xr:uid="{00000000-0005-0000-0000-000014000000}"/>
    <cellStyle name="Comma 4 5 4 2" xfId="626" xr:uid="{00000000-0005-0000-0000-000014000000}"/>
    <cellStyle name="Comma 4 5 5" xfId="372" xr:uid="{00000000-0005-0000-0000-000014000000}"/>
    <cellStyle name="Comma 4 5 5 2" xfId="750" xr:uid="{00000000-0005-0000-0000-000014000000}"/>
    <cellStyle name="Comma 4 5 6" xfId="494" xr:uid="{00000000-0005-0000-0000-000014000000}"/>
    <cellStyle name="Comma 4 6" xfId="122" xr:uid="{00000000-0005-0000-0000-00000E000000}"/>
    <cellStyle name="Comma 4 6 2" xfId="209" xr:uid="{00000000-0005-0000-0000-00000E000000}"/>
    <cellStyle name="Comma 4 6 2 2" xfId="336" xr:uid="{00000000-0005-0000-0000-00000E000000}"/>
    <cellStyle name="Comma 4 6 2 2 2" xfId="714" xr:uid="{00000000-0005-0000-0000-00000E000000}"/>
    <cellStyle name="Comma 4 6 2 3" xfId="458" xr:uid="{00000000-0005-0000-0000-00000E000000}"/>
    <cellStyle name="Comma 4 6 2 3 2" xfId="834" xr:uid="{00000000-0005-0000-0000-00000E000000}"/>
    <cellStyle name="Comma 4 6 2 4" xfId="581" xr:uid="{00000000-0005-0000-0000-00000E000000}"/>
    <cellStyle name="Comma 4 6 3" xfId="272" xr:uid="{00000000-0005-0000-0000-00000E000000}"/>
    <cellStyle name="Comma 4 6 3 2" xfId="650" xr:uid="{00000000-0005-0000-0000-00000E000000}"/>
    <cellStyle name="Comma 4 6 4" xfId="397" xr:uid="{00000000-0005-0000-0000-00000E000000}"/>
    <cellStyle name="Comma 4 6 4 2" xfId="774" xr:uid="{00000000-0005-0000-0000-00000E000000}"/>
    <cellStyle name="Comma 4 6 5" xfId="519" xr:uid="{00000000-0005-0000-0000-00000E000000}"/>
    <cellStyle name="Comma 4 7" xfId="177" xr:uid="{00000000-0005-0000-0000-0000DC000000}"/>
    <cellStyle name="Comma 4 7 2" xfId="306" xr:uid="{00000000-0005-0000-0000-0000DC000000}"/>
    <cellStyle name="Comma 4 7 2 2" xfId="684" xr:uid="{00000000-0005-0000-0000-0000DC000000}"/>
    <cellStyle name="Comma 4 7 3" xfId="428" xr:uid="{00000000-0005-0000-0000-0000DC000000}"/>
    <cellStyle name="Comma 4 7 3 2" xfId="804" xr:uid="{00000000-0005-0000-0000-0000DC000000}"/>
    <cellStyle name="Comma 4 7 4" xfId="551" xr:uid="{00000000-0005-0000-0000-0000DC000000}"/>
    <cellStyle name="Comma 4 8" xfId="241" xr:uid="{00000000-0005-0000-0000-00000E000000}"/>
    <cellStyle name="Comma 4 8 2" xfId="620" xr:uid="{00000000-0005-0000-0000-00000E000000}"/>
    <cellStyle name="Comma 4 9" xfId="366" xr:uid="{00000000-0005-0000-0000-00000E000000}"/>
    <cellStyle name="Comma 4 9 2" xfId="744" xr:uid="{00000000-0005-0000-0000-00000E000000}"/>
    <cellStyle name="Comma 5" xfId="22" xr:uid="{00000000-0005-0000-0000-000015000000}"/>
    <cellStyle name="Comma 5 2" xfId="23" xr:uid="{00000000-0005-0000-0000-000016000000}"/>
    <cellStyle name="Comma 5 2 2" xfId="24" xr:uid="{00000000-0005-0000-0000-000017000000}"/>
    <cellStyle name="Comma 5 2 2 2" xfId="131" xr:uid="{00000000-0005-0000-0000-000017000000}"/>
    <cellStyle name="Comma 5 2 2 2 2" xfId="218" xr:uid="{00000000-0005-0000-0000-000017000000}"/>
    <cellStyle name="Comma 5 2 2 2 2 2" xfId="345" xr:uid="{00000000-0005-0000-0000-000017000000}"/>
    <cellStyle name="Comma 5 2 2 2 2 2 2" xfId="723" xr:uid="{00000000-0005-0000-0000-000017000000}"/>
    <cellStyle name="Comma 5 2 2 2 2 3" xfId="467" xr:uid="{00000000-0005-0000-0000-000017000000}"/>
    <cellStyle name="Comma 5 2 2 2 2 3 2" xfId="843" xr:uid="{00000000-0005-0000-0000-000017000000}"/>
    <cellStyle name="Comma 5 2 2 2 2 4" xfId="590" xr:uid="{00000000-0005-0000-0000-000017000000}"/>
    <cellStyle name="Comma 5 2 2 2 3" xfId="281" xr:uid="{00000000-0005-0000-0000-000017000000}"/>
    <cellStyle name="Comma 5 2 2 2 3 2" xfId="659" xr:uid="{00000000-0005-0000-0000-000017000000}"/>
    <cellStyle name="Comma 5 2 2 2 4" xfId="406" xr:uid="{00000000-0005-0000-0000-000017000000}"/>
    <cellStyle name="Comma 5 2 2 2 4 2" xfId="783" xr:uid="{00000000-0005-0000-0000-000017000000}"/>
    <cellStyle name="Comma 5 2 2 2 5" xfId="528" xr:uid="{00000000-0005-0000-0000-000017000000}"/>
    <cellStyle name="Comma 5 2 2 3" xfId="186" xr:uid="{00000000-0005-0000-0000-0000E5000000}"/>
    <cellStyle name="Comma 5 2 2 3 2" xfId="315" xr:uid="{00000000-0005-0000-0000-0000E5000000}"/>
    <cellStyle name="Comma 5 2 2 3 2 2" xfId="693" xr:uid="{00000000-0005-0000-0000-0000E5000000}"/>
    <cellStyle name="Comma 5 2 2 3 3" xfId="437" xr:uid="{00000000-0005-0000-0000-0000E5000000}"/>
    <cellStyle name="Comma 5 2 2 3 3 2" xfId="813" xr:uid="{00000000-0005-0000-0000-0000E5000000}"/>
    <cellStyle name="Comma 5 2 2 3 4" xfId="560" xr:uid="{00000000-0005-0000-0000-0000E5000000}"/>
    <cellStyle name="Comma 5 2 2 4" xfId="250" xr:uid="{00000000-0005-0000-0000-000017000000}"/>
    <cellStyle name="Comma 5 2 2 4 2" xfId="629" xr:uid="{00000000-0005-0000-0000-000017000000}"/>
    <cellStyle name="Comma 5 2 2 5" xfId="375" xr:uid="{00000000-0005-0000-0000-000017000000}"/>
    <cellStyle name="Comma 5 2 2 5 2" xfId="753" xr:uid="{00000000-0005-0000-0000-000017000000}"/>
    <cellStyle name="Comma 5 2 2 6" xfId="497" xr:uid="{00000000-0005-0000-0000-000017000000}"/>
    <cellStyle name="Comma 5 2 3" xfId="25" xr:uid="{00000000-0005-0000-0000-000018000000}"/>
    <cellStyle name="Comma 5 2 3 2" xfId="132" xr:uid="{00000000-0005-0000-0000-000018000000}"/>
    <cellStyle name="Comma 5 2 3 2 2" xfId="219" xr:uid="{00000000-0005-0000-0000-000018000000}"/>
    <cellStyle name="Comma 5 2 3 2 2 2" xfId="346" xr:uid="{00000000-0005-0000-0000-000018000000}"/>
    <cellStyle name="Comma 5 2 3 2 2 2 2" xfId="724" xr:uid="{00000000-0005-0000-0000-000018000000}"/>
    <cellStyle name="Comma 5 2 3 2 2 3" xfId="468" xr:uid="{00000000-0005-0000-0000-000018000000}"/>
    <cellStyle name="Comma 5 2 3 2 2 3 2" xfId="844" xr:uid="{00000000-0005-0000-0000-000018000000}"/>
    <cellStyle name="Comma 5 2 3 2 2 4" xfId="591" xr:uid="{00000000-0005-0000-0000-000018000000}"/>
    <cellStyle name="Comma 5 2 3 2 3" xfId="282" xr:uid="{00000000-0005-0000-0000-000018000000}"/>
    <cellStyle name="Comma 5 2 3 2 3 2" xfId="660" xr:uid="{00000000-0005-0000-0000-000018000000}"/>
    <cellStyle name="Comma 5 2 3 2 4" xfId="407" xr:uid="{00000000-0005-0000-0000-000018000000}"/>
    <cellStyle name="Comma 5 2 3 2 4 2" xfId="784" xr:uid="{00000000-0005-0000-0000-000018000000}"/>
    <cellStyle name="Comma 5 2 3 2 5" xfId="529" xr:uid="{00000000-0005-0000-0000-000018000000}"/>
    <cellStyle name="Comma 5 2 3 3" xfId="187" xr:uid="{00000000-0005-0000-0000-0000E6000000}"/>
    <cellStyle name="Comma 5 2 3 3 2" xfId="316" xr:uid="{00000000-0005-0000-0000-0000E6000000}"/>
    <cellStyle name="Comma 5 2 3 3 2 2" xfId="694" xr:uid="{00000000-0005-0000-0000-0000E6000000}"/>
    <cellStyle name="Comma 5 2 3 3 3" xfId="438" xr:uid="{00000000-0005-0000-0000-0000E6000000}"/>
    <cellStyle name="Comma 5 2 3 3 3 2" xfId="814" xr:uid="{00000000-0005-0000-0000-0000E6000000}"/>
    <cellStyle name="Comma 5 2 3 3 4" xfId="561" xr:uid="{00000000-0005-0000-0000-0000E6000000}"/>
    <cellStyle name="Comma 5 2 3 4" xfId="251" xr:uid="{00000000-0005-0000-0000-000018000000}"/>
    <cellStyle name="Comma 5 2 3 4 2" xfId="630" xr:uid="{00000000-0005-0000-0000-000018000000}"/>
    <cellStyle name="Comma 5 2 3 5" xfId="376" xr:uid="{00000000-0005-0000-0000-000018000000}"/>
    <cellStyle name="Comma 5 2 3 5 2" xfId="754" xr:uid="{00000000-0005-0000-0000-000018000000}"/>
    <cellStyle name="Comma 5 2 3 6" xfId="498" xr:uid="{00000000-0005-0000-0000-000018000000}"/>
    <cellStyle name="Comma 5 2 4" xfId="130" xr:uid="{00000000-0005-0000-0000-000016000000}"/>
    <cellStyle name="Comma 5 2 4 2" xfId="217" xr:uid="{00000000-0005-0000-0000-000016000000}"/>
    <cellStyle name="Comma 5 2 4 2 2" xfId="344" xr:uid="{00000000-0005-0000-0000-000016000000}"/>
    <cellStyle name="Comma 5 2 4 2 2 2" xfId="722" xr:uid="{00000000-0005-0000-0000-000016000000}"/>
    <cellStyle name="Comma 5 2 4 2 3" xfId="466" xr:uid="{00000000-0005-0000-0000-000016000000}"/>
    <cellStyle name="Comma 5 2 4 2 3 2" xfId="842" xr:uid="{00000000-0005-0000-0000-000016000000}"/>
    <cellStyle name="Comma 5 2 4 2 4" xfId="589" xr:uid="{00000000-0005-0000-0000-000016000000}"/>
    <cellStyle name="Comma 5 2 4 3" xfId="280" xr:uid="{00000000-0005-0000-0000-000016000000}"/>
    <cellStyle name="Comma 5 2 4 3 2" xfId="658" xr:uid="{00000000-0005-0000-0000-000016000000}"/>
    <cellStyle name="Comma 5 2 4 4" xfId="405" xr:uid="{00000000-0005-0000-0000-000016000000}"/>
    <cellStyle name="Comma 5 2 4 4 2" xfId="782" xr:uid="{00000000-0005-0000-0000-000016000000}"/>
    <cellStyle name="Comma 5 2 4 5" xfId="527" xr:uid="{00000000-0005-0000-0000-000016000000}"/>
    <cellStyle name="Comma 5 2 5" xfId="185" xr:uid="{00000000-0005-0000-0000-0000E4000000}"/>
    <cellStyle name="Comma 5 2 5 2" xfId="314" xr:uid="{00000000-0005-0000-0000-0000E4000000}"/>
    <cellStyle name="Comma 5 2 5 2 2" xfId="692" xr:uid="{00000000-0005-0000-0000-0000E4000000}"/>
    <cellStyle name="Comma 5 2 5 3" xfId="436" xr:uid="{00000000-0005-0000-0000-0000E4000000}"/>
    <cellStyle name="Comma 5 2 5 3 2" xfId="812" xr:uid="{00000000-0005-0000-0000-0000E4000000}"/>
    <cellStyle name="Comma 5 2 5 4" xfId="559" xr:uid="{00000000-0005-0000-0000-0000E4000000}"/>
    <cellStyle name="Comma 5 2 6" xfId="249" xr:uid="{00000000-0005-0000-0000-000016000000}"/>
    <cellStyle name="Comma 5 2 6 2" xfId="628" xr:uid="{00000000-0005-0000-0000-000016000000}"/>
    <cellStyle name="Comma 5 2 7" xfId="374" xr:uid="{00000000-0005-0000-0000-000016000000}"/>
    <cellStyle name="Comma 5 2 7 2" xfId="752" xr:uid="{00000000-0005-0000-0000-000016000000}"/>
    <cellStyle name="Comma 5 2 8" xfId="496" xr:uid="{00000000-0005-0000-0000-000016000000}"/>
    <cellStyle name="Comma 5 3" xfId="26" xr:uid="{00000000-0005-0000-0000-000019000000}"/>
    <cellStyle name="Comma 5 3 2" xfId="133" xr:uid="{00000000-0005-0000-0000-000019000000}"/>
    <cellStyle name="Comma 5 3 2 2" xfId="220" xr:uid="{00000000-0005-0000-0000-000019000000}"/>
    <cellStyle name="Comma 5 3 2 2 2" xfId="347" xr:uid="{00000000-0005-0000-0000-000019000000}"/>
    <cellStyle name="Comma 5 3 2 2 2 2" xfId="725" xr:uid="{00000000-0005-0000-0000-000019000000}"/>
    <cellStyle name="Comma 5 3 2 2 3" xfId="469" xr:uid="{00000000-0005-0000-0000-000019000000}"/>
    <cellStyle name="Comma 5 3 2 2 3 2" xfId="845" xr:uid="{00000000-0005-0000-0000-000019000000}"/>
    <cellStyle name="Comma 5 3 2 2 4" xfId="592" xr:uid="{00000000-0005-0000-0000-000019000000}"/>
    <cellStyle name="Comma 5 3 2 3" xfId="283" xr:uid="{00000000-0005-0000-0000-000019000000}"/>
    <cellStyle name="Comma 5 3 2 3 2" xfId="661" xr:uid="{00000000-0005-0000-0000-000019000000}"/>
    <cellStyle name="Comma 5 3 2 4" xfId="408" xr:uid="{00000000-0005-0000-0000-000019000000}"/>
    <cellStyle name="Comma 5 3 2 4 2" xfId="785" xr:uid="{00000000-0005-0000-0000-000019000000}"/>
    <cellStyle name="Comma 5 3 2 5" xfId="530" xr:uid="{00000000-0005-0000-0000-000019000000}"/>
    <cellStyle name="Comma 5 3 3" xfId="188" xr:uid="{00000000-0005-0000-0000-0000E7000000}"/>
    <cellStyle name="Comma 5 3 3 2" xfId="317" xr:uid="{00000000-0005-0000-0000-0000E7000000}"/>
    <cellStyle name="Comma 5 3 3 2 2" xfId="695" xr:uid="{00000000-0005-0000-0000-0000E7000000}"/>
    <cellStyle name="Comma 5 3 3 3" xfId="439" xr:uid="{00000000-0005-0000-0000-0000E7000000}"/>
    <cellStyle name="Comma 5 3 3 3 2" xfId="815" xr:uid="{00000000-0005-0000-0000-0000E7000000}"/>
    <cellStyle name="Comma 5 3 3 4" xfId="562" xr:uid="{00000000-0005-0000-0000-0000E7000000}"/>
    <cellStyle name="Comma 5 3 4" xfId="252" xr:uid="{00000000-0005-0000-0000-000019000000}"/>
    <cellStyle name="Comma 5 3 4 2" xfId="631" xr:uid="{00000000-0005-0000-0000-000019000000}"/>
    <cellStyle name="Comma 5 3 5" xfId="377" xr:uid="{00000000-0005-0000-0000-000019000000}"/>
    <cellStyle name="Comma 5 3 5 2" xfId="755" xr:uid="{00000000-0005-0000-0000-000019000000}"/>
    <cellStyle name="Comma 5 3 6" xfId="499" xr:uid="{00000000-0005-0000-0000-000019000000}"/>
    <cellStyle name="Comma 5 4" xfId="27" xr:uid="{00000000-0005-0000-0000-00001A000000}"/>
    <cellStyle name="Comma 5 4 2" xfId="134" xr:uid="{00000000-0005-0000-0000-00001A000000}"/>
    <cellStyle name="Comma 5 4 2 2" xfId="221" xr:uid="{00000000-0005-0000-0000-00001A000000}"/>
    <cellStyle name="Comma 5 4 2 2 2" xfId="348" xr:uid="{00000000-0005-0000-0000-00001A000000}"/>
    <cellStyle name="Comma 5 4 2 2 2 2" xfId="726" xr:uid="{00000000-0005-0000-0000-00001A000000}"/>
    <cellStyle name="Comma 5 4 2 2 3" xfId="470" xr:uid="{00000000-0005-0000-0000-00001A000000}"/>
    <cellStyle name="Comma 5 4 2 2 3 2" xfId="846" xr:uid="{00000000-0005-0000-0000-00001A000000}"/>
    <cellStyle name="Comma 5 4 2 2 4" xfId="593" xr:uid="{00000000-0005-0000-0000-00001A000000}"/>
    <cellStyle name="Comma 5 4 2 3" xfId="284" xr:uid="{00000000-0005-0000-0000-00001A000000}"/>
    <cellStyle name="Comma 5 4 2 3 2" xfId="662" xr:uid="{00000000-0005-0000-0000-00001A000000}"/>
    <cellStyle name="Comma 5 4 2 4" xfId="409" xr:uid="{00000000-0005-0000-0000-00001A000000}"/>
    <cellStyle name="Comma 5 4 2 4 2" xfId="786" xr:uid="{00000000-0005-0000-0000-00001A000000}"/>
    <cellStyle name="Comma 5 4 2 5" xfId="531" xr:uid="{00000000-0005-0000-0000-00001A000000}"/>
    <cellStyle name="Comma 5 4 3" xfId="189" xr:uid="{00000000-0005-0000-0000-0000E8000000}"/>
    <cellStyle name="Comma 5 4 3 2" xfId="318" xr:uid="{00000000-0005-0000-0000-0000E8000000}"/>
    <cellStyle name="Comma 5 4 3 2 2" xfId="696" xr:uid="{00000000-0005-0000-0000-0000E8000000}"/>
    <cellStyle name="Comma 5 4 3 3" xfId="440" xr:uid="{00000000-0005-0000-0000-0000E8000000}"/>
    <cellStyle name="Comma 5 4 3 3 2" xfId="816" xr:uid="{00000000-0005-0000-0000-0000E8000000}"/>
    <cellStyle name="Comma 5 4 3 4" xfId="563" xr:uid="{00000000-0005-0000-0000-0000E8000000}"/>
    <cellStyle name="Comma 5 4 4" xfId="253" xr:uid="{00000000-0005-0000-0000-00001A000000}"/>
    <cellStyle name="Comma 5 4 4 2" xfId="632" xr:uid="{00000000-0005-0000-0000-00001A000000}"/>
    <cellStyle name="Comma 5 4 5" xfId="378" xr:uid="{00000000-0005-0000-0000-00001A000000}"/>
    <cellStyle name="Comma 5 4 5 2" xfId="756" xr:uid="{00000000-0005-0000-0000-00001A000000}"/>
    <cellStyle name="Comma 5 4 6" xfId="500" xr:uid="{00000000-0005-0000-0000-00001A000000}"/>
    <cellStyle name="Comma 5 5" xfId="129" xr:uid="{00000000-0005-0000-0000-000015000000}"/>
    <cellStyle name="Comma 5 5 2" xfId="216" xr:uid="{00000000-0005-0000-0000-000015000000}"/>
    <cellStyle name="Comma 5 5 2 2" xfId="343" xr:uid="{00000000-0005-0000-0000-000015000000}"/>
    <cellStyle name="Comma 5 5 2 2 2" xfId="721" xr:uid="{00000000-0005-0000-0000-000015000000}"/>
    <cellStyle name="Comma 5 5 2 3" xfId="465" xr:uid="{00000000-0005-0000-0000-000015000000}"/>
    <cellStyle name="Comma 5 5 2 3 2" xfId="841" xr:uid="{00000000-0005-0000-0000-000015000000}"/>
    <cellStyle name="Comma 5 5 2 4" xfId="588" xr:uid="{00000000-0005-0000-0000-000015000000}"/>
    <cellStyle name="Comma 5 5 3" xfId="279" xr:uid="{00000000-0005-0000-0000-000015000000}"/>
    <cellStyle name="Comma 5 5 3 2" xfId="657" xr:uid="{00000000-0005-0000-0000-000015000000}"/>
    <cellStyle name="Comma 5 5 4" xfId="404" xr:uid="{00000000-0005-0000-0000-000015000000}"/>
    <cellStyle name="Comma 5 5 4 2" xfId="781" xr:uid="{00000000-0005-0000-0000-000015000000}"/>
    <cellStyle name="Comma 5 5 5" xfId="526" xr:uid="{00000000-0005-0000-0000-000015000000}"/>
    <cellStyle name="Comma 5 6" xfId="184" xr:uid="{00000000-0005-0000-0000-0000E3000000}"/>
    <cellStyle name="Comma 5 6 2" xfId="313" xr:uid="{00000000-0005-0000-0000-0000E3000000}"/>
    <cellStyle name="Comma 5 6 2 2" xfId="691" xr:uid="{00000000-0005-0000-0000-0000E3000000}"/>
    <cellStyle name="Comma 5 6 3" xfId="435" xr:uid="{00000000-0005-0000-0000-0000E3000000}"/>
    <cellStyle name="Comma 5 6 3 2" xfId="811" xr:uid="{00000000-0005-0000-0000-0000E3000000}"/>
    <cellStyle name="Comma 5 6 4" xfId="558" xr:uid="{00000000-0005-0000-0000-0000E3000000}"/>
    <cellStyle name="Comma 5 7" xfId="248" xr:uid="{00000000-0005-0000-0000-000015000000}"/>
    <cellStyle name="Comma 5 7 2" xfId="627" xr:uid="{00000000-0005-0000-0000-000015000000}"/>
    <cellStyle name="Comma 5 8" xfId="373" xr:uid="{00000000-0005-0000-0000-000015000000}"/>
    <cellStyle name="Comma 5 8 2" xfId="751" xr:uid="{00000000-0005-0000-0000-000015000000}"/>
    <cellStyle name="Comma 5 9" xfId="495" xr:uid="{00000000-0005-0000-0000-000015000000}"/>
    <cellStyle name="Comma 6" xfId="28" xr:uid="{00000000-0005-0000-0000-00001B000000}"/>
    <cellStyle name="Comma 6 2" xfId="135" xr:uid="{00000000-0005-0000-0000-00001B000000}"/>
    <cellStyle name="Comma 6 2 2" xfId="222" xr:uid="{00000000-0005-0000-0000-00001B000000}"/>
    <cellStyle name="Comma 6 2 2 2" xfId="349" xr:uid="{00000000-0005-0000-0000-00001B000000}"/>
    <cellStyle name="Comma 6 2 2 2 2" xfId="727" xr:uid="{00000000-0005-0000-0000-00001B000000}"/>
    <cellStyle name="Comma 6 2 2 3" xfId="471" xr:uid="{00000000-0005-0000-0000-00001B000000}"/>
    <cellStyle name="Comma 6 2 2 3 2" xfId="847" xr:uid="{00000000-0005-0000-0000-00001B000000}"/>
    <cellStyle name="Comma 6 2 2 4" xfId="594" xr:uid="{00000000-0005-0000-0000-00001B000000}"/>
    <cellStyle name="Comma 6 2 3" xfId="285" xr:uid="{00000000-0005-0000-0000-00001B000000}"/>
    <cellStyle name="Comma 6 2 3 2" xfId="663" xr:uid="{00000000-0005-0000-0000-00001B000000}"/>
    <cellStyle name="Comma 6 2 4" xfId="410" xr:uid="{00000000-0005-0000-0000-00001B000000}"/>
    <cellStyle name="Comma 6 2 4 2" xfId="787" xr:uid="{00000000-0005-0000-0000-00001B000000}"/>
    <cellStyle name="Comma 6 2 5" xfId="532" xr:uid="{00000000-0005-0000-0000-00001B000000}"/>
    <cellStyle name="Comma 6 3" xfId="190" xr:uid="{00000000-0005-0000-0000-0000E9000000}"/>
    <cellStyle name="Comma 6 3 2" xfId="319" xr:uid="{00000000-0005-0000-0000-0000E9000000}"/>
    <cellStyle name="Comma 6 3 2 2" xfId="697" xr:uid="{00000000-0005-0000-0000-0000E9000000}"/>
    <cellStyle name="Comma 6 3 3" xfId="441" xr:uid="{00000000-0005-0000-0000-0000E9000000}"/>
    <cellStyle name="Comma 6 3 3 2" xfId="817" xr:uid="{00000000-0005-0000-0000-0000E9000000}"/>
    <cellStyle name="Comma 6 3 4" xfId="564" xr:uid="{00000000-0005-0000-0000-0000E9000000}"/>
    <cellStyle name="Comma 6 4" xfId="254" xr:uid="{00000000-0005-0000-0000-00001B000000}"/>
    <cellStyle name="Comma 6 4 2" xfId="633" xr:uid="{00000000-0005-0000-0000-00001B000000}"/>
    <cellStyle name="Comma 6 5" xfId="379" xr:uid="{00000000-0005-0000-0000-00001B000000}"/>
    <cellStyle name="Comma 6 5 2" xfId="757" xr:uid="{00000000-0005-0000-0000-00001B000000}"/>
    <cellStyle name="Comma 6 6" xfId="501" xr:uid="{00000000-0005-0000-0000-00001B000000}"/>
    <cellStyle name="Comma 7" xfId="29" xr:uid="{00000000-0005-0000-0000-00001C000000}"/>
    <cellStyle name="Comma 7 2" xfId="136" xr:uid="{00000000-0005-0000-0000-00001C000000}"/>
    <cellStyle name="Comma 7 2 2" xfId="223" xr:uid="{00000000-0005-0000-0000-00001C000000}"/>
    <cellStyle name="Comma 7 2 2 2" xfId="350" xr:uid="{00000000-0005-0000-0000-00001C000000}"/>
    <cellStyle name="Comma 7 2 2 2 2" xfId="728" xr:uid="{00000000-0005-0000-0000-00001C000000}"/>
    <cellStyle name="Comma 7 2 2 3" xfId="472" xr:uid="{00000000-0005-0000-0000-00001C000000}"/>
    <cellStyle name="Comma 7 2 2 3 2" xfId="848" xr:uid="{00000000-0005-0000-0000-00001C000000}"/>
    <cellStyle name="Comma 7 2 2 4" xfId="595" xr:uid="{00000000-0005-0000-0000-00001C000000}"/>
    <cellStyle name="Comma 7 2 3" xfId="286" xr:uid="{00000000-0005-0000-0000-00001C000000}"/>
    <cellStyle name="Comma 7 2 3 2" xfId="664" xr:uid="{00000000-0005-0000-0000-00001C000000}"/>
    <cellStyle name="Comma 7 2 4" xfId="411" xr:uid="{00000000-0005-0000-0000-00001C000000}"/>
    <cellStyle name="Comma 7 2 4 2" xfId="788" xr:uid="{00000000-0005-0000-0000-00001C000000}"/>
    <cellStyle name="Comma 7 2 5" xfId="533" xr:uid="{00000000-0005-0000-0000-00001C000000}"/>
    <cellStyle name="Comma 7 3" xfId="191" xr:uid="{00000000-0005-0000-0000-0000EA000000}"/>
    <cellStyle name="Comma 7 3 2" xfId="320" xr:uid="{00000000-0005-0000-0000-0000EA000000}"/>
    <cellStyle name="Comma 7 3 2 2" xfId="698" xr:uid="{00000000-0005-0000-0000-0000EA000000}"/>
    <cellStyle name="Comma 7 3 3" xfId="442" xr:uid="{00000000-0005-0000-0000-0000EA000000}"/>
    <cellStyle name="Comma 7 3 3 2" xfId="818" xr:uid="{00000000-0005-0000-0000-0000EA000000}"/>
    <cellStyle name="Comma 7 3 4" xfId="565" xr:uid="{00000000-0005-0000-0000-0000EA000000}"/>
    <cellStyle name="Comma 7 4" xfId="255" xr:uid="{00000000-0005-0000-0000-00001C000000}"/>
    <cellStyle name="Comma 7 4 2" xfId="634" xr:uid="{00000000-0005-0000-0000-00001C000000}"/>
    <cellStyle name="Comma 7 5" xfId="380" xr:uid="{00000000-0005-0000-0000-00001C000000}"/>
    <cellStyle name="Comma 7 5 2" xfId="758" xr:uid="{00000000-0005-0000-0000-00001C000000}"/>
    <cellStyle name="Comma 7 6" xfId="502" xr:uid="{00000000-0005-0000-0000-00001C000000}"/>
    <cellStyle name="Comma 8" xfId="106" xr:uid="{00000000-0005-0000-0000-00001D000000}"/>
    <cellStyle name="Comma 8 2" xfId="160" xr:uid="{00000000-0005-0000-0000-00001D000000}"/>
    <cellStyle name="Comma 8 2 2" xfId="224" xr:uid="{00000000-0005-0000-0000-00001D000000}"/>
    <cellStyle name="Comma 8 2 2 2" xfId="351" xr:uid="{00000000-0005-0000-0000-00001D000000}"/>
    <cellStyle name="Comma 8 2 2 2 2" xfId="729" xr:uid="{00000000-0005-0000-0000-00001D000000}"/>
    <cellStyle name="Comma 8 2 2 3" xfId="473" xr:uid="{00000000-0005-0000-0000-00001D000000}"/>
    <cellStyle name="Comma 8 2 2 3 2" xfId="849" xr:uid="{00000000-0005-0000-0000-00001D000000}"/>
    <cellStyle name="Comma 8 2 2 4" xfId="596" xr:uid="{00000000-0005-0000-0000-00001D000000}"/>
    <cellStyle name="Comma 8 2 3" xfId="288" xr:uid="{00000000-0005-0000-0000-00001D000000}"/>
    <cellStyle name="Comma 8 2 3 2" xfId="666" xr:uid="{00000000-0005-0000-0000-00001D000000}"/>
    <cellStyle name="Comma 8 2 4" xfId="291" xr:uid="{00000000-0005-0000-0000-00001D000000}"/>
    <cellStyle name="Comma 8 2 4 2" xfId="669" xr:uid="{00000000-0005-0000-0000-00001D000000}"/>
    <cellStyle name="Comma 8 2 5" xfId="413" xr:uid="{00000000-0005-0000-0000-00001D000000}"/>
    <cellStyle name="Comma 8 2 5 2" xfId="789" xr:uid="{00000000-0005-0000-0000-00001D000000}"/>
    <cellStyle name="Comma 8 2 6" xfId="536" xr:uid="{00000000-0005-0000-0000-00001D000000}"/>
    <cellStyle name="Comma 8 3" xfId="193" xr:uid="{00000000-0005-0000-0000-00001D000000}"/>
    <cellStyle name="Comma 8 3 2" xfId="321" xr:uid="{00000000-0005-0000-0000-00001D000000}"/>
    <cellStyle name="Comma 8 3 2 2" xfId="699" xr:uid="{00000000-0005-0000-0000-00001D000000}"/>
    <cellStyle name="Comma 8 3 3" xfId="443" xr:uid="{00000000-0005-0000-0000-00001D000000}"/>
    <cellStyle name="Comma 8 3 3 2" xfId="819" xr:uid="{00000000-0005-0000-0000-00001D000000}"/>
    <cellStyle name="Comma 8 3 4" xfId="566" xr:uid="{00000000-0005-0000-0000-00001D000000}"/>
    <cellStyle name="Comma 8 4" xfId="257" xr:uid="{00000000-0005-0000-0000-00001D000000}"/>
    <cellStyle name="Comma 8 4 2" xfId="635" xr:uid="{00000000-0005-0000-0000-00001D000000}"/>
    <cellStyle name="Comma 8 5" xfId="289" xr:uid="{00000000-0005-0000-0000-00001D000000}"/>
    <cellStyle name="Comma 8 5 2" xfId="667" xr:uid="{00000000-0005-0000-0000-00001D000000}"/>
    <cellStyle name="Comma 8 6" xfId="382" xr:uid="{00000000-0005-0000-0000-00001D000000}"/>
    <cellStyle name="Comma 8 6 2" xfId="759" xr:uid="{00000000-0005-0000-0000-00001D000000}"/>
    <cellStyle name="Comma 8 7" xfId="504" xr:uid="{00000000-0005-0000-0000-00001D000000}"/>
    <cellStyle name="Comma 9" xfId="108" xr:uid="{00000000-0005-0000-0000-000098000000}"/>
    <cellStyle name="Comma 9 2" xfId="195" xr:uid="{00000000-0005-0000-0000-000098000000}"/>
    <cellStyle name="Comma 9 2 2" xfId="322" xr:uid="{00000000-0005-0000-0000-000098000000}"/>
    <cellStyle name="Comma 9 2 2 2" xfId="700" xr:uid="{00000000-0005-0000-0000-000098000000}"/>
    <cellStyle name="Comma 9 2 3" xfId="444" xr:uid="{00000000-0005-0000-0000-000098000000}"/>
    <cellStyle name="Comma 9 2 3 2" xfId="820" xr:uid="{00000000-0005-0000-0000-000098000000}"/>
    <cellStyle name="Comma 9 2 4" xfId="567" xr:uid="{00000000-0005-0000-0000-000098000000}"/>
    <cellStyle name="Comma 9 3" xfId="258" xr:uid="{00000000-0005-0000-0000-000098000000}"/>
    <cellStyle name="Comma 9 3 2" xfId="636" xr:uid="{00000000-0005-0000-0000-000098000000}"/>
    <cellStyle name="Comma 9 4" xfId="290" xr:uid="{00000000-0005-0000-0000-000098000000}"/>
    <cellStyle name="Comma 9 4 2" xfId="668" xr:uid="{00000000-0005-0000-0000-000098000000}"/>
    <cellStyle name="Comma 9 5" xfId="383" xr:uid="{00000000-0005-0000-0000-000098000000}"/>
    <cellStyle name="Comma 9 5 2" xfId="760" xr:uid="{00000000-0005-0000-0000-000098000000}"/>
    <cellStyle name="Comma 9 6" xfId="505" xr:uid="{00000000-0005-0000-0000-000098000000}"/>
    <cellStyle name="Custom - Style8" xfId="30" xr:uid="{00000000-0005-0000-0000-00001E000000}"/>
    <cellStyle name="Grey" xfId="31" xr:uid="{00000000-0005-0000-0000-00001F000000}"/>
    <cellStyle name="Header1" xfId="32" xr:uid="{00000000-0005-0000-0000-000020000000}"/>
    <cellStyle name="Header2" xfId="33" xr:uid="{00000000-0005-0000-0000-000021000000}"/>
    <cellStyle name="Input [yellow]" xfId="34" xr:uid="{00000000-0005-0000-0000-000022000000}"/>
    <cellStyle name="Milliers [0]_AR1194" xfId="35" xr:uid="{00000000-0005-0000-0000-000023000000}"/>
    <cellStyle name="Milliers_AR1194" xfId="36" xr:uid="{00000000-0005-0000-0000-000024000000}"/>
    <cellStyle name="Monétaire [0]_AR1194" xfId="37" xr:uid="{00000000-0005-0000-0000-000025000000}"/>
    <cellStyle name="Monétaire_AR1194" xfId="38" xr:uid="{00000000-0005-0000-0000-000026000000}"/>
    <cellStyle name="Normal" xfId="0" builtinId="0"/>
    <cellStyle name="Normal - Style1" xfId="39" xr:uid="{00000000-0005-0000-0000-000028000000}"/>
    <cellStyle name="Normal 2" xfId="40" xr:uid="{00000000-0005-0000-0000-000029000000}"/>
    <cellStyle name="Normal 3" xfId="41" xr:uid="{00000000-0005-0000-0000-00002A000000}"/>
    <cellStyle name="Normal 4" xfId="192" xr:uid="{00000000-0005-0000-0000-00000A010000}"/>
    <cellStyle name="Normal 5" xfId="226" xr:uid="{00000000-0005-0000-0000-00004B010000}"/>
    <cellStyle name="Normal_Financial Statement2002" xfId="42" xr:uid="{00000000-0005-0000-0000-00002B000000}"/>
    <cellStyle name="Normal_KLSE4Q05" xfId="43" xr:uid="{00000000-0005-0000-0000-00002C000000}"/>
    <cellStyle name="Percent" xfId="44" builtinId="5"/>
    <cellStyle name="Percent [2]" xfId="45" xr:uid="{00000000-0005-0000-0000-00002E000000}"/>
    <cellStyle name="Percent 10" xfId="46" xr:uid="{00000000-0005-0000-0000-00002F000000}"/>
    <cellStyle name="Percent 10 2" xfId="47" xr:uid="{00000000-0005-0000-0000-000030000000}"/>
    <cellStyle name="Percent 11" xfId="48" xr:uid="{00000000-0005-0000-0000-000031000000}"/>
    <cellStyle name="Percent 11 2" xfId="49" xr:uid="{00000000-0005-0000-0000-000032000000}"/>
    <cellStyle name="Percent 12" xfId="50" xr:uid="{00000000-0005-0000-0000-000033000000}"/>
    <cellStyle name="Percent 12 2" xfId="51" xr:uid="{00000000-0005-0000-0000-000034000000}"/>
    <cellStyle name="Percent 13" xfId="52" xr:uid="{00000000-0005-0000-0000-000035000000}"/>
    <cellStyle name="Percent 13 2" xfId="53" xr:uid="{00000000-0005-0000-0000-000036000000}"/>
    <cellStyle name="Percent 14" xfId="54" xr:uid="{00000000-0005-0000-0000-000037000000}"/>
    <cellStyle name="Percent 14 2" xfId="55" xr:uid="{00000000-0005-0000-0000-000038000000}"/>
    <cellStyle name="Percent 15" xfId="56" xr:uid="{00000000-0005-0000-0000-000039000000}"/>
    <cellStyle name="Percent 15 2" xfId="57" xr:uid="{00000000-0005-0000-0000-00003A000000}"/>
    <cellStyle name="Percent 16" xfId="58" xr:uid="{00000000-0005-0000-0000-00003B000000}"/>
    <cellStyle name="Percent 16 2" xfId="59" xr:uid="{00000000-0005-0000-0000-00003C000000}"/>
    <cellStyle name="Percent 17" xfId="60" xr:uid="{00000000-0005-0000-0000-00003D000000}"/>
    <cellStyle name="Percent 17 2" xfId="61" xr:uid="{00000000-0005-0000-0000-00003E000000}"/>
    <cellStyle name="Percent 18" xfId="62" xr:uid="{00000000-0005-0000-0000-00003F000000}"/>
    <cellStyle name="Percent 18 2" xfId="63" xr:uid="{00000000-0005-0000-0000-000040000000}"/>
    <cellStyle name="Percent 19" xfId="64" xr:uid="{00000000-0005-0000-0000-000041000000}"/>
    <cellStyle name="Percent 19 2" xfId="65" xr:uid="{00000000-0005-0000-0000-000042000000}"/>
    <cellStyle name="Percent 2" xfId="66" xr:uid="{00000000-0005-0000-0000-000043000000}"/>
    <cellStyle name="Percent 20" xfId="67" xr:uid="{00000000-0005-0000-0000-000044000000}"/>
    <cellStyle name="Percent 20 2" xfId="68" xr:uid="{00000000-0005-0000-0000-000045000000}"/>
    <cellStyle name="Percent 21" xfId="69" xr:uid="{00000000-0005-0000-0000-000046000000}"/>
    <cellStyle name="Percent 21 2" xfId="137" xr:uid="{00000000-0005-0000-0000-000046000000}"/>
    <cellStyle name="Percent 22" xfId="70" xr:uid="{00000000-0005-0000-0000-000047000000}"/>
    <cellStyle name="Percent 22 2" xfId="138" xr:uid="{00000000-0005-0000-0000-000047000000}"/>
    <cellStyle name="Percent 23" xfId="71" xr:uid="{00000000-0005-0000-0000-000048000000}"/>
    <cellStyle name="Percent 23 2" xfId="139" xr:uid="{00000000-0005-0000-0000-000048000000}"/>
    <cellStyle name="Percent 24" xfId="72" xr:uid="{00000000-0005-0000-0000-000049000000}"/>
    <cellStyle name="Percent 24 2" xfId="140" xr:uid="{00000000-0005-0000-0000-000049000000}"/>
    <cellStyle name="Percent 25" xfId="73" xr:uid="{00000000-0005-0000-0000-00004A000000}"/>
    <cellStyle name="Percent 25 2" xfId="141" xr:uid="{00000000-0005-0000-0000-00004A000000}"/>
    <cellStyle name="Percent 26" xfId="74" xr:uid="{00000000-0005-0000-0000-00004B000000}"/>
    <cellStyle name="Percent 26 2" xfId="142" xr:uid="{00000000-0005-0000-0000-00004B000000}"/>
    <cellStyle name="Percent 27" xfId="75" xr:uid="{00000000-0005-0000-0000-00004C000000}"/>
    <cellStyle name="Percent 27 2" xfId="143" xr:uid="{00000000-0005-0000-0000-00004C000000}"/>
    <cellStyle name="Percent 28" xfId="76" xr:uid="{00000000-0005-0000-0000-00004D000000}"/>
    <cellStyle name="Percent 28 2" xfId="144" xr:uid="{00000000-0005-0000-0000-00004D000000}"/>
    <cellStyle name="Percent 29" xfId="77" xr:uid="{00000000-0005-0000-0000-00004E000000}"/>
    <cellStyle name="Percent 29 2" xfId="145" xr:uid="{00000000-0005-0000-0000-00004E000000}"/>
    <cellStyle name="Percent 3" xfId="78" xr:uid="{00000000-0005-0000-0000-00004F000000}"/>
    <cellStyle name="Percent 30" xfId="79" xr:uid="{00000000-0005-0000-0000-000050000000}"/>
    <cellStyle name="Percent 30 2" xfId="146" xr:uid="{00000000-0005-0000-0000-000050000000}"/>
    <cellStyle name="Percent 31" xfId="80" xr:uid="{00000000-0005-0000-0000-000051000000}"/>
    <cellStyle name="Percent 31 2" xfId="147" xr:uid="{00000000-0005-0000-0000-000051000000}"/>
    <cellStyle name="Percent 32" xfId="81" xr:uid="{00000000-0005-0000-0000-000052000000}"/>
    <cellStyle name="Percent 32 2" xfId="148" xr:uid="{00000000-0005-0000-0000-000052000000}"/>
    <cellStyle name="Percent 33" xfId="82" xr:uid="{00000000-0005-0000-0000-000053000000}"/>
    <cellStyle name="Percent 33 2" xfId="149" xr:uid="{00000000-0005-0000-0000-000053000000}"/>
    <cellStyle name="Percent 34" xfId="83" xr:uid="{00000000-0005-0000-0000-000054000000}"/>
    <cellStyle name="Percent 34 2" xfId="150" xr:uid="{00000000-0005-0000-0000-000054000000}"/>
    <cellStyle name="Percent 35" xfId="84" xr:uid="{00000000-0005-0000-0000-000055000000}"/>
    <cellStyle name="Percent 35 2" xfId="151" xr:uid="{00000000-0005-0000-0000-000055000000}"/>
    <cellStyle name="Percent 36" xfId="85" xr:uid="{00000000-0005-0000-0000-000056000000}"/>
    <cellStyle name="Percent 36 2" xfId="152" xr:uid="{00000000-0005-0000-0000-000056000000}"/>
    <cellStyle name="Percent 37" xfId="86" xr:uid="{00000000-0005-0000-0000-000057000000}"/>
    <cellStyle name="Percent 37 2" xfId="153" xr:uid="{00000000-0005-0000-0000-000057000000}"/>
    <cellStyle name="Percent 38" xfId="107" xr:uid="{00000000-0005-0000-0000-000058000000}"/>
    <cellStyle name="Percent 38 2" xfId="161" xr:uid="{00000000-0005-0000-0000-000058000000}"/>
    <cellStyle name="Percent 38 2 2" xfId="225" xr:uid="{00000000-0005-0000-0000-000058000000}"/>
    <cellStyle name="Percent 38 3" xfId="194" xr:uid="{00000000-0005-0000-0000-000058000000}"/>
    <cellStyle name="Percent 39" xfId="162" xr:uid="{00000000-0005-0000-0000-00000B010000}"/>
    <cellStyle name="Percent 4" xfId="87" xr:uid="{00000000-0005-0000-0000-000059000000}"/>
    <cellStyle name="Percent 4 2" xfId="88" xr:uid="{00000000-0005-0000-0000-00005A000000}"/>
    <cellStyle name="Percent 4 3" xfId="89" xr:uid="{00000000-0005-0000-0000-00005B000000}"/>
    <cellStyle name="Percent 4 3 2" xfId="154" xr:uid="{00000000-0005-0000-0000-00005B000000}"/>
    <cellStyle name="Percent 40" xfId="256" xr:uid="{00000000-0005-0000-0000-00004C010000}"/>
    <cellStyle name="Percent 41" xfId="381" xr:uid="{00000000-0005-0000-0000-000004020000}"/>
    <cellStyle name="Percent 42" xfId="412" xr:uid="{00000000-0005-0000-0000-000005020000}"/>
    <cellStyle name="Percent 43" xfId="503" xr:uid="{00000000-0005-0000-0000-00007E020000}"/>
    <cellStyle name="Percent 44" xfId="534" xr:uid="{00000000-0005-0000-0000-00007F020000}"/>
    <cellStyle name="Percent 45" xfId="599" xr:uid="{00000000-0005-0000-0000-000080020000}"/>
    <cellStyle name="Percent 46" xfId="603" xr:uid="{00000000-0005-0000-0000-000081020000}"/>
    <cellStyle name="Percent 47" xfId="604" xr:uid="{00000000-0005-0000-0000-000082020000}"/>
    <cellStyle name="Percent 48" xfId="602" xr:uid="{00000000-0005-0000-0000-000083020000}"/>
    <cellStyle name="Percent 49" xfId="535" xr:uid="{00000000-0005-0000-0000-000084020000}"/>
    <cellStyle name="Percent 5" xfId="90" xr:uid="{00000000-0005-0000-0000-00005C000000}"/>
    <cellStyle name="Percent 5 2" xfId="91" xr:uid="{00000000-0005-0000-0000-00005D000000}"/>
    <cellStyle name="Percent 5 3" xfId="92" xr:uid="{00000000-0005-0000-0000-00005E000000}"/>
    <cellStyle name="Percent 5 3 2" xfId="155" xr:uid="{00000000-0005-0000-0000-00005E000000}"/>
    <cellStyle name="Percent 50" xfId="600" xr:uid="{00000000-0005-0000-0000-000085020000}"/>
    <cellStyle name="Percent 51" xfId="605" xr:uid="{00000000-0005-0000-0000-000086020000}"/>
    <cellStyle name="Percent 52" xfId="601" xr:uid="{00000000-0005-0000-0000-000087020000}"/>
    <cellStyle name="Percent 53" xfId="597" xr:uid="{00000000-0005-0000-0000-000088020000}"/>
    <cellStyle name="Percent 54" xfId="598" xr:uid="{00000000-0005-0000-0000-00007D030000}"/>
    <cellStyle name="Percent 56" xfId="851" xr:uid="{05DE07CE-CB1F-4F7A-9995-635CCE2A8E8F}"/>
    <cellStyle name="Percent 6" xfId="93" xr:uid="{00000000-0005-0000-0000-00005F000000}"/>
    <cellStyle name="Percent 6 2" xfId="94" xr:uid="{00000000-0005-0000-0000-000060000000}"/>
    <cellStyle name="Percent 6 3" xfId="95" xr:uid="{00000000-0005-0000-0000-000061000000}"/>
    <cellStyle name="Percent 6 3 2" xfId="156" xr:uid="{00000000-0005-0000-0000-000061000000}"/>
    <cellStyle name="Percent 7" xfId="96" xr:uid="{00000000-0005-0000-0000-000062000000}"/>
    <cellStyle name="Percent 7 2" xfId="97" xr:uid="{00000000-0005-0000-0000-000063000000}"/>
    <cellStyle name="Percent 7 3" xfId="98" xr:uid="{00000000-0005-0000-0000-000064000000}"/>
    <cellStyle name="Percent 7 3 2" xfId="157" xr:uid="{00000000-0005-0000-0000-000064000000}"/>
    <cellStyle name="Percent 8" xfId="99" xr:uid="{00000000-0005-0000-0000-000065000000}"/>
    <cellStyle name="Percent 8 2" xfId="100" xr:uid="{00000000-0005-0000-0000-000066000000}"/>
    <cellStyle name="Percent 8 3" xfId="101" xr:uid="{00000000-0005-0000-0000-000067000000}"/>
    <cellStyle name="Percent 8 3 2" xfId="158" xr:uid="{00000000-0005-0000-0000-000067000000}"/>
    <cellStyle name="Percent 9" xfId="102" xr:uid="{00000000-0005-0000-0000-000068000000}"/>
    <cellStyle name="Percent 9 2" xfId="103" xr:uid="{00000000-0005-0000-0000-000069000000}"/>
    <cellStyle name="Percent 9 3" xfId="104" xr:uid="{00000000-0005-0000-0000-00006A000000}"/>
    <cellStyle name="Percent 9 3 2" xfId="159" xr:uid="{00000000-0005-0000-0000-00006A000000}"/>
    <cellStyle name="PERCENTAGE" xfId="105" xr:uid="{00000000-0005-0000-0000-00006B000000}"/>
  </cellStyles>
  <dxfs count="0"/>
  <tableStyles count="0" defaultTableStyle="TableStyleMedium9" defaultPivotStyle="PivotStyleLight16"/>
  <colors>
    <mruColors>
      <color rgb="FF46DA4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5" sqref="A15"/>
      <selection pane="bottomRight" activeCell="A2" sqref="A2"/>
    </sheetView>
  </sheetViews>
  <sheetFormatPr defaultColWidth="8" defaultRowHeight="11.5"/>
  <cols>
    <col min="1" max="1" width="43.83203125" style="13" customWidth="1"/>
    <col min="2" max="3" width="11.83203125" style="17" customWidth="1"/>
    <col min="4" max="4" width="2.33203125" style="17" customWidth="1"/>
    <col min="5" max="6" width="11.83203125" style="17" customWidth="1"/>
    <col min="7" max="16384" width="8" style="13"/>
  </cols>
  <sheetData>
    <row r="1" spans="1:6">
      <c r="A1" s="31" t="s">
        <v>88</v>
      </c>
      <c r="B1" s="1"/>
      <c r="C1" s="1"/>
      <c r="D1" s="1"/>
      <c r="E1" s="1"/>
      <c r="F1" s="1"/>
    </row>
    <row r="2" spans="1:6">
      <c r="A2" s="31" t="s">
        <v>89</v>
      </c>
      <c r="B2" s="1"/>
      <c r="C2" s="1"/>
      <c r="D2" s="1"/>
      <c r="E2" s="1"/>
      <c r="F2" s="1"/>
    </row>
    <row r="3" spans="1:6">
      <c r="A3" s="31" t="s">
        <v>90</v>
      </c>
      <c r="B3" s="1"/>
      <c r="C3" s="1"/>
      <c r="D3" s="1"/>
      <c r="E3" s="1"/>
      <c r="F3" s="1"/>
    </row>
    <row r="4" spans="1:6">
      <c r="A4" s="31" t="s">
        <v>64</v>
      </c>
      <c r="B4" s="1"/>
      <c r="C4" s="1"/>
      <c r="D4" s="1"/>
      <c r="E4" s="1"/>
      <c r="F4" s="1"/>
    </row>
    <row r="5" spans="1:6">
      <c r="A5" s="32" t="s">
        <v>118</v>
      </c>
      <c r="B5" s="1"/>
      <c r="C5" s="1"/>
      <c r="D5" s="1"/>
      <c r="E5" s="1"/>
      <c r="F5" s="1"/>
    </row>
    <row r="6" spans="1:6">
      <c r="A6" s="2"/>
      <c r="B6" s="1"/>
      <c r="C6" s="33"/>
      <c r="D6" s="1"/>
      <c r="E6" s="1"/>
      <c r="F6" s="33"/>
    </row>
    <row r="7" spans="1:6" s="51" customFormat="1">
      <c r="A7" s="48"/>
      <c r="B7" s="49">
        <v>2023</v>
      </c>
      <c r="C7" s="49">
        <v>2022</v>
      </c>
      <c r="D7" s="50"/>
      <c r="E7" s="49">
        <f>B7</f>
        <v>2023</v>
      </c>
      <c r="F7" s="49">
        <f>C7</f>
        <v>2022</v>
      </c>
    </row>
    <row r="8" spans="1:6">
      <c r="A8" s="2"/>
      <c r="B8" s="33" t="s">
        <v>65</v>
      </c>
      <c r="C8" s="33" t="s">
        <v>66</v>
      </c>
      <c r="D8" s="33"/>
      <c r="E8" s="33" t="s">
        <v>116</v>
      </c>
      <c r="F8" s="33" t="s">
        <v>116</v>
      </c>
    </row>
    <row r="9" spans="1:6">
      <c r="A9" s="2"/>
      <c r="B9" s="33" t="s">
        <v>67</v>
      </c>
      <c r="C9" s="33" t="s">
        <v>67</v>
      </c>
      <c r="D9" s="33"/>
      <c r="E9" s="33" t="s">
        <v>68</v>
      </c>
      <c r="F9" s="33" t="s">
        <v>68</v>
      </c>
    </row>
    <row r="10" spans="1:6">
      <c r="A10" s="2"/>
      <c r="B10" s="53">
        <v>45291</v>
      </c>
      <c r="C10" s="53">
        <v>44926</v>
      </c>
      <c r="D10" s="33"/>
      <c r="E10" s="33" t="s">
        <v>69</v>
      </c>
      <c r="F10" s="33" t="s">
        <v>69</v>
      </c>
    </row>
    <row r="11" spans="1:6">
      <c r="A11" s="2"/>
      <c r="B11" s="33" t="s">
        <v>6</v>
      </c>
      <c r="C11" s="33" t="s">
        <v>6</v>
      </c>
      <c r="D11" s="33"/>
      <c r="E11" s="33" t="s">
        <v>6</v>
      </c>
      <c r="F11" s="33" t="s">
        <v>6</v>
      </c>
    </row>
    <row r="12" spans="1:6">
      <c r="A12" s="2"/>
      <c r="B12" s="1"/>
      <c r="C12" s="1"/>
      <c r="D12" s="1"/>
      <c r="E12" s="1"/>
      <c r="F12" s="1"/>
    </row>
    <row r="13" spans="1:6">
      <c r="A13" s="2" t="s">
        <v>3</v>
      </c>
      <c r="B13" s="68">
        <v>73039</v>
      </c>
      <c r="C13" s="96">
        <v>68474</v>
      </c>
      <c r="D13" s="70"/>
      <c r="E13" s="68">
        <v>259795</v>
      </c>
      <c r="F13" s="96">
        <v>292919</v>
      </c>
    </row>
    <row r="14" spans="1:6">
      <c r="A14" s="2"/>
      <c r="B14" s="70"/>
      <c r="C14" s="97"/>
      <c r="D14" s="70"/>
      <c r="E14" s="70"/>
      <c r="F14" s="97"/>
    </row>
    <row r="15" spans="1:6">
      <c r="A15" s="2" t="s">
        <v>70</v>
      </c>
      <c r="B15" s="68">
        <v>-71725</v>
      </c>
      <c r="C15" s="96">
        <v>-64604</v>
      </c>
      <c r="D15" s="70"/>
      <c r="E15" s="68">
        <v>-257031</v>
      </c>
      <c r="F15" s="96">
        <v>-285002</v>
      </c>
    </row>
    <row r="16" spans="1:6">
      <c r="A16" s="2"/>
      <c r="B16" s="70"/>
      <c r="C16" s="97"/>
      <c r="D16" s="70"/>
      <c r="E16" s="70"/>
      <c r="F16" s="97"/>
    </row>
    <row r="17" spans="1:6">
      <c r="A17" s="2" t="s">
        <v>71</v>
      </c>
      <c r="B17" s="68">
        <v>-373</v>
      </c>
      <c r="C17" s="96">
        <v>-385</v>
      </c>
      <c r="D17" s="70"/>
      <c r="E17" s="68">
        <v>-1640</v>
      </c>
      <c r="F17" s="96">
        <v>-1737</v>
      </c>
    </row>
    <row r="18" spans="1:6">
      <c r="A18" s="2"/>
      <c r="B18" s="70"/>
      <c r="C18" s="97"/>
      <c r="D18" s="70"/>
      <c r="E18" s="70"/>
      <c r="F18" s="97"/>
    </row>
    <row r="19" spans="1:6">
      <c r="A19" s="2" t="s">
        <v>98</v>
      </c>
      <c r="B19" s="68">
        <v>1026</v>
      </c>
      <c r="C19" s="96">
        <v>-139</v>
      </c>
      <c r="D19" s="70"/>
      <c r="E19" s="64">
        <v>1601</v>
      </c>
      <c r="F19" s="95">
        <v>243</v>
      </c>
    </row>
    <row r="20" spans="1:6">
      <c r="A20" s="2"/>
      <c r="B20" s="72"/>
      <c r="C20" s="72"/>
      <c r="D20" s="70"/>
      <c r="E20" s="72"/>
      <c r="F20" s="72"/>
    </row>
    <row r="21" spans="1:6">
      <c r="A21" s="2" t="s">
        <v>130</v>
      </c>
      <c r="B21" s="68">
        <f>SUM(B13:B19)</f>
        <v>1967</v>
      </c>
      <c r="C21" s="68">
        <f>SUM(C13:C20)</f>
        <v>3346</v>
      </c>
      <c r="D21" s="70"/>
      <c r="E21" s="68">
        <f>SUM(E13:E19)</f>
        <v>2725</v>
      </c>
      <c r="F21" s="68">
        <f>SUM(F13:F20)</f>
        <v>6423</v>
      </c>
    </row>
    <row r="22" spans="1:6">
      <c r="A22" s="2"/>
      <c r="B22" s="70"/>
      <c r="C22" s="70"/>
      <c r="D22" s="70"/>
      <c r="E22" s="70"/>
      <c r="F22" s="70"/>
    </row>
    <row r="23" spans="1:6">
      <c r="A23" s="2" t="s">
        <v>38</v>
      </c>
      <c r="B23" s="68">
        <v>-340</v>
      </c>
      <c r="C23" s="69">
        <v>-195</v>
      </c>
      <c r="D23" s="70"/>
      <c r="E23" s="68">
        <v>-750</v>
      </c>
      <c r="F23" s="84">
        <v>-677</v>
      </c>
    </row>
    <row r="24" spans="1:6">
      <c r="A24" s="2" t="s">
        <v>81</v>
      </c>
      <c r="B24" s="68">
        <v>589</v>
      </c>
      <c r="C24" s="69">
        <v>328</v>
      </c>
      <c r="D24" s="70"/>
      <c r="E24" s="68">
        <v>1026</v>
      </c>
      <c r="F24" s="84">
        <v>688</v>
      </c>
    </row>
    <row r="25" spans="1:6">
      <c r="A25" s="2"/>
      <c r="B25" s="72"/>
      <c r="C25" s="72"/>
      <c r="D25" s="70"/>
      <c r="E25" s="73"/>
      <c r="F25" s="73"/>
    </row>
    <row r="26" spans="1:6">
      <c r="A26" s="2" t="s">
        <v>131</v>
      </c>
      <c r="B26" s="70">
        <f>SUM(B21:B25)</f>
        <v>2216</v>
      </c>
      <c r="C26" s="70">
        <f>SUM(C21:C25)</f>
        <v>3479</v>
      </c>
      <c r="D26" s="70"/>
      <c r="E26" s="70">
        <f>SUM(E21:E25)</f>
        <v>3001</v>
      </c>
      <c r="F26" s="70">
        <f>SUM(F21:F25)</f>
        <v>6434</v>
      </c>
    </row>
    <row r="27" spans="1:6">
      <c r="A27" s="2"/>
      <c r="B27" s="70"/>
      <c r="C27" s="70"/>
      <c r="D27" s="70"/>
      <c r="E27" s="70"/>
      <c r="F27" s="70"/>
    </row>
    <row r="28" spans="1:6">
      <c r="A28" s="2" t="s">
        <v>73</v>
      </c>
      <c r="B28" s="68">
        <v>936</v>
      </c>
      <c r="C28" s="69">
        <v>514</v>
      </c>
      <c r="D28" s="70"/>
      <c r="E28" s="68">
        <v>864</v>
      </c>
      <c r="F28" s="85">
        <v>258</v>
      </c>
    </row>
    <row r="29" spans="1:6">
      <c r="A29" s="2"/>
      <c r="B29" s="72"/>
      <c r="C29" s="72"/>
      <c r="D29" s="70"/>
      <c r="E29" s="72"/>
      <c r="F29" s="72"/>
    </row>
    <row r="30" spans="1:6" s="23" customFormat="1">
      <c r="A30" s="27" t="s">
        <v>132</v>
      </c>
      <c r="B30" s="68">
        <f>SUM(B26:B29)</f>
        <v>3152</v>
      </c>
      <c r="C30" s="68">
        <f>SUM(C26:C28)</f>
        <v>3993</v>
      </c>
      <c r="D30" s="68"/>
      <c r="E30" s="68">
        <f>SUM(E26:E29)</f>
        <v>3865</v>
      </c>
      <c r="F30" s="68">
        <f>SUM(F26:F28)</f>
        <v>6692</v>
      </c>
    </row>
    <row r="31" spans="1:6">
      <c r="A31" s="2"/>
      <c r="B31" s="70"/>
      <c r="C31" s="70"/>
      <c r="D31" s="70"/>
      <c r="E31" s="70"/>
      <c r="F31" s="70"/>
    </row>
    <row r="32" spans="1:6">
      <c r="A32" s="2" t="s">
        <v>76</v>
      </c>
      <c r="B32" s="72">
        <v>-1291</v>
      </c>
      <c r="C32" s="93">
        <v>1846</v>
      </c>
      <c r="D32" s="70"/>
      <c r="E32" s="72">
        <v>-1291</v>
      </c>
      <c r="F32" s="86">
        <v>1846</v>
      </c>
    </row>
    <row r="33" spans="1:6">
      <c r="A33" s="2"/>
      <c r="B33" s="70"/>
      <c r="C33" s="70"/>
      <c r="D33" s="70"/>
      <c r="E33" s="70"/>
      <c r="F33" s="70"/>
    </row>
    <row r="34" spans="1:6" ht="12" thickBot="1">
      <c r="A34" s="2" t="s">
        <v>84</v>
      </c>
      <c r="B34" s="74">
        <f>SUM(B30:B32)</f>
        <v>1861</v>
      </c>
      <c r="C34" s="74">
        <f>SUM(C30:C32)</f>
        <v>5839</v>
      </c>
      <c r="D34" s="70"/>
      <c r="E34" s="74">
        <f>SUM(E30:E32)</f>
        <v>2574</v>
      </c>
      <c r="F34" s="74">
        <f>SUM(F30:F33)</f>
        <v>8538</v>
      </c>
    </row>
    <row r="35" spans="1:6" ht="12" thickTop="1">
      <c r="A35" s="2"/>
      <c r="B35" s="70"/>
      <c r="C35" s="70"/>
      <c r="D35" s="70"/>
      <c r="E35" s="70"/>
      <c r="F35" s="70"/>
    </row>
    <row r="36" spans="1:6">
      <c r="A36" s="2"/>
      <c r="B36" s="75"/>
      <c r="C36" s="76"/>
      <c r="D36" s="70"/>
      <c r="E36" s="75"/>
      <c r="F36" s="76"/>
    </row>
    <row r="37" spans="1:6">
      <c r="A37" s="2" t="s">
        <v>87</v>
      </c>
      <c r="B37" s="70"/>
      <c r="C37" s="70"/>
      <c r="D37" s="70"/>
      <c r="E37" s="70"/>
      <c r="F37" s="70"/>
    </row>
    <row r="38" spans="1:6">
      <c r="A38" s="15" t="s">
        <v>36</v>
      </c>
      <c r="B38" s="64">
        <v>3169</v>
      </c>
      <c r="C38" s="68">
        <v>3911</v>
      </c>
      <c r="D38" s="70"/>
      <c r="E38" s="68">
        <f>E40-E39</f>
        <v>3903</v>
      </c>
      <c r="F38" s="87">
        <v>6508</v>
      </c>
    </row>
    <row r="39" spans="1:6">
      <c r="A39" s="15" t="s">
        <v>60</v>
      </c>
      <c r="B39" s="64">
        <v>-17</v>
      </c>
      <c r="C39" s="69">
        <v>82</v>
      </c>
      <c r="D39" s="70"/>
      <c r="E39" s="72">
        <v>-38</v>
      </c>
      <c r="F39" s="88">
        <v>184</v>
      </c>
    </row>
    <row r="40" spans="1:6" ht="12" thickBot="1">
      <c r="A40" s="2"/>
      <c r="B40" s="99">
        <f>SUM(B38:B39)</f>
        <v>3152</v>
      </c>
      <c r="C40" s="77">
        <f>SUM(C38:C39)</f>
        <v>3993</v>
      </c>
      <c r="D40" s="68"/>
      <c r="E40" s="74">
        <f>E30</f>
        <v>3865</v>
      </c>
      <c r="F40" s="74">
        <f>SUM(F38:F39)</f>
        <v>6692</v>
      </c>
    </row>
    <row r="41" spans="1:6" ht="12" thickTop="1">
      <c r="A41" s="2"/>
      <c r="B41" s="64"/>
      <c r="C41" s="68"/>
      <c r="D41" s="68"/>
      <c r="E41" s="68"/>
      <c r="F41" s="68"/>
    </row>
    <row r="42" spans="1:6">
      <c r="A42" s="15"/>
      <c r="B42" s="100"/>
      <c r="C42" s="70"/>
      <c r="D42" s="70"/>
      <c r="E42" s="70"/>
      <c r="F42" s="70"/>
    </row>
    <row r="43" spans="1:6">
      <c r="A43" s="2" t="s">
        <v>92</v>
      </c>
      <c r="B43" s="100"/>
      <c r="C43" s="70"/>
      <c r="D43" s="70"/>
      <c r="E43" s="70"/>
      <c r="F43" s="70"/>
    </row>
    <row r="44" spans="1:6">
      <c r="A44" s="15" t="s">
        <v>36</v>
      </c>
      <c r="B44" s="64">
        <v>1878</v>
      </c>
      <c r="C44" s="68">
        <v>5757</v>
      </c>
      <c r="D44" s="70"/>
      <c r="E44" s="68">
        <f>E46-E45</f>
        <v>2612</v>
      </c>
      <c r="F44" s="89">
        <v>8354</v>
      </c>
    </row>
    <row r="45" spans="1:6">
      <c r="A45" s="15" t="s">
        <v>60</v>
      </c>
      <c r="B45" s="64">
        <v>-17</v>
      </c>
      <c r="C45" s="69">
        <v>82</v>
      </c>
      <c r="D45" s="70"/>
      <c r="E45" s="72">
        <v>-38</v>
      </c>
      <c r="F45" s="90">
        <v>184</v>
      </c>
    </row>
    <row r="46" spans="1:6" ht="12" thickBot="1">
      <c r="A46" s="2"/>
      <c r="B46" s="99">
        <f>SUM(B44:B45)</f>
        <v>1861</v>
      </c>
      <c r="C46" s="77">
        <f>SUM(C44:C45)</f>
        <v>5839</v>
      </c>
      <c r="D46" s="68"/>
      <c r="E46" s="74">
        <f>E34</f>
        <v>2574</v>
      </c>
      <c r="F46" s="74">
        <f>SUM(F44:F45)</f>
        <v>8538</v>
      </c>
    </row>
    <row r="47" spans="1:6" ht="12" thickTop="1">
      <c r="A47" s="15"/>
      <c r="B47" s="70"/>
      <c r="C47" s="70"/>
      <c r="D47" s="70"/>
      <c r="E47" s="70"/>
      <c r="F47" s="70"/>
    </row>
    <row r="48" spans="1:6">
      <c r="A48" s="15"/>
      <c r="B48" s="70"/>
      <c r="C48" s="70"/>
      <c r="D48" s="70"/>
      <c r="E48" s="70"/>
      <c r="F48" s="70"/>
    </row>
    <row r="49" spans="1:6">
      <c r="A49" s="2" t="s">
        <v>133</v>
      </c>
      <c r="B49" s="70"/>
      <c r="C49" s="70"/>
      <c r="D49" s="70"/>
      <c r="E49" s="70"/>
      <c r="F49" s="70"/>
    </row>
    <row r="50" spans="1:6">
      <c r="A50" s="2" t="s">
        <v>49</v>
      </c>
      <c r="B50" s="70"/>
      <c r="C50" s="70"/>
      <c r="D50" s="70"/>
      <c r="E50" s="70"/>
      <c r="F50" s="70"/>
    </row>
    <row r="51" spans="1:6">
      <c r="A51" s="2"/>
      <c r="B51" s="78"/>
      <c r="C51" s="78"/>
      <c r="D51" s="78"/>
      <c r="E51" s="78"/>
      <c r="F51" s="78"/>
    </row>
    <row r="52" spans="1:6" ht="12" thickBot="1">
      <c r="A52" s="2" t="s">
        <v>134</v>
      </c>
      <c r="B52" s="82">
        <f>B38/60402*100</f>
        <v>5.246515016059071</v>
      </c>
      <c r="C52" s="82">
        <f>C38/60402*100</f>
        <v>6.4749511605575973</v>
      </c>
      <c r="D52" s="83"/>
      <c r="E52" s="82">
        <f>E38/60402*100</f>
        <v>6.4617065660077477</v>
      </c>
      <c r="F52" s="82">
        <f>F38/60402*100</f>
        <v>10.77447766630244</v>
      </c>
    </row>
    <row r="53" spans="1:6" ht="12" thickTop="1">
      <c r="A53" s="2"/>
      <c r="B53" s="98"/>
      <c r="C53" s="70"/>
      <c r="D53" s="68"/>
      <c r="E53" s="70"/>
      <c r="F53" s="70"/>
    </row>
    <row r="54" spans="1:6">
      <c r="A54" s="2" t="s">
        <v>7</v>
      </c>
      <c r="B54" s="1"/>
      <c r="C54" s="1"/>
      <c r="D54" s="1"/>
      <c r="E54" s="1"/>
      <c r="F54" s="1"/>
    </row>
    <row r="55" spans="1:6">
      <c r="A55" s="2"/>
      <c r="B55" s="16"/>
      <c r="C55" s="16"/>
      <c r="D55" s="16"/>
      <c r="E55" s="16"/>
      <c r="F55" s="16"/>
    </row>
    <row r="56" spans="1:6">
      <c r="A56" s="2"/>
      <c r="B56" s="1"/>
      <c r="C56" s="1"/>
      <c r="D56" s="1"/>
      <c r="E56" s="1"/>
      <c r="F56" s="1"/>
    </row>
    <row r="57" spans="1:6">
      <c r="A57" s="2" t="s">
        <v>50</v>
      </c>
      <c r="B57" s="1"/>
      <c r="C57" s="1"/>
      <c r="D57" s="1"/>
      <c r="E57" s="1"/>
      <c r="F57" s="1"/>
    </row>
    <row r="58" spans="1:6">
      <c r="A58" s="2" t="s">
        <v>105</v>
      </c>
      <c r="B58" s="1"/>
      <c r="C58" s="1"/>
      <c r="D58" s="1"/>
      <c r="E58" s="1"/>
      <c r="F58" s="1"/>
    </row>
    <row r="59" spans="1:6">
      <c r="A59" s="2"/>
      <c r="B59" s="1"/>
      <c r="C59" s="1"/>
      <c r="D59" s="1"/>
      <c r="E59" s="1"/>
      <c r="F59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6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1" sqref="C41"/>
    </sheetView>
  </sheetViews>
  <sheetFormatPr defaultColWidth="8" defaultRowHeight="11.5"/>
  <cols>
    <col min="1" max="1" width="42.9140625" style="13" customWidth="1"/>
    <col min="2" max="2" width="8.83203125" style="13" customWidth="1"/>
    <col min="3" max="3" width="13.75" style="17" customWidth="1"/>
    <col min="4" max="4" width="13.75" style="13" customWidth="1"/>
    <col min="5" max="16384" width="8" style="13"/>
  </cols>
  <sheetData>
    <row r="1" spans="1:4">
      <c r="A1" s="18" t="s">
        <v>88</v>
      </c>
      <c r="B1" s="18"/>
      <c r="C1" s="38"/>
    </row>
    <row r="2" spans="1:4">
      <c r="A2" s="31" t="s">
        <v>89</v>
      </c>
      <c r="B2" s="31"/>
      <c r="C2" s="38"/>
    </row>
    <row r="3" spans="1:4">
      <c r="A3" s="18" t="s">
        <v>5</v>
      </c>
      <c r="B3" s="18"/>
    </row>
    <row r="4" spans="1:4">
      <c r="A4" s="18" t="s">
        <v>51</v>
      </c>
      <c r="B4" s="18"/>
    </row>
    <row r="5" spans="1:4">
      <c r="A5" s="19" t="s">
        <v>117</v>
      </c>
      <c r="B5" s="19"/>
    </row>
    <row r="7" spans="1:4">
      <c r="D7" s="21" t="s">
        <v>97</v>
      </c>
    </row>
    <row r="8" spans="1:4">
      <c r="C8" s="39" t="s">
        <v>123</v>
      </c>
      <c r="D8" s="20" t="s">
        <v>102</v>
      </c>
    </row>
    <row r="9" spans="1:4">
      <c r="C9" s="40" t="s">
        <v>6</v>
      </c>
      <c r="D9" s="21" t="s">
        <v>6</v>
      </c>
    </row>
    <row r="11" spans="1:4">
      <c r="A11" s="18" t="s">
        <v>30</v>
      </c>
      <c r="B11" s="18"/>
    </row>
    <row r="13" spans="1:4">
      <c r="A13" s="18" t="s">
        <v>31</v>
      </c>
      <c r="B13" s="18"/>
    </row>
    <row r="14" spans="1:4">
      <c r="A14" s="13" t="s">
        <v>39</v>
      </c>
      <c r="C14" s="41">
        <v>34926</v>
      </c>
      <c r="D14" s="41">
        <v>35871</v>
      </c>
    </row>
    <row r="15" spans="1:4">
      <c r="A15" s="13" t="s">
        <v>58</v>
      </c>
      <c r="C15" s="41">
        <v>3081</v>
      </c>
      <c r="D15" s="41">
        <v>4719</v>
      </c>
    </row>
    <row r="16" spans="1:4">
      <c r="A16" s="13" t="s">
        <v>77</v>
      </c>
      <c r="C16" s="41">
        <v>5565</v>
      </c>
      <c r="D16" s="41">
        <v>3364</v>
      </c>
    </row>
    <row r="17" spans="1:4">
      <c r="A17" s="13" t="s">
        <v>82</v>
      </c>
      <c r="C17" s="41">
        <v>2805</v>
      </c>
      <c r="D17" s="41">
        <v>3034</v>
      </c>
    </row>
    <row r="18" spans="1:4">
      <c r="A18" s="13" t="s">
        <v>28</v>
      </c>
      <c r="C18" s="45">
        <v>2400</v>
      </c>
      <c r="D18" s="45">
        <v>1267</v>
      </c>
    </row>
    <row r="19" spans="1:4">
      <c r="C19" s="17">
        <f>SUM(C14:C18)</f>
        <v>48777</v>
      </c>
      <c r="D19" s="17">
        <f>SUM(D14:D18)</f>
        <v>48255</v>
      </c>
    </row>
    <row r="20" spans="1:4">
      <c r="D20" s="17"/>
    </row>
    <row r="21" spans="1:4">
      <c r="A21" s="18" t="s">
        <v>40</v>
      </c>
      <c r="B21" s="18"/>
      <c r="D21" s="17"/>
    </row>
    <row r="22" spans="1:4">
      <c r="A22" s="13" t="s">
        <v>1</v>
      </c>
      <c r="C22" s="41">
        <v>6470</v>
      </c>
      <c r="D22" s="41">
        <v>9045</v>
      </c>
    </row>
    <row r="23" spans="1:4">
      <c r="A23" s="13" t="s">
        <v>17</v>
      </c>
      <c r="C23" s="41">
        <v>62440</v>
      </c>
      <c r="D23" s="41">
        <f>63514+2707</f>
        <v>66221</v>
      </c>
    </row>
    <row r="24" spans="1:4">
      <c r="A24" s="13" t="s">
        <v>82</v>
      </c>
      <c r="C24" s="41">
        <v>57046</v>
      </c>
      <c r="D24" s="41">
        <v>55138</v>
      </c>
    </row>
    <row r="25" spans="1:4">
      <c r="A25" s="13" t="s">
        <v>41</v>
      </c>
      <c r="C25" s="41">
        <v>187</v>
      </c>
      <c r="D25" s="41">
        <v>157</v>
      </c>
    </row>
    <row r="26" spans="1:4">
      <c r="A26" s="13" t="s">
        <v>112</v>
      </c>
      <c r="C26" s="41">
        <v>38246</v>
      </c>
      <c r="D26" s="41">
        <v>25033</v>
      </c>
    </row>
    <row r="27" spans="1:4">
      <c r="A27" s="13" t="s">
        <v>109</v>
      </c>
      <c r="C27" s="45">
        <v>26199</v>
      </c>
      <c r="D27" s="45">
        <v>31709</v>
      </c>
    </row>
    <row r="28" spans="1:4">
      <c r="C28" s="17">
        <f>SUM(C22:C27)</f>
        <v>190588</v>
      </c>
      <c r="D28" s="17">
        <f>SUM(D22:D27)</f>
        <v>187303</v>
      </c>
    </row>
    <row r="29" spans="1:4">
      <c r="D29" s="17"/>
    </row>
    <row r="30" spans="1:4" ht="12" thickBot="1">
      <c r="A30" s="18" t="s">
        <v>32</v>
      </c>
      <c r="B30" s="18"/>
      <c r="C30" s="42">
        <f>C19+C28</f>
        <v>239365</v>
      </c>
      <c r="D30" s="42">
        <f>D19+D28</f>
        <v>235558</v>
      </c>
    </row>
    <row r="31" spans="1:4" ht="12" thickTop="1">
      <c r="A31" s="18"/>
      <c r="B31" s="18"/>
      <c r="D31" s="17"/>
    </row>
    <row r="32" spans="1:4">
      <c r="A32" s="18"/>
      <c r="B32" s="18"/>
      <c r="D32" s="17"/>
    </row>
    <row r="33" spans="1:4">
      <c r="A33" s="18" t="s">
        <v>33</v>
      </c>
      <c r="B33" s="18"/>
      <c r="D33" s="17"/>
    </row>
    <row r="34" spans="1:4">
      <c r="A34" s="18"/>
      <c r="B34" s="18"/>
      <c r="D34" s="17"/>
    </row>
    <row r="35" spans="1:4">
      <c r="A35" s="18" t="s">
        <v>34</v>
      </c>
      <c r="B35" s="18"/>
      <c r="D35" s="17"/>
    </row>
    <row r="36" spans="1:4">
      <c r="A36" s="18"/>
      <c r="B36" s="18"/>
      <c r="D36" s="17"/>
    </row>
    <row r="37" spans="1:4">
      <c r="A37" s="13" t="s">
        <v>42</v>
      </c>
      <c r="C37" s="41">
        <v>64528</v>
      </c>
      <c r="D37" s="41">
        <v>64528</v>
      </c>
    </row>
    <row r="38" spans="1:4">
      <c r="A38" s="13" t="s">
        <v>9</v>
      </c>
      <c r="C38" s="45">
        <v>45879</v>
      </c>
      <c r="D38" s="45">
        <f>48516-2229</f>
        <v>46287</v>
      </c>
    </row>
    <row r="39" spans="1:4">
      <c r="C39" s="17">
        <f>SUM(C37:C38)</f>
        <v>110407</v>
      </c>
      <c r="D39" s="17">
        <f>SUM(D37:D38)</f>
        <v>110815</v>
      </c>
    </row>
    <row r="40" spans="1:4">
      <c r="A40" s="13" t="s">
        <v>61</v>
      </c>
      <c r="C40" s="45">
        <v>7238</v>
      </c>
      <c r="D40" s="45">
        <v>7276</v>
      </c>
    </row>
    <row r="41" spans="1:4">
      <c r="A41" s="18" t="s">
        <v>43</v>
      </c>
      <c r="B41" s="18"/>
      <c r="C41" s="43">
        <f>C39+C40</f>
        <v>117645</v>
      </c>
      <c r="D41" s="43">
        <f>D39+D40</f>
        <v>118091</v>
      </c>
    </row>
    <row r="42" spans="1:4">
      <c r="C42" s="44"/>
      <c r="D42" s="44"/>
    </row>
    <row r="43" spans="1:4">
      <c r="C43" s="44"/>
      <c r="D43" s="44"/>
    </row>
    <row r="44" spans="1:4">
      <c r="A44" s="18" t="s">
        <v>44</v>
      </c>
      <c r="B44" s="18"/>
      <c r="D44" s="17"/>
    </row>
    <row r="45" spans="1:4">
      <c r="A45" s="13" t="s">
        <v>10</v>
      </c>
      <c r="C45" s="41">
        <v>8448</v>
      </c>
      <c r="D45" s="41">
        <f>3680+4201</f>
        <v>7881</v>
      </c>
    </row>
    <row r="46" spans="1:4">
      <c r="A46" s="13" t="s">
        <v>80</v>
      </c>
      <c r="C46" s="41">
        <v>248</v>
      </c>
      <c r="D46" s="41">
        <v>578</v>
      </c>
    </row>
    <row r="47" spans="1:4">
      <c r="C47" s="43">
        <f>SUM(C45:C46)</f>
        <v>8696</v>
      </c>
      <c r="D47" s="43">
        <f>SUM(D45:D46)</f>
        <v>8459</v>
      </c>
    </row>
    <row r="48" spans="1:4">
      <c r="A48" s="18"/>
      <c r="B48" s="18"/>
      <c r="D48" s="17"/>
    </row>
    <row r="49" spans="1:4">
      <c r="A49" s="18"/>
      <c r="B49" s="18"/>
      <c r="D49" s="17"/>
    </row>
    <row r="50" spans="1:4">
      <c r="A50" s="18" t="s">
        <v>46</v>
      </c>
      <c r="B50" s="18"/>
      <c r="D50" s="17"/>
    </row>
    <row r="51" spans="1:4">
      <c r="A51" s="13" t="s">
        <v>45</v>
      </c>
      <c r="C51" s="41">
        <v>77625</v>
      </c>
      <c r="D51" s="41">
        <f>78655+1850</f>
        <v>80505</v>
      </c>
    </row>
    <row r="52" spans="1:4">
      <c r="A52" s="13" t="s">
        <v>83</v>
      </c>
      <c r="C52" s="41">
        <v>24865</v>
      </c>
      <c r="D52" s="41">
        <v>21659</v>
      </c>
    </row>
    <row r="53" spans="1:4">
      <c r="A53" s="13" t="s">
        <v>63</v>
      </c>
      <c r="C53" s="41">
        <v>10204</v>
      </c>
      <c r="D53" s="41">
        <f>6769-330</f>
        <v>6439</v>
      </c>
    </row>
    <row r="54" spans="1:4">
      <c r="A54" s="13" t="s">
        <v>80</v>
      </c>
      <c r="C54" s="41">
        <v>330</v>
      </c>
      <c r="D54" s="41">
        <v>330</v>
      </c>
    </row>
    <row r="55" spans="1:4">
      <c r="A55" s="13" t="s">
        <v>2</v>
      </c>
      <c r="C55" s="41">
        <v>0</v>
      </c>
      <c r="D55" s="41">
        <v>75</v>
      </c>
    </row>
    <row r="56" spans="1:4">
      <c r="C56" s="43">
        <f>SUM(C51:C55)</f>
        <v>113024</v>
      </c>
      <c r="D56" s="43">
        <f>SUM(D51:D55)</f>
        <v>109008</v>
      </c>
    </row>
    <row r="57" spans="1:4">
      <c r="D57" s="17"/>
    </row>
    <row r="58" spans="1:4">
      <c r="A58" s="18" t="s">
        <v>47</v>
      </c>
      <c r="B58" s="18"/>
      <c r="C58" s="17">
        <f>C47+C56</f>
        <v>121720</v>
      </c>
      <c r="D58" s="17">
        <f>D47+D56</f>
        <v>117467</v>
      </c>
    </row>
    <row r="59" spans="1:4">
      <c r="D59" s="17"/>
    </row>
    <row r="60" spans="1:4" ht="12" thickBot="1">
      <c r="A60" s="18" t="s">
        <v>35</v>
      </c>
      <c r="B60" s="18"/>
      <c r="C60" s="42">
        <f>C41+C58</f>
        <v>239365</v>
      </c>
      <c r="D60" s="42">
        <f>D41+D58</f>
        <v>235558</v>
      </c>
    </row>
    <row r="61" spans="1:4" ht="12" thickTop="1">
      <c r="D61" s="14"/>
    </row>
    <row r="63" spans="1:4">
      <c r="A63" s="13" t="s">
        <v>37</v>
      </c>
      <c r="C63" s="60">
        <f>C39/60402</f>
        <v>1.8278699380815204</v>
      </c>
      <c r="D63" s="60">
        <f>D39/60402</f>
        <v>1.8346246813019436</v>
      </c>
    </row>
    <row r="64" spans="1:4">
      <c r="C64" s="13"/>
    </row>
    <row r="65" spans="1:4">
      <c r="A65" s="13" t="s">
        <v>53</v>
      </c>
    </row>
    <row r="66" spans="1:4">
      <c r="A66" s="13" t="s">
        <v>105</v>
      </c>
      <c r="C66" s="46"/>
      <c r="D66" s="4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8" sqref="D18"/>
    </sheetView>
  </sheetViews>
  <sheetFormatPr defaultColWidth="8" defaultRowHeight="11.5"/>
  <cols>
    <col min="1" max="1" width="39.83203125" style="13" customWidth="1"/>
    <col min="2" max="2" width="11.08203125" style="13" customWidth="1"/>
    <col min="3" max="3" width="11.83203125" style="13" bestFit="1" customWidth="1"/>
    <col min="4" max="7" width="11.08203125" style="13" customWidth="1"/>
    <col min="8" max="16384" width="8" style="13"/>
  </cols>
  <sheetData>
    <row r="1" spans="1:7">
      <c r="A1" s="18" t="s">
        <v>91</v>
      </c>
      <c r="B1" s="18"/>
    </row>
    <row r="2" spans="1:7">
      <c r="A2" s="31" t="s">
        <v>89</v>
      </c>
      <c r="B2" s="18"/>
    </row>
    <row r="3" spans="1:7">
      <c r="A3" s="18" t="s">
        <v>5</v>
      </c>
      <c r="B3" s="18"/>
    </row>
    <row r="4" spans="1:7">
      <c r="A4" s="18" t="s">
        <v>25</v>
      </c>
      <c r="B4" s="18"/>
    </row>
    <row r="5" spans="1:7">
      <c r="A5" s="34" t="str">
        <f>'Income Statement'!A5</f>
        <v>For the fourth quarter ended 31 December 2023</v>
      </c>
      <c r="B5" s="18"/>
    </row>
    <row r="7" spans="1:7">
      <c r="B7" s="21"/>
      <c r="C7" s="21" t="s">
        <v>78</v>
      </c>
      <c r="D7" s="21" t="s">
        <v>4</v>
      </c>
      <c r="E7" s="21"/>
      <c r="F7" s="21" t="s">
        <v>62</v>
      </c>
      <c r="G7" s="21"/>
    </row>
    <row r="8" spans="1:7">
      <c r="B8" s="20" t="s">
        <v>8</v>
      </c>
      <c r="C8" s="20" t="s">
        <v>79</v>
      </c>
      <c r="D8" s="20" t="s">
        <v>56</v>
      </c>
      <c r="E8" s="20" t="s">
        <v>0</v>
      </c>
      <c r="F8" s="20" t="s">
        <v>48</v>
      </c>
      <c r="G8" s="20" t="s">
        <v>0</v>
      </c>
    </row>
    <row r="9" spans="1:7">
      <c r="B9" s="21" t="s">
        <v>6</v>
      </c>
      <c r="C9" s="21"/>
      <c r="D9" s="21" t="s">
        <v>6</v>
      </c>
      <c r="E9" s="21" t="s">
        <v>6</v>
      </c>
      <c r="F9" s="21" t="s">
        <v>6</v>
      </c>
      <c r="G9" s="21" t="s">
        <v>6</v>
      </c>
    </row>
    <row r="11" spans="1:7">
      <c r="A11" s="25" t="s">
        <v>120</v>
      </c>
    </row>
    <row r="12" spans="1:7">
      <c r="D12" s="26"/>
    </row>
    <row r="13" spans="1:7">
      <c r="A13" s="13" t="s">
        <v>26</v>
      </c>
      <c r="B13" s="26">
        <f>'Balance Sheet'!C37</f>
        <v>64528</v>
      </c>
      <c r="C13" s="26">
        <v>-2229</v>
      </c>
      <c r="D13" s="26">
        <v>48516</v>
      </c>
      <c r="E13" s="26">
        <f>SUM(B13:D13)</f>
        <v>110815</v>
      </c>
      <c r="F13" s="26">
        <v>7276</v>
      </c>
      <c r="G13" s="26">
        <f>SUM(E13:F13)</f>
        <v>118091</v>
      </c>
    </row>
    <row r="14" spans="1:7">
      <c r="B14" s="26"/>
      <c r="C14" s="26"/>
      <c r="D14" s="26"/>
      <c r="E14" s="26"/>
      <c r="F14" s="26"/>
      <c r="G14" s="26"/>
    </row>
    <row r="15" spans="1:7">
      <c r="A15" s="13" t="s">
        <v>55</v>
      </c>
      <c r="B15" s="26">
        <v>0</v>
      </c>
      <c r="C15" s="26">
        <f>'Income Statement'!E32</f>
        <v>-1291</v>
      </c>
      <c r="D15" s="26">
        <f>'Income Statement'!E38</f>
        <v>3903</v>
      </c>
      <c r="E15" s="26">
        <f>SUM(B15:D15)</f>
        <v>2612</v>
      </c>
      <c r="F15" s="26">
        <f>'Income Statement'!E39</f>
        <v>-38</v>
      </c>
      <c r="G15" s="26">
        <f>SUM(E15:F15)</f>
        <v>2574</v>
      </c>
    </row>
    <row r="16" spans="1:7">
      <c r="B16" s="26"/>
      <c r="C16" s="26"/>
      <c r="D16" s="26"/>
      <c r="E16" s="26"/>
      <c r="F16" s="26"/>
      <c r="G16" s="26"/>
    </row>
    <row r="17" spans="1:11">
      <c r="A17" s="13" t="s">
        <v>72</v>
      </c>
      <c r="B17" s="26">
        <v>0</v>
      </c>
      <c r="C17" s="26">
        <v>0</v>
      </c>
      <c r="D17" s="26">
        <v>-3020</v>
      </c>
      <c r="E17" s="26">
        <f>SUM(B17:D17)</f>
        <v>-3020</v>
      </c>
      <c r="F17" s="26">
        <v>0</v>
      </c>
      <c r="G17" s="26">
        <f>SUM(E17:F17)</f>
        <v>-3020</v>
      </c>
    </row>
    <row r="18" spans="1:11">
      <c r="B18" s="26"/>
      <c r="C18" s="26"/>
      <c r="D18" s="26"/>
      <c r="E18" s="26"/>
      <c r="F18" s="26"/>
      <c r="G18" s="26"/>
    </row>
    <row r="19" spans="1:11" ht="12" thickBot="1">
      <c r="A19" s="13" t="s">
        <v>27</v>
      </c>
      <c r="B19" s="29">
        <f t="shared" ref="B19:G19" si="0">SUM(B13:B18)</f>
        <v>64528</v>
      </c>
      <c r="C19" s="29">
        <f t="shared" si="0"/>
        <v>-3520</v>
      </c>
      <c r="D19" s="29">
        <f t="shared" si="0"/>
        <v>49399</v>
      </c>
      <c r="E19" s="29">
        <f t="shared" si="0"/>
        <v>110407</v>
      </c>
      <c r="F19" s="29">
        <f t="shared" si="0"/>
        <v>7238</v>
      </c>
      <c r="G19" s="29">
        <f t="shared" si="0"/>
        <v>117645</v>
      </c>
      <c r="I19" s="26"/>
      <c r="J19" s="26"/>
      <c r="K19" s="26"/>
    </row>
    <row r="20" spans="1:11" ht="12" thickTop="1">
      <c r="B20" s="26"/>
      <c r="C20" s="26"/>
      <c r="D20" s="26"/>
      <c r="E20" s="26"/>
      <c r="F20" s="26"/>
      <c r="G20" s="26"/>
      <c r="I20" s="26"/>
    </row>
    <row r="21" spans="1:11">
      <c r="A21" s="25" t="s">
        <v>119</v>
      </c>
      <c r="H21" s="47"/>
      <c r="I21" s="26"/>
      <c r="J21" s="26"/>
      <c r="K21" s="26"/>
    </row>
    <row r="22" spans="1:11">
      <c r="B22" s="26"/>
      <c r="C22" s="26"/>
      <c r="D22" s="26"/>
      <c r="E22" s="26"/>
      <c r="F22" s="26"/>
      <c r="G22" s="26"/>
      <c r="K22" s="26"/>
    </row>
    <row r="23" spans="1:11">
      <c r="A23" s="13" t="s">
        <v>26</v>
      </c>
      <c r="B23" s="26">
        <v>64528</v>
      </c>
      <c r="C23" s="26">
        <v>-4075</v>
      </c>
      <c r="D23" s="26">
        <v>45028</v>
      </c>
      <c r="E23" s="26">
        <f>SUM(B23:D23)</f>
        <v>105481</v>
      </c>
      <c r="F23" s="26">
        <v>7092</v>
      </c>
      <c r="G23" s="26">
        <f>SUM(E23:F23)</f>
        <v>112573</v>
      </c>
    </row>
    <row r="24" spans="1:11">
      <c r="B24" s="26"/>
      <c r="C24" s="26"/>
      <c r="D24" s="26"/>
      <c r="E24" s="26"/>
      <c r="F24" s="26"/>
      <c r="G24" s="26"/>
    </row>
    <row r="25" spans="1:11">
      <c r="A25" s="13" t="s">
        <v>55</v>
      </c>
      <c r="B25" s="26">
        <v>0</v>
      </c>
      <c r="C25" s="26">
        <f>'Income Statement'!F32</f>
        <v>1846</v>
      </c>
      <c r="D25" s="26">
        <f>'Income Statement'!F38</f>
        <v>6508</v>
      </c>
      <c r="E25" s="26">
        <f>SUM(B25:D25)</f>
        <v>8354</v>
      </c>
      <c r="F25" s="26">
        <f>'Income Statement'!F39</f>
        <v>184</v>
      </c>
      <c r="G25" s="26">
        <f>SUM(E25:F25)</f>
        <v>8538</v>
      </c>
    </row>
    <row r="26" spans="1:11">
      <c r="B26" s="26"/>
      <c r="C26" s="26"/>
      <c r="D26" s="26"/>
      <c r="E26" s="26"/>
      <c r="F26" s="26"/>
      <c r="G26" s="26"/>
    </row>
    <row r="27" spans="1:11">
      <c r="A27" s="13" t="s">
        <v>72</v>
      </c>
      <c r="B27" s="26">
        <v>0</v>
      </c>
      <c r="C27" s="26">
        <v>0</v>
      </c>
      <c r="D27" s="26">
        <v>-3020</v>
      </c>
      <c r="E27" s="26">
        <f>SUM(B27:D27)</f>
        <v>-3020</v>
      </c>
      <c r="F27" s="26">
        <v>0</v>
      </c>
      <c r="G27" s="26">
        <f>SUM(E27:F27)</f>
        <v>-3020</v>
      </c>
    </row>
    <row r="28" spans="1:11">
      <c r="B28" s="26"/>
      <c r="C28" s="26"/>
      <c r="D28" s="26"/>
      <c r="E28" s="26"/>
      <c r="F28" s="26"/>
      <c r="G28" s="26"/>
    </row>
    <row r="29" spans="1:11" ht="12" thickBot="1">
      <c r="A29" s="13" t="s">
        <v>27</v>
      </c>
      <c r="B29" s="29">
        <f t="shared" ref="B29:G29" si="1">SUM(B23:B28)</f>
        <v>64528</v>
      </c>
      <c r="C29" s="29">
        <f t="shared" si="1"/>
        <v>-2229</v>
      </c>
      <c r="D29" s="29">
        <f t="shared" si="1"/>
        <v>48516</v>
      </c>
      <c r="E29" s="29">
        <f t="shared" si="1"/>
        <v>110815</v>
      </c>
      <c r="F29" s="29">
        <f t="shared" si="1"/>
        <v>7276</v>
      </c>
      <c r="G29" s="29">
        <f t="shared" si="1"/>
        <v>118091</v>
      </c>
    </row>
    <row r="30" spans="1:11" ht="12" thickTop="1"/>
    <row r="32" spans="1:11">
      <c r="A32" s="13" t="s">
        <v>57</v>
      </c>
    </row>
    <row r="33" spans="1:1">
      <c r="A33" s="13" t="s">
        <v>106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8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34" sqref="B34"/>
    </sheetView>
  </sheetViews>
  <sheetFormatPr defaultColWidth="8" defaultRowHeight="11.5"/>
  <cols>
    <col min="1" max="1" width="8" style="13" customWidth="1"/>
    <col min="2" max="2" width="36.08203125" style="13" customWidth="1"/>
    <col min="3" max="3" width="8.83203125" style="13" customWidth="1"/>
    <col min="4" max="4" width="13.33203125" style="13" bestFit="1" customWidth="1"/>
    <col min="5" max="5" width="2" style="13" customWidth="1"/>
    <col min="6" max="6" width="13.33203125" style="35" bestFit="1" customWidth="1"/>
    <col min="7" max="16384" width="8" style="13"/>
  </cols>
  <sheetData>
    <row r="1" spans="1:6">
      <c r="A1" s="18" t="s">
        <v>88</v>
      </c>
    </row>
    <row r="2" spans="1:6">
      <c r="A2" s="31" t="s">
        <v>89</v>
      </c>
    </row>
    <row r="3" spans="1:6">
      <c r="A3" s="18" t="s">
        <v>5</v>
      </c>
    </row>
    <row r="4" spans="1:6">
      <c r="A4" s="18" t="s">
        <v>52</v>
      </c>
    </row>
    <row r="5" spans="1:6">
      <c r="A5" s="34" t="str">
        <f>'Income Statement'!A5</f>
        <v>For the fourth quarter ended 31 December 2023</v>
      </c>
    </row>
    <row r="7" spans="1:6">
      <c r="D7" s="61">
        <v>2023</v>
      </c>
      <c r="F7" s="52">
        <v>2022</v>
      </c>
    </row>
    <row r="8" spans="1:6">
      <c r="D8" s="62" t="s">
        <v>121</v>
      </c>
      <c r="F8" s="62" t="s">
        <v>121</v>
      </c>
    </row>
    <row r="9" spans="1:6">
      <c r="D9" s="3">
        <v>45291</v>
      </c>
      <c r="F9" s="3">
        <v>44926</v>
      </c>
    </row>
    <row r="10" spans="1:6">
      <c r="D10" s="62" t="s">
        <v>6</v>
      </c>
      <c r="F10" s="36" t="s">
        <v>6</v>
      </c>
    </row>
    <row r="11" spans="1:6">
      <c r="D11" s="3"/>
    </row>
    <row r="12" spans="1:6">
      <c r="A12" s="10" t="s">
        <v>11</v>
      </c>
      <c r="B12" s="22"/>
    </row>
    <row r="13" spans="1:6">
      <c r="A13" s="4" t="s">
        <v>127</v>
      </c>
      <c r="B13" s="5"/>
      <c r="D13" s="35">
        <f>'Income Statement'!E30</f>
        <v>3865</v>
      </c>
      <c r="E13" s="26"/>
      <c r="F13" s="54">
        <f>'Income Statement'!F30</f>
        <v>6692</v>
      </c>
    </row>
    <row r="14" spans="1:6">
      <c r="A14" s="4"/>
      <c r="B14" s="5"/>
      <c r="D14" s="35"/>
      <c r="E14" s="26"/>
      <c r="F14" s="54"/>
    </row>
    <row r="15" spans="1:6">
      <c r="A15" s="4" t="s">
        <v>12</v>
      </c>
      <c r="B15" s="5"/>
      <c r="D15" s="35"/>
      <c r="E15" s="26"/>
      <c r="F15" s="54"/>
    </row>
    <row r="16" spans="1:6" ht="11.25" customHeight="1">
      <c r="A16" s="4"/>
      <c r="B16" s="5" t="s">
        <v>13</v>
      </c>
      <c r="D16" s="35">
        <f>-'Income Statement'!E17</f>
        <v>1640</v>
      </c>
      <c r="E16" s="26"/>
      <c r="F16" s="54">
        <v>1737</v>
      </c>
    </row>
    <row r="17" spans="1:6" ht="11.25" customHeight="1">
      <c r="A17" s="4"/>
      <c r="B17" s="5" t="s">
        <v>2</v>
      </c>
      <c r="D17" s="35">
        <f>-'Income Statement'!E28</f>
        <v>-864</v>
      </c>
      <c r="E17" s="26"/>
      <c r="F17" s="54">
        <v>-258</v>
      </c>
    </row>
    <row r="18" spans="1:6" ht="11.25" customHeight="1">
      <c r="A18" s="4"/>
      <c r="B18" s="5" t="s">
        <v>14</v>
      </c>
      <c r="D18" s="35">
        <f>-'Income Statement'!E23</f>
        <v>750</v>
      </c>
      <c r="E18" s="26"/>
      <c r="F18" s="54">
        <v>677</v>
      </c>
    </row>
    <row r="19" spans="1:6" ht="11.25" customHeight="1">
      <c r="A19" s="4"/>
      <c r="B19" s="5" t="s">
        <v>15</v>
      </c>
      <c r="D19" s="37">
        <f>-'Income Statement'!E24</f>
        <v>-1026</v>
      </c>
      <c r="E19" s="28"/>
      <c r="F19" s="55">
        <v>-688</v>
      </c>
    </row>
    <row r="20" spans="1:6" ht="11.25" customHeight="1">
      <c r="A20" s="4"/>
      <c r="B20" s="5" t="s">
        <v>96</v>
      </c>
      <c r="D20" s="37">
        <v>399</v>
      </c>
      <c r="E20" s="28"/>
      <c r="F20" s="55">
        <v>530</v>
      </c>
    </row>
    <row r="21" spans="1:6" ht="11.25" customHeight="1">
      <c r="A21" s="4"/>
      <c r="B21" s="5" t="s">
        <v>93</v>
      </c>
      <c r="D21" s="37">
        <v>-4</v>
      </c>
      <c r="E21" s="28"/>
      <c r="F21" s="55">
        <v>0</v>
      </c>
    </row>
    <row r="22" spans="1:6" ht="11.25" customHeight="1">
      <c r="A22" s="4"/>
      <c r="B22" s="5" t="s">
        <v>100</v>
      </c>
      <c r="D22" s="37">
        <v>-38</v>
      </c>
      <c r="E22" s="28"/>
      <c r="F22" s="55">
        <v>-670</v>
      </c>
    </row>
    <row r="23" spans="1:6" ht="11.25" customHeight="1">
      <c r="A23" s="4"/>
      <c r="B23" s="5" t="s">
        <v>103</v>
      </c>
      <c r="D23" s="37">
        <v>0</v>
      </c>
      <c r="E23" s="28"/>
      <c r="F23" s="55">
        <v>-567</v>
      </c>
    </row>
    <row r="24" spans="1:6" ht="11.25" customHeight="1">
      <c r="A24" s="4"/>
      <c r="B24" s="5" t="s">
        <v>74</v>
      </c>
      <c r="D24" s="37">
        <v>-169</v>
      </c>
      <c r="E24" s="28"/>
      <c r="F24" s="55">
        <v>-605</v>
      </c>
    </row>
    <row r="25" spans="1:6" s="92" customFormat="1" ht="11.25" customHeight="1">
      <c r="A25" s="91"/>
      <c r="B25" s="94" t="s">
        <v>122</v>
      </c>
      <c r="D25" s="37">
        <v>5</v>
      </c>
      <c r="E25" s="28"/>
      <c r="F25" s="55">
        <v>2</v>
      </c>
    </row>
    <row r="26" spans="1:6" ht="11.25" customHeight="1">
      <c r="A26" s="4"/>
      <c r="B26" s="5" t="s">
        <v>124</v>
      </c>
      <c r="D26" s="63">
        <v>-18</v>
      </c>
      <c r="E26" s="28"/>
      <c r="F26" s="56">
        <v>-162</v>
      </c>
    </row>
    <row r="27" spans="1:6" ht="11.25" customHeight="1">
      <c r="A27" s="4"/>
      <c r="B27" s="5"/>
      <c r="D27" s="64">
        <f>SUM(D13:D26)</f>
        <v>4540</v>
      </c>
      <c r="E27" s="26"/>
      <c r="F27" s="57">
        <f>SUM(F13:F26)</f>
        <v>6688</v>
      </c>
    </row>
    <row r="28" spans="1:6" ht="11.25" customHeight="1">
      <c r="A28" s="4"/>
      <c r="B28" s="5"/>
      <c r="D28" s="35"/>
      <c r="E28" s="26"/>
      <c r="F28" s="54"/>
    </row>
    <row r="29" spans="1:6" ht="11.25" customHeight="1">
      <c r="A29" s="6" t="s">
        <v>16</v>
      </c>
      <c r="B29" s="5"/>
      <c r="D29" s="35"/>
      <c r="E29" s="26"/>
      <c r="F29" s="54"/>
    </row>
    <row r="30" spans="1:6" ht="11.25" customHeight="1">
      <c r="A30" s="4"/>
      <c r="B30" s="4" t="s">
        <v>1</v>
      </c>
      <c r="D30" s="35">
        <v>2575</v>
      </c>
      <c r="E30" s="26"/>
      <c r="F30" s="66">
        <v>4510</v>
      </c>
    </row>
    <row r="31" spans="1:6" ht="11.25" customHeight="1">
      <c r="A31" s="4"/>
      <c r="B31" s="4" t="s">
        <v>17</v>
      </c>
      <c r="D31" s="35">
        <v>1509</v>
      </c>
      <c r="E31" s="26"/>
      <c r="F31" s="66">
        <v>-16048</v>
      </c>
    </row>
    <row r="32" spans="1:6" ht="11.25" customHeight="1">
      <c r="A32" s="4"/>
      <c r="B32" s="4" t="s">
        <v>18</v>
      </c>
      <c r="D32" s="63">
        <v>222</v>
      </c>
      <c r="E32" s="28"/>
      <c r="F32" s="67">
        <v>13412</v>
      </c>
    </row>
    <row r="33" spans="1:6" ht="11.25" customHeight="1">
      <c r="A33" s="24" t="s">
        <v>59</v>
      </c>
      <c r="B33" s="5"/>
      <c r="D33" s="35">
        <f>SUM(D27:D32)</f>
        <v>8846</v>
      </c>
      <c r="E33" s="26"/>
      <c r="F33" s="54">
        <f>SUM(F27:F32)</f>
        <v>8562</v>
      </c>
    </row>
    <row r="34" spans="1:6" ht="11.25" customHeight="1">
      <c r="A34" s="24"/>
      <c r="B34" s="5"/>
      <c r="D34" s="35"/>
      <c r="E34" s="26"/>
      <c r="F34" s="54"/>
    </row>
    <row r="35" spans="1:6" ht="11.25" customHeight="1">
      <c r="A35" s="24"/>
      <c r="B35" s="5" t="s">
        <v>85</v>
      </c>
      <c r="D35" s="35">
        <v>38</v>
      </c>
      <c r="E35" s="26"/>
      <c r="F35" s="54">
        <v>-219</v>
      </c>
    </row>
    <row r="36" spans="1:6" ht="11.25" customHeight="1">
      <c r="A36" s="24"/>
      <c r="B36" s="5" t="s">
        <v>99</v>
      </c>
      <c r="D36" s="35">
        <v>-350</v>
      </c>
      <c r="E36" s="26"/>
      <c r="F36" s="54">
        <v>-300</v>
      </c>
    </row>
    <row r="37" spans="1:6" ht="11.25" customHeight="1">
      <c r="A37" s="24"/>
      <c r="B37" s="5" t="s">
        <v>95</v>
      </c>
      <c r="D37" s="35">
        <v>-10</v>
      </c>
      <c r="E37" s="26"/>
      <c r="F37" s="54" t="s">
        <v>115</v>
      </c>
    </row>
    <row r="38" spans="1:6" ht="11.25" customHeight="1" thickBot="1">
      <c r="A38" s="6" t="s">
        <v>128</v>
      </c>
      <c r="B38" s="5"/>
      <c r="D38" s="65">
        <f>SUM(D33:D37)</f>
        <v>8524</v>
      </c>
      <c r="E38" s="26"/>
      <c r="F38" s="58">
        <f>SUM(F33:F37)</f>
        <v>8043</v>
      </c>
    </row>
    <row r="39" spans="1:6" ht="11.25" customHeight="1" thickTop="1">
      <c r="A39" s="4"/>
      <c r="B39" s="5"/>
      <c r="D39" s="35"/>
      <c r="E39" s="26"/>
      <c r="F39" s="54"/>
    </row>
    <row r="40" spans="1:6" ht="11.25" customHeight="1">
      <c r="A40" s="10" t="s">
        <v>19</v>
      </c>
      <c r="B40" s="5"/>
      <c r="D40" s="35"/>
      <c r="E40" s="26"/>
      <c r="F40" s="54"/>
    </row>
    <row r="41" spans="1:6" ht="11.25" customHeight="1">
      <c r="A41" s="7" t="s">
        <v>20</v>
      </c>
      <c r="B41" s="5"/>
      <c r="C41" s="30"/>
      <c r="D41" s="35">
        <v>-700</v>
      </c>
      <c r="E41" s="26"/>
      <c r="F41" s="54">
        <v>-857</v>
      </c>
    </row>
    <row r="42" spans="1:6" ht="11.25" customHeight="1">
      <c r="A42" s="7" t="s">
        <v>94</v>
      </c>
      <c r="B42" s="5"/>
      <c r="C42" s="30"/>
      <c r="D42" s="35">
        <v>4</v>
      </c>
      <c r="E42" s="26"/>
      <c r="F42" s="54">
        <v>0</v>
      </c>
    </row>
    <row r="43" spans="1:6" ht="11.25" customHeight="1">
      <c r="A43" s="4" t="s">
        <v>21</v>
      </c>
      <c r="B43" s="5"/>
      <c r="D43" s="35">
        <v>728</v>
      </c>
      <c r="E43" s="26"/>
      <c r="F43" s="54">
        <v>509</v>
      </c>
    </row>
    <row r="44" spans="1:6" ht="11.25" customHeight="1" thickBot="1">
      <c r="A44" s="4"/>
      <c r="B44" s="5"/>
      <c r="D44" s="65">
        <f>SUM(D41:D43)</f>
        <v>32</v>
      </c>
      <c r="E44" s="26"/>
      <c r="F44" s="58">
        <f>SUM(F41:F43)</f>
        <v>-348</v>
      </c>
    </row>
    <row r="45" spans="1:6" ht="11.25" customHeight="1" thickTop="1">
      <c r="A45" s="4"/>
      <c r="B45" s="5"/>
      <c r="D45" s="35"/>
      <c r="E45" s="26"/>
      <c r="F45" s="54"/>
    </row>
    <row r="46" spans="1:6" ht="11.25" customHeight="1">
      <c r="A46" s="10" t="s">
        <v>22</v>
      </c>
      <c r="B46" s="5"/>
      <c r="D46" s="35"/>
      <c r="E46" s="26"/>
      <c r="F46" s="54"/>
    </row>
    <row r="47" spans="1:6" ht="11.25" customHeight="1">
      <c r="A47" s="7" t="s">
        <v>101</v>
      </c>
      <c r="B47" s="5"/>
      <c r="D47" s="35">
        <v>-3020</v>
      </c>
      <c r="E47" s="26"/>
      <c r="F47" s="54">
        <v>-3020</v>
      </c>
    </row>
    <row r="48" spans="1:6" ht="11.25" customHeight="1">
      <c r="A48" s="59" t="s">
        <v>104</v>
      </c>
      <c r="B48" s="5"/>
      <c r="D48" s="35">
        <f>-D18+87</f>
        <v>-663</v>
      </c>
      <c r="E48" s="26"/>
      <c r="F48" s="54">
        <v>-610</v>
      </c>
    </row>
    <row r="49" spans="1:6" ht="11.25" customHeight="1">
      <c r="A49" s="7" t="s">
        <v>125</v>
      </c>
      <c r="B49" s="5"/>
      <c r="D49" s="35">
        <v>-1097</v>
      </c>
      <c r="E49" s="26"/>
      <c r="F49" s="54">
        <v>-118</v>
      </c>
    </row>
    <row r="50" spans="1:6" ht="11.25" customHeight="1">
      <c r="A50" s="7" t="s">
        <v>86</v>
      </c>
      <c r="B50" s="5"/>
      <c r="D50" s="35">
        <v>-330</v>
      </c>
      <c r="E50" s="26"/>
      <c r="F50" s="54">
        <v>-330</v>
      </c>
    </row>
    <row r="51" spans="1:6" ht="11.25" customHeight="1">
      <c r="A51" s="7" t="s">
        <v>75</v>
      </c>
      <c r="B51" s="5"/>
      <c r="D51" s="35">
        <v>3765</v>
      </c>
      <c r="E51" s="26"/>
      <c r="F51" s="54">
        <v>-1863</v>
      </c>
    </row>
    <row r="52" spans="1:6" ht="11.25" customHeight="1">
      <c r="A52" s="7" t="s">
        <v>126</v>
      </c>
      <c r="B52" s="5"/>
      <c r="D52" s="35">
        <v>-1070</v>
      </c>
      <c r="E52" s="26"/>
      <c r="F52" s="54">
        <v>-2887</v>
      </c>
    </row>
    <row r="53" spans="1:6" ht="11.25" customHeight="1" thickBot="1">
      <c r="A53" s="4"/>
      <c r="B53" s="5"/>
      <c r="D53" s="65">
        <f>SUM(D47:D52)</f>
        <v>-2415</v>
      </c>
      <c r="E53" s="26"/>
      <c r="F53" s="58">
        <f>SUM(F47:F52)</f>
        <v>-8828</v>
      </c>
    </row>
    <row r="54" spans="1:6" ht="11.25" customHeight="1" thickTop="1">
      <c r="A54" s="4"/>
      <c r="B54" s="5"/>
      <c r="D54" s="35"/>
      <c r="E54" s="26"/>
      <c r="F54" s="54"/>
    </row>
    <row r="55" spans="1:6" ht="11.25" customHeight="1">
      <c r="A55" s="7" t="s">
        <v>129</v>
      </c>
      <c r="B55" s="5"/>
      <c r="D55" s="35">
        <f>D38+D44+D53</f>
        <v>6141</v>
      </c>
      <c r="E55" s="26"/>
      <c r="F55" s="54">
        <f>F38+F44+F53</f>
        <v>-1133</v>
      </c>
    </row>
    <row r="56" spans="1:6" ht="11.25" customHeight="1">
      <c r="A56" s="8"/>
      <c r="B56" s="9"/>
      <c r="D56" s="35"/>
      <c r="E56" s="26"/>
      <c r="F56" s="54"/>
    </row>
    <row r="57" spans="1:6" ht="11.25" customHeight="1">
      <c r="A57" s="7" t="s">
        <v>108</v>
      </c>
      <c r="B57" s="9"/>
      <c r="D57" s="35">
        <v>492</v>
      </c>
      <c r="E57" s="26"/>
      <c r="F57" s="54">
        <v>291</v>
      </c>
    </row>
    <row r="58" spans="1:6" ht="11.25" customHeight="1">
      <c r="A58" s="8"/>
      <c r="B58" s="9"/>
      <c r="D58" s="35"/>
      <c r="E58" s="26"/>
      <c r="F58" s="54"/>
    </row>
    <row r="59" spans="1:6" ht="11.25" customHeight="1">
      <c r="A59" s="10" t="s">
        <v>23</v>
      </c>
      <c r="B59" s="11"/>
      <c r="D59" s="35">
        <f>F61</f>
        <v>52285</v>
      </c>
      <c r="E59" s="26"/>
      <c r="F59" s="79">
        <v>53127</v>
      </c>
    </row>
    <row r="60" spans="1:6" ht="11.25" customHeight="1">
      <c r="A60" s="7"/>
      <c r="B60" s="5"/>
      <c r="D60" s="35"/>
      <c r="E60" s="26"/>
      <c r="F60" s="54"/>
    </row>
    <row r="61" spans="1:6" ht="12" thickBot="1">
      <c r="A61" s="10" t="s">
        <v>24</v>
      </c>
      <c r="B61" s="12"/>
      <c r="D61" s="80">
        <f>SUM(D55:D60)</f>
        <v>58918</v>
      </c>
      <c r="E61" s="17"/>
      <c r="F61" s="80">
        <f>SUM(F55:F60)</f>
        <v>52285</v>
      </c>
    </row>
    <row r="62" spans="1:6" ht="11.25" customHeight="1" thickTop="1">
      <c r="D62" s="17"/>
      <c r="E62" s="17"/>
      <c r="F62" s="44"/>
    </row>
    <row r="63" spans="1:6" ht="11.25" customHeight="1">
      <c r="D63" s="17"/>
      <c r="E63" s="17"/>
      <c r="F63" s="17"/>
    </row>
    <row r="64" spans="1:6" ht="11.25" customHeight="1">
      <c r="A64" s="10" t="s">
        <v>113</v>
      </c>
      <c r="D64" s="17"/>
      <c r="E64" s="17"/>
      <c r="F64" s="44"/>
    </row>
    <row r="65" spans="1:6" ht="11.25" customHeight="1">
      <c r="D65" s="17"/>
      <c r="E65" s="17"/>
      <c r="F65" s="44"/>
    </row>
    <row r="66" spans="1:6" ht="11.25" customHeight="1">
      <c r="A66" s="13" t="s">
        <v>112</v>
      </c>
      <c r="D66" s="17">
        <f>'Balance Sheet'!C26</f>
        <v>38246</v>
      </c>
      <c r="E66" s="17"/>
      <c r="F66" s="44">
        <v>25033</v>
      </c>
    </row>
    <row r="67" spans="1:6" ht="11.25" customHeight="1">
      <c r="A67" s="7" t="s">
        <v>109</v>
      </c>
      <c r="D67" s="17">
        <f>'Balance Sheet'!C27</f>
        <v>26199</v>
      </c>
      <c r="E67" s="17"/>
      <c r="F67" s="44">
        <v>31709</v>
      </c>
    </row>
    <row r="68" spans="1:6" ht="11.25" customHeight="1">
      <c r="A68" s="13" t="s">
        <v>114</v>
      </c>
      <c r="D68" s="81">
        <f>SUM(D66:D67)</f>
        <v>64445</v>
      </c>
      <c r="E68" s="17"/>
      <c r="F68" s="81">
        <f>SUM(F66:F67)</f>
        <v>56742</v>
      </c>
    </row>
    <row r="69" spans="1:6" ht="11.25" customHeight="1">
      <c r="D69" s="17"/>
      <c r="E69" s="17"/>
      <c r="F69" s="44"/>
    </row>
    <row r="70" spans="1:6" ht="11.25" customHeight="1">
      <c r="A70" s="13" t="s">
        <v>110</v>
      </c>
      <c r="D70" s="35">
        <v>-5362</v>
      </c>
      <c r="E70" s="17"/>
      <c r="F70" s="35">
        <v>-4310</v>
      </c>
    </row>
    <row r="71" spans="1:6" ht="11.25" customHeight="1">
      <c r="A71" s="13" t="s">
        <v>111</v>
      </c>
      <c r="D71" s="35">
        <v>-165</v>
      </c>
      <c r="E71" s="17"/>
      <c r="F71" s="35">
        <v>-147</v>
      </c>
    </row>
    <row r="72" spans="1:6" ht="11.25" customHeight="1" thickBot="1">
      <c r="A72" s="7" t="s">
        <v>29</v>
      </c>
      <c r="D72" s="65">
        <f>SUM(D68:D71)</f>
        <v>58918</v>
      </c>
      <c r="E72" s="17"/>
      <c r="F72" s="65">
        <f>SUM(F68:F71)</f>
        <v>52285</v>
      </c>
    </row>
    <row r="73" spans="1:6" ht="11.25" customHeight="1" thickTop="1">
      <c r="D73" s="17"/>
      <c r="E73" s="17"/>
      <c r="F73" s="44"/>
    </row>
    <row r="74" spans="1:6" ht="11.25" customHeight="1">
      <c r="D74" s="17"/>
      <c r="E74" s="17"/>
      <c r="F74" s="44"/>
    </row>
    <row r="75" spans="1:6" ht="11.25" customHeight="1">
      <c r="A75" s="13" t="s">
        <v>54</v>
      </c>
      <c r="F75" s="37"/>
    </row>
    <row r="76" spans="1:6" ht="11.25" customHeight="1">
      <c r="A76" s="13" t="s">
        <v>107</v>
      </c>
    </row>
    <row r="78" spans="1:6">
      <c r="D78" s="71"/>
    </row>
    <row r="79" spans="1:6">
      <c r="D79" s="71"/>
    </row>
    <row r="80" spans="1:6">
      <c r="E80" s="35"/>
      <c r="F80" s="13"/>
    </row>
    <row r="81" spans="5:6">
      <c r="E81" s="35"/>
      <c r="F81" s="13"/>
    </row>
    <row r="82" spans="5:6">
      <c r="E82" s="35"/>
      <c r="F82" s="13"/>
    </row>
    <row r="83" spans="5:6">
      <c r="E83" s="35"/>
      <c r="F83" s="13"/>
    </row>
    <row r="84" spans="5:6">
      <c r="E84" s="35"/>
      <c r="F84" s="13"/>
    </row>
    <row r="85" spans="5:6">
      <c r="E85" s="35"/>
      <c r="F85" s="13"/>
    </row>
    <row r="86" spans="5:6">
      <c r="E86" s="35"/>
      <c r="F86" s="13"/>
    </row>
    <row r="87" spans="5:6">
      <c r="E87" s="35"/>
      <c r="F87" s="13"/>
    </row>
    <row r="88" spans="5:6">
      <c r="E88" s="35"/>
      <c r="F88" s="1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&amp;C3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7016fe8-7a48-4add-972b-83708ee9ab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809298DC79549B0A832AD77A64489" ma:contentTypeVersion="18" ma:contentTypeDescription="Create a new document." ma:contentTypeScope="" ma:versionID="9cb549033d575aeea53f7fb661d1afb8">
  <xsd:schema xmlns:xsd="http://www.w3.org/2001/XMLSchema" xmlns:xs="http://www.w3.org/2001/XMLSchema" xmlns:p="http://schemas.microsoft.com/office/2006/metadata/properties" xmlns:ns3="ae8831a7-9634-4062-a217-dbd04e80a997" xmlns:ns4="77016fe8-7a48-4add-972b-83708ee9ab96" targetNamespace="http://schemas.microsoft.com/office/2006/metadata/properties" ma:root="true" ma:fieldsID="275bbbda8f6c5a0f40c783edee7693c4" ns3:_="" ns4:_="">
    <xsd:import namespace="ae8831a7-9634-4062-a217-dbd04e80a997"/>
    <xsd:import namespace="77016fe8-7a48-4add-972b-83708ee9ab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LengthInSeconds" minOccurs="0"/>
                <xsd:element ref="ns4:MediaServiceSystemTag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831a7-9634-4062-a217-dbd04e80a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16fe8-7a48-4add-972b-83708ee9a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C8A0D-FCB9-4AE3-8656-0021D585C218}">
  <ds:schemaRefs>
    <ds:schemaRef ds:uri="http://purl.org/dc/terms/"/>
    <ds:schemaRef ds:uri="http://schemas.microsoft.com/office/2006/metadata/properties"/>
    <ds:schemaRef ds:uri="http://www.w3.org/XML/1998/namespace"/>
    <ds:schemaRef ds:uri="ae8831a7-9634-4062-a217-dbd04e80a997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7016fe8-7a48-4add-972b-83708ee9ab96"/>
  </ds:schemaRefs>
</ds:datastoreItem>
</file>

<file path=customXml/itemProps2.xml><?xml version="1.0" encoding="utf-8"?>
<ds:datastoreItem xmlns:ds="http://schemas.openxmlformats.org/officeDocument/2006/customXml" ds:itemID="{A135E1F1-F427-43B6-86C6-219449943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D22E82-D43C-46F7-A22E-AB640032B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831a7-9634-4062-a217-dbd04e80a997"/>
    <ds:schemaRef ds:uri="77016fe8-7a48-4add-972b-83708ee9a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Balance Sheet</vt:lpstr>
      <vt:lpstr>Statement of changes in Equity</vt:lpstr>
      <vt:lpstr>Cash Flow</vt:lpstr>
      <vt:lpstr>'Balance Sheet'!Print_Area</vt:lpstr>
      <vt:lpstr>'Cash Flow'!Print_Area</vt:lpstr>
      <vt:lpstr>'Income Statement'!Print_Area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Sirajudin</dc:creator>
  <cp:lastModifiedBy>Aisyah Safraa Azmi</cp:lastModifiedBy>
  <cp:lastPrinted>2020-05-18T00:43:49Z</cp:lastPrinted>
  <dcterms:created xsi:type="dcterms:W3CDTF">2005-02-18T06:17:44Z</dcterms:created>
  <dcterms:modified xsi:type="dcterms:W3CDTF">2024-02-29T02:03:10Z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0x010100556809298DC79549B0A832AD77A64489</vt:lpwstr>
  </property>
</Properties>
</file>