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msb-my.sharepoint.com/personal/aisyahaz_mesiniaga_com_my/Documents/Desktop/2023/2q 2023/"/>
    </mc:Choice>
  </mc:AlternateContent>
  <xr:revisionPtr revIDLastSave="0" documentId="8_{48A3CE1B-C600-4898-8BAF-86C5063B0D16}" xr6:coauthVersionLast="36" xr6:coauthVersionMax="36" xr10:uidLastSave="{00000000-0000-0000-0000-000000000000}"/>
  <bookViews>
    <workbookView xWindow="32760" yWindow="32760" windowWidth="20490" windowHeight="7550" tabRatio="613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Sheet'!$A$1:$D$66</definedName>
    <definedName name="_xlnm.Print_Area" localSheetId="3">'Cash Flow'!$A$1:$F$70</definedName>
    <definedName name="_xlnm.Print_Area" localSheetId="0">'Income Statement'!$A$1:$F$56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C41" i="9" l="1"/>
  <c r="F28" i="12" l="1"/>
  <c r="E27" i="11" l="1"/>
  <c r="C40" i="8"/>
  <c r="F62" i="12" l="1"/>
  <c r="F66" i="12" s="1"/>
  <c r="D61" i="12"/>
  <c r="D60" i="12"/>
  <c r="D62" i="12" l="1"/>
  <c r="D66" i="12" s="1"/>
  <c r="F25" i="11"/>
  <c r="H25" i="11" s="1"/>
  <c r="D53" i="9"/>
  <c r="D51" i="9"/>
  <c r="D45" i="9"/>
  <c r="D38" i="9"/>
  <c r="D23" i="9"/>
  <c r="F7" i="8" l="1"/>
  <c r="E7" i="8"/>
  <c r="C46" i="8" l="1"/>
  <c r="F46" i="8" l="1"/>
  <c r="F40" i="8"/>
  <c r="B21" i="8" l="1"/>
  <c r="B26" i="8" s="1"/>
  <c r="B30" i="8" s="1"/>
  <c r="B34" i="8" s="1"/>
  <c r="B46" i="8" s="1"/>
  <c r="D39" i="9"/>
  <c r="D41" i="9" s="1"/>
  <c r="D47" i="12"/>
  <c r="F18" i="11"/>
  <c r="H18" i="11" s="1"/>
  <c r="F29" i="11"/>
  <c r="H29" i="11" s="1"/>
  <c r="F47" i="12"/>
  <c r="F38" i="12"/>
  <c r="A5" i="11"/>
  <c r="C20" i="11"/>
  <c r="D20" i="11"/>
  <c r="F27" i="11"/>
  <c r="H27" i="11" s="1"/>
  <c r="B31" i="11"/>
  <c r="C31" i="11"/>
  <c r="D31" i="11"/>
  <c r="E31" i="11"/>
  <c r="G31" i="11"/>
  <c r="A5" i="12"/>
  <c r="D38" i="12"/>
  <c r="D19" i="9"/>
  <c r="C21" i="8"/>
  <c r="C26" i="8" s="1"/>
  <c r="C30" i="8" s="1"/>
  <c r="F21" i="8"/>
  <c r="F26" i="8" s="1"/>
  <c r="F30" i="8" s="1"/>
  <c r="D47" i="9" l="1"/>
  <c r="D56" i="9"/>
  <c r="F31" i="11"/>
  <c r="D28" i="9"/>
  <c r="D30" i="9" s="1"/>
  <c r="H31" i="11"/>
  <c r="D63" i="9"/>
  <c r="C52" i="8"/>
  <c r="C34" i="8"/>
  <c r="F34" i="8"/>
  <c r="F52" i="8"/>
  <c r="F13" i="12"/>
  <c r="D58" i="9" l="1"/>
  <c r="D60" i="9" s="1"/>
  <c r="F23" i="12"/>
  <c r="F29" i="12" s="1"/>
  <c r="F33" i="12" s="1"/>
  <c r="F49" i="12" s="1"/>
  <c r="F55" i="12" s="1"/>
  <c r="C47" i="9"/>
  <c r="C28" i="9" l="1"/>
  <c r="E21" i="8"/>
  <c r="C19" i="9"/>
  <c r="C30" i="9" l="1"/>
  <c r="E26" i="8"/>
  <c r="E30" i="8" l="1"/>
  <c r="E34" i="8" l="1"/>
  <c r="E40" i="8"/>
  <c r="D13" i="12"/>
  <c r="D23" i="12" s="1"/>
  <c r="D29" i="12" s="1"/>
  <c r="D33" i="12" s="1"/>
  <c r="D49" i="12" s="1"/>
  <c r="D55" i="12" s="1"/>
  <c r="E38" i="8" l="1"/>
  <c r="E45" i="8"/>
  <c r="G16" i="11"/>
  <c r="G20" i="11" s="1"/>
  <c r="E46" i="8"/>
  <c r="B52" i="8" l="1"/>
  <c r="E44" i="8"/>
  <c r="E52" i="8"/>
  <c r="E16" i="11"/>
  <c r="B40" i="8" l="1"/>
  <c r="F16" i="11"/>
  <c r="E20" i="11"/>
  <c r="H16" i="11" l="1"/>
  <c r="B14" i="11" l="1"/>
  <c r="B20" i="11" s="1"/>
  <c r="F14" i="11" l="1"/>
  <c r="F20" i="11" l="1"/>
  <c r="H14" i="11"/>
  <c r="H20" i="11" s="1"/>
  <c r="C56" i="9" l="1"/>
  <c r="C58" i="9" s="1"/>
  <c r="C39" i="9" l="1"/>
  <c r="C63" i="9" l="1"/>
  <c r="C60" i="9" l="1"/>
</calcChain>
</file>

<file path=xl/sharedStrings.xml><?xml version="1.0" encoding="utf-8"?>
<sst xmlns="http://schemas.openxmlformats.org/spreadsheetml/2006/main" count="171" uniqueCount="131">
  <si>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</si>
  <si>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</si>
  <si>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</si>
  <si>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</si>
  <si>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</si>
  <si>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</si>
  <si>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</si>
  <si>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</si>
  <si>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</si>
  <si>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</si>
  <si>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</si>
  <si>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</si>
  <si>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</si>
  <si>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</si>
  <si>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</si>
  <si>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</si>
  <si>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</si>
  <si>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</si>
  <si>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</si>
  <si>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</si>
  <si>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</si>
  <si>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</si>
  <si>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</si>
  <si>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</si>
  <si>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</si>
  <si>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</si>
  <si>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</si>
  <si>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</si>
  <si>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</si>
  <si>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</si>
  <si>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</si>
  <si>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</si>
  <si>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</si>
  <si>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</si>
  <si>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</si>
  <si>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</si>
  <si>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</si>
  <si>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</si>
  <si>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</si>
  <si>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</si>
  <si>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</si>
  <si>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</si>
  <si>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</si>
  <si>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</si>
  <si>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</si>
  <si>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</si>
  <si>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</si>
  <si>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Repayment of finance lease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</si>
  <si>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</si>
  <si>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</si>
  <si>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</si>
  <si>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</si>
  <si>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</si>
  <si>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</si>
  <si>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</si>
  <si>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</si>
  <si>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</si>
  <si>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</si>
  <si>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</si>
  <si>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</si>
  <si>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</si>
  <si>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</si>
  <si>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</si>
  <si>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</si>
  <si>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</si>
  <si>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</si>
  <si>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</si>
  <si>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</si>
  <si>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</si>
  <si>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Taxation and Zakat</t>
  </si>
  <si>
    <t>Net drawndown of short term borrowing</t>
  </si>
  <si>
    <t>Share</t>
  </si>
  <si>
    <t>Premium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</si>
  <si>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</si>
  <si>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</si>
  <si>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</si>
  <si>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</si>
  <si>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</si>
  <si>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</si>
  <si>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</si>
  <si>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Repayment of term loan</t>
  </si>
  <si>
    <t xml:space="preserve">Mesiniaga Berhad </t>
  </si>
  <si>
    <t>Registration number: 198101013112 (79244V)</t>
  </si>
  <si>
    <t xml:space="preserve">(Incorporated in Malaysia) </t>
  </si>
  <si>
    <t>Mesiniaga Berhad</t>
  </si>
  <si>
    <t>Total comprehensive (loss)/income for the financial year attributable to:</t>
  </si>
  <si>
    <t>Retirement benefits</t>
  </si>
  <si>
    <t>Audited</t>
  </si>
  <si>
    <t>Retirement benefits paid</t>
  </si>
  <si>
    <t>Reversal of allowance for doubtful debts</t>
  </si>
  <si>
    <t>Dividends paid</t>
  </si>
  <si>
    <t>As at 31.12.2022</t>
  </si>
  <si>
    <t>Interest paid</t>
  </si>
  <si>
    <t>Financial Statements for the year ended 31st December 2022)</t>
  </si>
  <si>
    <t>year ended 31st December 2022)</t>
  </si>
  <si>
    <t>Statements for the year ended 31st December 2022)</t>
  </si>
  <si>
    <t>Effect of foreign exchange translation</t>
  </si>
  <si>
    <t>Cash and bank balances</t>
  </si>
  <si>
    <t>Less:  restricted cash</t>
  </si>
  <si>
    <t>Less:  deposits maturing more than three months</t>
  </si>
  <si>
    <t>Deposits with licensed financial institutions</t>
  </si>
  <si>
    <t>Cash and cash equivalents comprise :</t>
  </si>
  <si>
    <t>Total deposits, cash and bank balances</t>
  </si>
  <si>
    <t>As at 30 June 2023</t>
  </si>
  <si>
    <t>6 Months</t>
  </si>
  <si>
    <t>6 months quarter ended 30 June 2023</t>
  </si>
  <si>
    <t>6 months quarter ended 30 June 2022</t>
  </si>
  <si>
    <t>6 months ended</t>
  </si>
  <si>
    <t>As at 30.6.2023</t>
  </si>
  <si>
    <t>Other operating (expenses)/income</t>
  </si>
  <si>
    <t>(Loss)/Profit from operations</t>
  </si>
  <si>
    <t>(Loss)/Profit before tax</t>
  </si>
  <si>
    <t>(Loss)/Profit after tax</t>
  </si>
  <si>
    <t>(Loss)/Profit attributable to:</t>
  </si>
  <si>
    <t xml:space="preserve">(Loss)/Earning per share for (loss)/profit attributable to the equity </t>
  </si>
  <si>
    <t>Basic/Diluted (loss)/earning per share (sen)</t>
  </si>
  <si>
    <t xml:space="preserve">Other Comprehensive income </t>
  </si>
  <si>
    <t>Total Comprehensive (loss)/income</t>
  </si>
  <si>
    <t>Net (loss)/profit attributable to shareholders</t>
  </si>
  <si>
    <t>Net cash used in operating activities</t>
  </si>
  <si>
    <t>Net cash used in operations</t>
  </si>
  <si>
    <t>Net cash used in investing activities</t>
  </si>
  <si>
    <t>Net taxation refunded/(paid)</t>
  </si>
  <si>
    <t>Net cash (used in)/generated from financing activities</t>
  </si>
  <si>
    <t>Net decrease in cash and cash equivalents</t>
  </si>
  <si>
    <t>Net asset per share attributable to ordinary equity holders of the parent (RM)</t>
  </si>
  <si>
    <t>For the second quarter ended 30 June 2023</t>
  </si>
  <si>
    <t>Condensed Consolidated Statement of Changes in Equity</t>
  </si>
  <si>
    <t>Unrealised foreign exchange losses/(gains)</t>
  </si>
  <si>
    <t>Increase in restricted deposits</t>
  </si>
  <si>
    <t>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</si>
</sst>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  <numFmt numFmtId="172" formatCode="_(* #,##0.00_);_(* \(#,##0.00\);_(* &quot;-&quot;?_);_(@_)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2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3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8" fillId="0" borderId="0" xfId="43" applyFont="1" applyFill="1" applyAlignment="1">
      <alignment horizontal="center"/>
    </xf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43" fontId="8" fillId="0" borderId="0" xfId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0" fontId="8" fillId="0" borderId="0" xfId="1" applyNumberFormat="1" applyFont="1" applyFill="1"/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3" fontId="8" fillId="0" borderId="0" xfId="43" applyNumberFormat="1" applyFont="1" applyFill="1" applyAlignment="1">
      <alignment horizontal="right"/>
    </xf>
    <xf numFmtId="166" fontId="8" fillId="0" borderId="0" xfId="43" applyNumberFormat="1" applyFont="1" applyFill="1"/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16" fontId="7" fillId="0" borderId="0" xfId="43" applyNumberFormat="1" applyFont="1" applyFill="1" applyAlignment="1">
      <alignment horizontal="center"/>
    </xf>
    <xf numFmtId="170" fontId="8" fillId="0" borderId="0" xfId="2" applyNumberFormat="1" applyFont="1" applyFill="1"/>
    <xf numFmtId="170" fontId="8" fillId="0" borderId="0" xfId="2" applyNumberFormat="1" applyFont="1" applyFill="1" applyBorder="1"/>
    <xf numFmtId="170" fontId="8" fillId="0" borderId="5" xfId="2" applyNumberFormat="1" applyFont="1" applyFill="1" applyBorder="1"/>
    <xf numFmtId="0" fontId="8" fillId="0" borderId="0" xfId="0" applyFont="1"/>
    <xf numFmtId="171" fontId="8" fillId="0" borderId="0" xfId="43" applyNumberFormat="1" applyFont="1" applyFill="1"/>
    <xf numFmtId="170" fontId="8" fillId="0" borderId="7" xfId="1" applyNumberFormat="1" applyFont="1" applyFill="1" applyBorder="1"/>
    <xf numFmtId="170" fontId="8" fillId="0" borderId="0" xfId="1" applyNumberFormat="1" applyFont="1" applyFill="1" applyBorder="1" applyAlignment="1">
      <alignment horizontal="right"/>
    </xf>
    <xf numFmtId="170" fontId="8" fillId="0" borderId="5" xfId="1" applyNumberFormat="1" applyFont="1" applyFill="1" applyBorder="1"/>
    <xf numFmtId="170" fontId="8" fillId="0" borderId="0" xfId="12" applyNumberFormat="1" applyFont="1" applyFill="1"/>
    <xf numFmtId="170" fontId="8" fillId="0" borderId="7" xfId="12" applyNumberFormat="1" applyFont="1" applyFill="1" applyBorder="1"/>
    <xf numFmtId="167" fontId="8" fillId="0" borderId="0" xfId="43" applyNumberFormat="1" applyFont="1" applyFill="1"/>
    <xf numFmtId="170" fontId="7" fillId="0" borderId="0" xfId="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70" fontId="7" fillId="0" borderId="0" xfId="1" applyNumberFormat="1" applyFont="1" applyFill="1" applyAlignment="1">
      <alignment horizontal="right"/>
    </xf>
    <xf numFmtId="170" fontId="7" fillId="0" borderId="0" xfId="12" applyNumberFormat="1" applyFont="1" applyFill="1" applyBorder="1" applyAlignment="1">
      <alignment horizontal="right"/>
    </xf>
    <xf numFmtId="170" fontId="8" fillId="0" borderId="0" xfId="43" applyNumberFormat="1" applyFont="1" applyFill="1"/>
    <xf numFmtId="170" fontId="7" fillId="0" borderId="0" xfId="22" applyNumberFormat="1" applyFont="1" applyFill="1" applyAlignment="1">
      <alignment horizontal="right"/>
    </xf>
    <xf numFmtId="170" fontId="7" fillId="0" borderId="0" xfId="12" applyNumberFormat="1" applyFont="1" applyFill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0" fontId="7" fillId="0" borderId="0" xfId="163" applyNumberFormat="1" applyFont="1" applyFill="1" applyBorder="1" applyAlignment="1">
      <alignment horizontal="right"/>
    </xf>
    <xf numFmtId="170" fontId="7" fillId="0" borderId="7" xfId="1" quotePrefix="1" applyNumberFormat="1" applyFont="1" applyFill="1" applyBorder="1" applyAlignment="1">
      <alignment horizontal="right"/>
    </xf>
    <xf numFmtId="170" fontId="8" fillId="0" borderId="0" xfId="43" applyNumberFormat="1" applyFont="1" applyFill="1" applyBorder="1"/>
    <xf numFmtId="170" fontId="7" fillId="0" borderId="6" xfId="1" applyNumberFormat="1" applyFont="1" applyFill="1" applyBorder="1" applyAlignment="1">
      <alignment horizontal="right"/>
    </xf>
    <xf numFmtId="170" fontId="7" fillId="0" borderId="0" xfId="44" applyNumberFormat="1" applyFont="1" applyFill="1" applyAlignment="1">
      <alignment horizontal="right"/>
    </xf>
    <xf numFmtId="170" fontId="7" fillId="0" borderId="0" xfId="87" applyNumberFormat="1" applyFont="1" applyFill="1" applyAlignment="1">
      <alignment horizontal="right"/>
    </xf>
    <xf numFmtId="170" fontId="7" fillId="0" borderId="7" xfId="15" quotePrefix="1" applyNumberFormat="1" applyFont="1" applyFill="1" applyBorder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43" fontId="7" fillId="0" borderId="0" xfId="1" applyFont="1" applyFill="1" applyAlignment="1">
      <alignment horizontal="right"/>
    </xf>
    <xf numFmtId="165" fontId="8" fillId="0" borderId="0" xfId="2" applyNumberFormat="1" applyFont="1" applyFill="1"/>
    <xf numFmtId="167" fontId="8" fillId="0" borderId="5" xfId="1" applyNumberFormat="1" applyFont="1" applyFill="1" applyBorder="1"/>
    <xf numFmtId="167" fontId="8" fillId="0" borderId="8" xfId="1" applyNumberFormat="1" applyFont="1" applyFill="1" applyBorder="1"/>
    <xf numFmtId="172" fontId="7" fillId="0" borderId="6" xfId="1" applyNumberFormat="1" applyFont="1" applyFill="1" applyBorder="1" applyAlignment="1">
      <alignment horizontal="right"/>
    </xf>
    <xf numFmtId="172" fontId="7" fillId="0" borderId="0" xfId="1" applyNumberFormat="1" applyFont="1" applyFill="1" applyBorder="1" applyAlignment="1">
      <alignment horizontal="right"/>
    </xf>
    <xf numFmtId="170" fontId="8" fillId="0" borderId="8" xfId="1" applyNumberFormat="1" applyFont="1" applyFill="1" applyBorder="1" applyAlignment="1">
      <alignment horizontal="right"/>
    </xf>
    <xf numFmtId="170" fontId="8" fillId="0" borderId="8" xfId="2" applyNumberFormat="1" applyFont="1" applyFill="1" applyBorder="1" applyAlignment="1">
      <alignment horizontal="right"/>
    </xf>
    <xf numFmtId="0" fontId="11" fillId="0" borderId="0" xfId="43" quotePrefix="1" applyFont="1" applyFill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" fontId="8" fillId="0" borderId="0" xfId="43" applyNumberFormat="1" applyFont="1" applyFill="1" applyAlignment="1">
      <alignment horizontal="center"/>
    </xf>
    <xf numFmtId="170" fontId="8" fillId="0" borderId="0" xfId="1" applyNumberFormat="1" applyFont="1" applyFill="1" applyAlignment="1">
      <alignment horizontal="center"/>
    </xf>
  </cellXfs>
  <cellStyles count="352">
    <cellStyle name="Comma" xfId="1" builtinId="3"/>
    <cellStyle name="Comma 10" xfId="163" xr:uid="{00000000-0005-0000-0000-0000CE000000}"/>
    <cellStyle name="Comma 10 2" xfId="292" xr:uid="{00000000-0005-0000-0000-0000CE000000}"/>
    <cellStyle name="Comma 11" xfId="227" xr:uid="{00000000-0005-0000-0000-00000F010000}"/>
    <cellStyle name="Comma 12" xfId="287" xr:uid="{00000000-0005-0000-0000-00004D01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2 2 2" xfId="325" xr:uid="{00000000-0005-0000-0000-000003000000}"/>
    <cellStyle name="Comma 2 2 2 2 3" xfId="261" xr:uid="{00000000-0005-0000-0000-000003000000}"/>
    <cellStyle name="Comma 2 2 2 3" xfId="166" xr:uid="{00000000-0005-0000-0000-0000D1000000}"/>
    <cellStyle name="Comma 2 2 2 3 2" xfId="295" xr:uid="{00000000-0005-0000-0000-0000D1000000}"/>
    <cellStyle name="Comma 2 2 2 4" xfId="230" xr:uid="{00000000-0005-0000-0000-000003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2 2 2" xfId="326" xr:uid="{00000000-0005-0000-0000-000004000000}"/>
    <cellStyle name="Comma 2 2 3 2 3" xfId="262" xr:uid="{00000000-0005-0000-0000-000004000000}"/>
    <cellStyle name="Comma 2 2 3 3" xfId="167" xr:uid="{00000000-0005-0000-0000-0000D2000000}"/>
    <cellStyle name="Comma 2 2 3 3 2" xfId="296" xr:uid="{00000000-0005-0000-0000-0000D2000000}"/>
    <cellStyle name="Comma 2 2 3 4" xfId="231" xr:uid="{00000000-0005-0000-0000-000004000000}"/>
    <cellStyle name="Comma 2 2 4" xfId="110" xr:uid="{00000000-0005-0000-0000-000002000000}"/>
    <cellStyle name="Comma 2 2 4 2" xfId="197" xr:uid="{00000000-0005-0000-0000-000002000000}"/>
    <cellStyle name="Comma 2 2 4 2 2" xfId="324" xr:uid="{00000000-0005-0000-0000-000002000000}"/>
    <cellStyle name="Comma 2 2 4 3" xfId="260" xr:uid="{00000000-0005-0000-0000-000002000000}"/>
    <cellStyle name="Comma 2 2 5" xfId="165" xr:uid="{00000000-0005-0000-0000-0000D0000000}"/>
    <cellStyle name="Comma 2 2 5 2" xfId="294" xr:uid="{00000000-0005-0000-0000-0000D0000000}"/>
    <cellStyle name="Comma 2 2 6" xfId="229" xr:uid="{00000000-0005-0000-0000-000002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2 2 2" xfId="327" xr:uid="{00000000-0005-0000-0000-000005000000}"/>
    <cellStyle name="Comma 2 3 2 3" xfId="263" xr:uid="{00000000-0005-0000-0000-000005000000}"/>
    <cellStyle name="Comma 2 3 3" xfId="168" xr:uid="{00000000-0005-0000-0000-0000D3000000}"/>
    <cellStyle name="Comma 2 3 3 2" xfId="297" xr:uid="{00000000-0005-0000-0000-0000D3000000}"/>
    <cellStyle name="Comma 2 3 4" xfId="232" xr:uid="{00000000-0005-0000-0000-000005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2 2 2" xfId="328" xr:uid="{00000000-0005-0000-0000-000006000000}"/>
    <cellStyle name="Comma 2 4 2 3" xfId="264" xr:uid="{00000000-0005-0000-0000-000006000000}"/>
    <cellStyle name="Comma 2 4 3" xfId="169" xr:uid="{00000000-0005-0000-0000-0000D4000000}"/>
    <cellStyle name="Comma 2 4 3 2" xfId="298" xr:uid="{00000000-0005-0000-0000-0000D4000000}"/>
    <cellStyle name="Comma 2 4 4" xfId="233" xr:uid="{00000000-0005-0000-0000-000006000000}"/>
    <cellStyle name="Comma 2 5" xfId="109" xr:uid="{00000000-0005-0000-0000-000001000000}"/>
    <cellStyle name="Comma 2 5 2" xfId="196" xr:uid="{00000000-0005-0000-0000-000001000000}"/>
    <cellStyle name="Comma 2 5 2 2" xfId="323" xr:uid="{00000000-0005-0000-0000-000001000000}"/>
    <cellStyle name="Comma 2 5 3" xfId="259" xr:uid="{00000000-0005-0000-0000-000001000000}"/>
    <cellStyle name="Comma 2 6" xfId="164" xr:uid="{00000000-0005-0000-0000-0000CF000000}"/>
    <cellStyle name="Comma 2 6 2" xfId="293" xr:uid="{00000000-0005-0000-0000-0000CF000000}"/>
    <cellStyle name="Comma 2 7" xfId="228" xr:uid="{00000000-0005-0000-0000-000001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2 2 2" xfId="331" xr:uid="{00000000-0005-0000-0000-000009000000}"/>
    <cellStyle name="Comma 3 2 2 2 3" xfId="267" xr:uid="{00000000-0005-0000-0000-000009000000}"/>
    <cellStyle name="Comma 3 2 2 3" xfId="172" xr:uid="{00000000-0005-0000-0000-0000D7000000}"/>
    <cellStyle name="Comma 3 2 2 3 2" xfId="301" xr:uid="{00000000-0005-0000-0000-0000D7000000}"/>
    <cellStyle name="Comma 3 2 2 4" xfId="236" xr:uid="{00000000-0005-0000-0000-000009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2 2 2" xfId="332" xr:uid="{00000000-0005-0000-0000-00000A000000}"/>
    <cellStyle name="Comma 3 2 3 2 3" xfId="268" xr:uid="{00000000-0005-0000-0000-00000A000000}"/>
    <cellStyle name="Comma 3 2 3 3" xfId="173" xr:uid="{00000000-0005-0000-0000-0000D8000000}"/>
    <cellStyle name="Comma 3 2 3 3 2" xfId="302" xr:uid="{00000000-0005-0000-0000-0000D8000000}"/>
    <cellStyle name="Comma 3 2 3 4" xfId="237" xr:uid="{00000000-0005-0000-0000-00000A000000}"/>
    <cellStyle name="Comma 3 2 4" xfId="116" xr:uid="{00000000-0005-0000-0000-000008000000}"/>
    <cellStyle name="Comma 3 2 4 2" xfId="203" xr:uid="{00000000-0005-0000-0000-000008000000}"/>
    <cellStyle name="Comma 3 2 4 2 2" xfId="330" xr:uid="{00000000-0005-0000-0000-000008000000}"/>
    <cellStyle name="Comma 3 2 4 3" xfId="266" xr:uid="{00000000-0005-0000-0000-000008000000}"/>
    <cellStyle name="Comma 3 2 5" xfId="171" xr:uid="{00000000-0005-0000-0000-0000D6000000}"/>
    <cellStyle name="Comma 3 2 5 2" xfId="300" xr:uid="{00000000-0005-0000-0000-0000D6000000}"/>
    <cellStyle name="Comma 3 2 6" xfId="235" xr:uid="{00000000-0005-0000-0000-000008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2 2 2" xfId="333" xr:uid="{00000000-0005-0000-0000-00000B000000}"/>
    <cellStyle name="Comma 3 3 2 3" xfId="269" xr:uid="{00000000-0005-0000-0000-00000B000000}"/>
    <cellStyle name="Comma 3 3 3" xfId="174" xr:uid="{00000000-0005-0000-0000-0000D9000000}"/>
    <cellStyle name="Comma 3 3 3 2" xfId="303" xr:uid="{00000000-0005-0000-0000-0000D9000000}"/>
    <cellStyle name="Comma 3 3 4" xfId="238" xr:uid="{00000000-0005-0000-0000-00000B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2 2 2" xfId="334" xr:uid="{00000000-0005-0000-0000-00000C000000}"/>
    <cellStyle name="Comma 3 4 2 3" xfId="270" xr:uid="{00000000-0005-0000-0000-00000C000000}"/>
    <cellStyle name="Comma 3 4 3" xfId="175" xr:uid="{00000000-0005-0000-0000-0000DA000000}"/>
    <cellStyle name="Comma 3 4 3 2" xfId="304" xr:uid="{00000000-0005-0000-0000-0000DA000000}"/>
    <cellStyle name="Comma 3 4 4" xfId="239" xr:uid="{00000000-0005-0000-0000-00000C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2 2 2" xfId="335" xr:uid="{00000000-0005-0000-0000-00000D000000}"/>
    <cellStyle name="Comma 3 5 2 3" xfId="271" xr:uid="{00000000-0005-0000-0000-00000D000000}"/>
    <cellStyle name="Comma 3 5 3" xfId="176" xr:uid="{00000000-0005-0000-0000-0000DB000000}"/>
    <cellStyle name="Comma 3 5 3 2" xfId="305" xr:uid="{00000000-0005-0000-0000-0000DB000000}"/>
    <cellStyle name="Comma 3 5 4" xfId="240" xr:uid="{00000000-0005-0000-0000-00000D000000}"/>
    <cellStyle name="Comma 3 6" xfId="115" xr:uid="{00000000-0005-0000-0000-000007000000}"/>
    <cellStyle name="Comma 3 6 2" xfId="202" xr:uid="{00000000-0005-0000-0000-000007000000}"/>
    <cellStyle name="Comma 3 6 2 2" xfId="329" xr:uid="{00000000-0005-0000-0000-000007000000}"/>
    <cellStyle name="Comma 3 6 3" xfId="265" xr:uid="{00000000-0005-0000-0000-000007000000}"/>
    <cellStyle name="Comma 3 7" xfId="170" xr:uid="{00000000-0005-0000-0000-0000D5000000}"/>
    <cellStyle name="Comma 3 7 2" xfId="299" xr:uid="{00000000-0005-0000-0000-0000D5000000}"/>
    <cellStyle name="Comma 3 8" xfId="234" xr:uid="{00000000-0005-0000-0000-000007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2 2 2" xfId="338" xr:uid="{00000000-0005-0000-0000-000010000000}"/>
    <cellStyle name="Comma 4 2 2 2 3" xfId="274" xr:uid="{00000000-0005-0000-0000-000010000000}"/>
    <cellStyle name="Comma 4 2 2 3" xfId="179" xr:uid="{00000000-0005-0000-0000-0000DE000000}"/>
    <cellStyle name="Comma 4 2 2 3 2" xfId="308" xr:uid="{00000000-0005-0000-0000-0000DE000000}"/>
    <cellStyle name="Comma 4 2 2 4" xfId="243" xr:uid="{00000000-0005-0000-0000-000010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2 2 2" xfId="339" xr:uid="{00000000-0005-0000-0000-000011000000}"/>
    <cellStyle name="Comma 4 2 3 2 3" xfId="275" xr:uid="{00000000-0005-0000-0000-000011000000}"/>
    <cellStyle name="Comma 4 2 3 3" xfId="180" xr:uid="{00000000-0005-0000-0000-0000DF000000}"/>
    <cellStyle name="Comma 4 2 3 3 2" xfId="309" xr:uid="{00000000-0005-0000-0000-0000DF000000}"/>
    <cellStyle name="Comma 4 2 3 4" xfId="244" xr:uid="{00000000-0005-0000-0000-000011000000}"/>
    <cellStyle name="Comma 4 2 4" xfId="123" xr:uid="{00000000-0005-0000-0000-00000F000000}"/>
    <cellStyle name="Comma 4 2 4 2" xfId="210" xr:uid="{00000000-0005-0000-0000-00000F000000}"/>
    <cellStyle name="Comma 4 2 4 2 2" xfId="337" xr:uid="{00000000-0005-0000-0000-00000F000000}"/>
    <cellStyle name="Comma 4 2 4 3" xfId="273" xr:uid="{00000000-0005-0000-0000-00000F000000}"/>
    <cellStyle name="Comma 4 2 5" xfId="178" xr:uid="{00000000-0005-0000-0000-0000DD000000}"/>
    <cellStyle name="Comma 4 2 5 2" xfId="307" xr:uid="{00000000-0005-0000-0000-0000DD000000}"/>
    <cellStyle name="Comma 4 2 6" xfId="242" xr:uid="{00000000-0005-0000-0000-00000F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2 2 2" xfId="340" xr:uid="{00000000-0005-0000-0000-000012000000}"/>
    <cellStyle name="Comma 4 3 2 3" xfId="276" xr:uid="{00000000-0005-0000-0000-000012000000}"/>
    <cellStyle name="Comma 4 3 3" xfId="181" xr:uid="{00000000-0005-0000-0000-0000E0000000}"/>
    <cellStyle name="Comma 4 3 3 2" xfId="310" xr:uid="{00000000-0005-0000-0000-0000E0000000}"/>
    <cellStyle name="Comma 4 3 4" xfId="245" xr:uid="{00000000-0005-0000-0000-000012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2 2 2" xfId="341" xr:uid="{00000000-0005-0000-0000-000013000000}"/>
    <cellStyle name="Comma 4 4 2 3" xfId="277" xr:uid="{00000000-0005-0000-0000-000013000000}"/>
    <cellStyle name="Comma 4 4 3" xfId="182" xr:uid="{00000000-0005-0000-0000-0000E1000000}"/>
    <cellStyle name="Comma 4 4 3 2" xfId="311" xr:uid="{00000000-0005-0000-0000-0000E1000000}"/>
    <cellStyle name="Comma 4 4 4" xfId="246" xr:uid="{00000000-0005-0000-0000-000013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2 2 2" xfId="342" xr:uid="{00000000-0005-0000-0000-000014000000}"/>
    <cellStyle name="Comma 4 5 2 3" xfId="278" xr:uid="{00000000-0005-0000-0000-000014000000}"/>
    <cellStyle name="Comma 4 5 3" xfId="183" xr:uid="{00000000-0005-0000-0000-0000E2000000}"/>
    <cellStyle name="Comma 4 5 3 2" xfId="312" xr:uid="{00000000-0005-0000-0000-0000E2000000}"/>
    <cellStyle name="Comma 4 5 4" xfId="247" xr:uid="{00000000-0005-0000-0000-000014000000}"/>
    <cellStyle name="Comma 4 6" xfId="122" xr:uid="{00000000-0005-0000-0000-00000E000000}"/>
    <cellStyle name="Comma 4 6 2" xfId="209" xr:uid="{00000000-0005-0000-0000-00000E000000}"/>
    <cellStyle name="Comma 4 6 2 2" xfId="336" xr:uid="{00000000-0005-0000-0000-00000E000000}"/>
    <cellStyle name="Comma 4 6 3" xfId="272" xr:uid="{00000000-0005-0000-0000-00000E000000}"/>
    <cellStyle name="Comma 4 7" xfId="177" xr:uid="{00000000-0005-0000-0000-0000DC000000}"/>
    <cellStyle name="Comma 4 7 2" xfId="306" xr:uid="{00000000-0005-0000-0000-0000DC000000}"/>
    <cellStyle name="Comma 4 8" xfId="241" xr:uid="{00000000-0005-0000-0000-00000E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2 2 2" xfId="345" xr:uid="{00000000-0005-0000-0000-000017000000}"/>
    <cellStyle name="Comma 5 2 2 2 3" xfId="281" xr:uid="{00000000-0005-0000-0000-000017000000}"/>
    <cellStyle name="Comma 5 2 2 3" xfId="186" xr:uid="{00000000-0005-0000-0000-0000E5000000}"/>
    <cellStyle name="Comma 5 2 2 3 2" xfId="315" xr:uid="{00000000-0005-0000-0000-0000E5000000}"/>
    <cellStyle name="Comma 5 2 2 4" xfId="250" xr:uid="{00000000-0005-0000-0000-000017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2 2 2" xfId="346" xr:uid="{00000000-0005-0000-0000-000018000000}"/>
    <cellStyle name="Comma 5 2 3 2 3" xfId="282" xr:uid="{00000000-0005-0000-0000-000018000000}"/>
    <cellStyle name="Comma 5 2 3 3" xfId="187" xr:uid="{00000000-0005-0000-0000-0000E6000000}"/>
    <cellStyle name="Comma 5 2 3 3 2" xfId="316" xr:uid="{00000000-0005-0000-0000-0000E6000000}"/>
    <cellStyle name="Comma 5 2 3 4" xfId="251" xr:uid="{00000000-0005-0000-0000-000018000000}"/>
    <cellStyle name="Comma 5 2 4" xfId="130" xr:uid="{00000000-0005-0000-0000-000016000000}"/>
    <cellStyle name="Comma 5 2 4 2" xfId="217" xr:uid="{00000000-0005-0000-0000-000016000000}"/>
    <cellStyle name="Comma 5 2 4 2 2" xfId="344" xr:uid="{00000000-0005-0000-0000-000016000000}"/>
    <cellStyle name="Comma 5 2 4 3" xfId="280" xr:uid="{00000000-0005-0000-0000-000016000000}"/>
    <cellStyle name="Comma 5 2 5" xfId="185" xr:uid="{00000000-0005-0000-0000-0000E4000000}"/>
    <cellStyle name="Comma 5 2 5 2" xfId="314" xr:uid="{00000000-0005-0000-0000-0000E4000000}"/>
    <cellStyle name="Comma 5 2 6" xfId="249" xr:uid="{00000000-0005-0000-0000-000016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2 2 2" xfId="347" xr:uid="{00000000-0005-0000-0000-000019000000}"/>
    <cellStyle name="Comma 5 3 2 3" xfId="283" xr:uid="{00000000-0005-0000-0000-000019000000}"/>
    <cellStyle name="Comma 5 3 3" xfId="188" xr:uid="{00000000-0005-0000-0000-0000E7000000}"/>
    <cellStyle name="Comma 5 3 3 2" xfId="317" xr:uid="{00000000-0005-0000-0000-0000E7000000}"/>
    <cellStyle name="Comma 5 3 4" xfId="252" xr:uid="{00000000-0005-0000-0000-000019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2 2 2" xfId="348" xr:uid="{00000000-0005-0000-0000-00001A000000}"/>
    <cellStyle name="Comma 5 4 2 3" xfId="284" xr:uid="{00000000-0005-0000-0000-00001A000000}"/>
    <cellStyle name="Comma 5 4 3" xfId="189" xr:uid="{00000000-0005-0000-0000-0000E8000000}"/>
    <cellStyle name="Comma 5 4 3 2" xfId="318" xr:uid="{00000000-0005-0000-0000-0000E8000000}"/>
    <cellStyle name="Comma 5 4 4" xfId="253" xr:uid="{00000000-0005-0000-0000-00001A000000}"/>
    <cellStyle name="Comma 5 5" xfId="129" xr:uid="{00000000-0005-0000-0000-000015000000}"/>
    <cellStyle name="Comma 5 5 2" xfId="216" xr:uid="{00000000-0005-0000-0000-000015000000}"/>
    <cellStyle name="Comma 5 5 2 2" xfId="343" xr:uid="{00000000-0005-0000-0000-000015000000}"/>
    <cellStyle name="Comma 5 5 3" xfId="279" xr:uid="{00000000-0005-0000-0000-000015000000}"/>
    <cellStyle name="Comma 5 6" xfId="184" xr:uid="{00000000-0005-0000-0000-0000E3000000}"/>
    <cellStyle name="Comma 5 6 2" xfId="313" xr:uid="{00000000-0005-0000-0000-0000E3000000}"/>
    <cellStyle name="Comma 5 7" xfId="248" xr:uid="{00000000-0005-0000-0000-000015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2 2 2" xfId="349" xr:uid="{00000000-0005-0000-0000-00001B000000}"/>
    <cellStyle name="Comma 6 2 3" xfId="285" xr:uid="{00000000-0005-0000-0000-00001B000000}"/>
    <cellStyle name="Comma 6 3" xfId="190" xr:uid="{00000000-0005-0000-0000-0000E9000000}"/>
    <cellStyle name="Comma 6 3 2" xfId="319" xr:uid="{00000000-0005-0000-0000-0000E9000000}"/>
    <cellStyle name="Comma 6 4" xfId="254" xr:uid="{00000000-0005-0000-0000-00001B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2 2 2" xfId="350" xr:uid="{00000000-0005-0000-0000-00001C000000}"/>
    <cellStyle name="Comma 7 2 3" xfId="286" xr:uid="{00000000-0005-0000-0000-00001C000000}"/>
    <cellStyle name="Comma 7 3" xfId="191" xr:uid="{00000000-0005-0000-0000-0000EA000000}"/>
    <cellStyle name="Comma 7 3 2" xfId="320" xr:uid="{00000000-0005-0000-0000-0000EA000000}"/>
    <cellStyle name="Comma 7 4" xfId="255" xr:uid="{00000000-0005-0000-0000-00001C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2 2 2" xfId="351" xr:uid="{00000000-0005-0000-0000-00001D000000}"/>
    <cellStyle name="Comma 8 2 3" xfId="288" xr:uid="{00000000-0005-0000-0000-00001D000000}"/>
    <cellStyle name="Comma 8 2 4" xfId="291" xr:uid="{00000000-0005-0000-0000-00001D000000}"/>
    <cellStyle name="Comma 8 3" xfId="193" xr:uid="{00000000-0005-0000-0000-00001D000000}"/>
    <cellStyle name="Comma 8 3 2" xfId="321" xr:uid="{00000000-0005-0000-0000-00001D000000}"/>
    <cellStyle name="Comma 8 4" xfId="257" xr:uid="{00000000-0005-0000-0000-00001D000000}"/>
    <cellStyle name="Comma 8 5" xfId="289" xr:uid="{00000000-0005-0000-0000-00001D000000}"/>
    <cellStyle name="Comma 9" xfId="108" xr:uid="{00000000-0005-0000-0000-000098000000}"/>
    <cellStyle name="Comma 9 2" xfId="195" xr:uid="{00000000-0005-0000-0000-000098000000}"/>
    <cellStyle name="Comma 9 2 2" xfId="322" xr:uid="{00000000-0005-0000-0000-000098000000}"/>
    <cellStyle name="Comma 9 3" xfId="258" xr:uid="{00000000-0005-0000-0000-000098000000}"/>
    <cellStyle name="Comma 9 4" xfId="290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 5" xfId="226" xr:uid="{00000000-0005-0000-0000-00004B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40" xfId="256" xr:uid="{00000000-0005-0000-0000-00004C01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Normal="100" workbookViewId="0"/>
  </sheetViews>
  <sheetFormatPr defaultColWidth="8" defaultRowHeight="11.5"/>
  <cols>
    <col min="1" max="1" width="43.9140625" style="13" customWidth="1"/>
    <col min="2" max="3" width="11.83203125" style="16" customWidth="1"/>
    <col min="4" max="4" width="2.33203125" style="16" customWidth="1"/>
    <col min="5" max="6" width="11.83203125" style="16" customWidth="1"/>
    <col min="7" max="16384" width="8" style="13"/>
  </cols>
  <sheetData>
    <row r="1" spans="1:7">
      <c r="A1" s="32" t="s">
        <v>81</v>
      </c>
      <c r="B1" s="1"/>
      <c r="C1" s="1"/>
      <c r="D1" s="1"/>
      <c r="E1" s="1"/>
      <c r="F1" s="1"/>
    </row>
    <row r="2" spans="1:7">
      <c r="A2" s="32" t="s">
        <v>82</v>
      </c>
      <c r="B2" s="1"/>
      <c r="C2" s="1"/>
      <c r="D2" s="1"/>
      <c r="E2" s="1"/>
      <c r="F2" s="1"/>
    </row>
    <row r="3" spans="1:7">
      <c r="A3" s="32" t="s">
        <v>83</v>
      </c>
      <c r="B3" s="1"/>
      <c r="C3" s="1"/>
      <c r="D3" s="1"/>
      <c r="E3" s="1"/>
      <c r="F3" s="1"/>
    </row>
    <row r="4" spans="1:7">
      <c r="A4" s="32" t="s">
        <v>61</v>
      </c>
      <c r="B4" s="1"/>
      <c r="C4" s="1"/>
      <c r="D4" s="1"/>
      <c r="E4" s="1"/>
      <c r="F4" s="1"/>
    </row>
    <row r="5" spans="1:7">
      <c r="A5" s="33" t="s">
        <v>126</v>
      </c>
      <c r="B5" s="1"/>
      <c r="C5" s="1"/>
      <c r="D5" s="1"/>
      <c r="E5" s="1"/>
      <c r="F5" s="1"/>
    </row>
    <row r="6" spans="1:7">
      <c r="A6" s="2"/>
      <c r="B6" s="1"/>
      <c r="C6" s="34"/>
      <c r="D6" s="1"/>
      <c r="E6" s="1"/>
      <c r="F6" s="34"/>
    </row>
    <row r="7" spans="1:7" s="52" customFormat="1">
      <c r="A7" s="49"/>
      <c r="B7" s="50">
        <v>2023</v>
      </c>
      <c r="C7" s="50">
        <v>2022</v>
      </c>
      <c r="D7" s="51"/>
      <c r="E7" s="50">
        <f>B7</f>
        <v>2023</v>
      </c>
      <c r="F7" s="50">
        <f>C7</f>
        <v>2022</v>
      </c>
    </row>
    <row r="8" spans="1:7">
      <c r="A8" s="2"/>
      <c r="B8" s="34" t="s">
        <v>62</v>
      </c>
      <c r="C8" s="34" t="s">
        <v>63</v>
      </c>
      <c r="D8" s="34"/>
      <c r="E8" s="34" t="s">
        <v>104</v>
      </c>
      <c r="F8" s="34" t="s">
        <v>104</v>
      </c>
    </row>
    <row r="9" spans="1:7">
      <c r="A9" s="2"/>
      <c r="B9" s="34" t="s">
        <v>64</v>
      </c>
      <c r="C9" s="34" t="s">
        <v>64</v>
      </c>
      <c r="D9" s="34"/>
      <c r="E9" s="34" t="s">
        <v>65</v>
      </c>
      <c r="F9" s="34" t="s">
        <v>65</v>
      </c>
    </row>
    <row r="10" spans="1:7">
      <c r="A10" s="2"/>
      <c r="B10" s="53">
        <v>45107</v>
      </c>
      <c r="C10" s="53">
        <v>44742</v>
      </c>
      <c r="D10" s="34"/>
      <c r="E10" s="34" t="s">
        <v>66</v>
      </c>
      <c r="F10" s="34" t="s">
        <v>66</v>
      </c>
    </row>
    <row r="11" spans="1:7">
      <c r="A11" s="2"/>
      <c r="B11" s="34" t="s">
        <v>6</v>
      </c>
      <c r="C11" s="34" t="s">
        <v>6</v>
      </c>
      <c r="D11" s="34"/>
      <c r="E11" s="34" t="s">
        <v>6</v>
      </c>
      <c r="F11" s="34" t="s">
        <v>6</v>
      </c>
    </row>
    <row r="12" spans="1:7">
      <c r="A12" s="2"/>
      <c r="B12" s="1"/>
      <c r="C12" s="1"/>
      <c r="D12" s="1"/>
      <c r="E12" s="1"/>
      <c r="F12" s="1"/>
    </row>
    <row r="13" spans="1:7">
      <c r="A13" s="2" t="s">
        <v>3</v>
      </c>
      <c r="B13" s="65">
        <v>64768</v>
      </c>
      <c r="C13" s="66">
        <v>54137</v>
      </c>
      <c r="D13" s="67"/>
      <c r="E13" s="65">
        <v>122129</v>
      </c>
      <c r="F13" s="68">
        <v>139738</v>
      </c>
      <c r="G13" s="69"/>
    </row>
    <row r="14" spans="1:7">
      <c r="A14" s="2"/>
      <c r="B14" s="67"/>
      <c r="C14" s="70"/>
      <c r="D14" s="67"/>
      <c r="E14" s="67"/>
      <c r="F14" s="71"/>
      <c r="G14" s="69"/>
    </row>
    <row r="15" spans="1:7">
      <c r="A15" s="2" t="s">
        <v>67</v>
      </c>
      <c r="B15" s="65">
        <v>-65172</v>
      </c>
      <c r="C15" s="66">
        <v>-52316</v>
      </c>
      <c r="D15" s="67"/>
      <c r="E15" s="65">
        <v>-122047</v>
      </c>
      <c r="F15" s="68">
        <v>-136324</v>
      </c>
      <c r="G15" s="69"/>
    </row>
    <row r="16" spans="1:7">
      <c r="A16" s="2"/>
      <c r="B16" s="67"/>
      <c r="C16" s="70"/>
      <c r="D16" s="67"/>
      <c r="E16" s="67"/>
      <c r="F16" s="71"/>
      <c r="G16" s="69"/>
    </row>
    <row r="17" spans="1:7">
      <c r="A17" s="2" t="s">
        <v>68</v>
      </c>
      <c r="B17" s="65">
        <v>-390</v>
      </c>
      <c r="C17" s="66">
        <v>-462</v>
      </c>
      <c r="D17" s="67"/>
      <c r="E17" s="65">
        <v>-798</v>
      </c>
      <c r="F17" s="68">
        <v>-932</v>
      </c>
      <c r="G17" s="69"/>
    </row>
    <row r="18" spans="1:7">
      <c r="A18" s="2"/>
      <c r="B18" s="67"/>
      <c r="C18" s="70"/>
      <c r="D18" s="67"/>
      <c r="E18" s="67"/>
      <c r="F18" s="71"/>
      <c r="G18" s="69"/>
    </row>
    <row r="19" spans="1:7">
      <c r="A19" s="2" t="s">
        <v>109</v>
      </c>
      <c r="B19" s="65">
        <v>-257</v>
      </c>
      <c r="C19" s="66">
        <v>136</v>
      </c>
      <c r="D19" s="67"/>
      <c r="E19" s="60">
        <v>-119</v>
      </c>
      <c r="F19" s="68">
        <v>123</v>
      </c>
      <c r="G19" s="69"/>
    </row>
    <row r="20" spans="1:7">
      <c r="A20" s="2"/>
      <c r="B20" s="72"/>
      <c r="C20" s="72"/>
      <c r="D20" s="67"/>
      <c r="E20" s="72"/>
      <c r="F20" s="72"/>
      <c r="G20" s="69"/>
    </row>
    <row r="21" spans="1:7">
      <c r="A21" s="2" t="s">
        <v>110</v>
      </c>
      <c r="B21" s="65">
        <f>SUM(B13:B19)</f>
        <v>-1051</v>
      </c>
      <c r="C21" s="65">
        <f>SUM(C13:C20)</f>
        <v>1495</v>
      </c>
      <c r="D21" s="67"/>
      <c r="E21" s="65">
        <f>SUM(E13:E19)</f>
        <v>-835</v>
      </c>
      <c r="F21" s="65">
        <f>SUM(F13:F20)</f>
        <v>2605</v>
      </c>
      <c r="G21" s="69"/>
    </row>
    <row r="22" spans="1:7">
      <c r="A22" s="2"/>
      <c r="B22" s="67"/>
      <c r="C22" s="67"/>
      <c r="D22" s="67"/>
      <c r="E22" s="67"/>
      <c r="F22" s="67"/>
      <c r="G22" s="69"/>
    </row>
    <row r="23" spans="1:7">
      <c r="A23" s="2" t="s">
        <v>35</v>
      </c>
      <c r="B23" s="65">
        <v>-136</v>
      </c>
      <c r="C23" s="66">
        <v>-172</v>
      </c>
      <c r="D23" s="67"/>
      <c r="E23" s="65">
        <v>-242</v>
      </c>
      <c r="F23" s="73">
        <v>-291</v>
      </c>
      <c r="G23" s="69"/>
    </row>
    <row r="24" spans="1:7">
      <c r="A24" s="2" t="s">
        <v>77</v>
      </c>
      <c r="B24" s="65">
        <v>183</v>
      </c>
      <c r="C24" s="66">
        <v>168</v>
      </c>
      <c r="D24" s="67"/>
      <c r="E24" s="65">
        <v>290</v>
      </c>
      <c r="F24" s="73">
        <v>237</v>
      </c>
      <c r="G24" s="69"/>
    </row>
    <row r="25" spans="1:7">
      <c r="A25" s="2"/>
      <c r="B25" s="72"/>
      <c r="C25" s="72"/>
      <c r="D25" s="67"/>
      <c r="E25" s="74"/>
      <c r="F25" s="74"/>
      <c r="G25" s="69"/>
    </row>
    <row r="26" spans="1:7">
      <c r="A26" s="2" t="s">
        <v>111</v>
      </c>
      <c r="B26" s="67">
        <f>SUM(B21:B25)</f>
        <v>-1004</v>
      </c>
      <c r="C26" s="67">
        <f>SUM(C21:C25)</f>
        <v>1491</v>
      </c>
      <c r="D26" s="67"/>
      <c r="E26" s="67">
        <f>SUM(E21:E25)</f>
        <v>-787</v>
      </c>
      <c r="F26" s="67">
        <f>SUM(F21:F25)</f>
        <v>2551</v>
      </c>
      <c r="G26" s="69"/>
    </row>
    <row r="27" spans="1:7">
      <c r="A27" s="2"/>
      <c r="B27" s="67"/>
      <c r="C27" s="67"/>
      <c r="D27" s="67"/>
      <c r="E27" s="67"/>
      <c r="F27" s="67"/>
      <c r="G27" s="69"/>
    </row>
    <row r="28" spans="1:7">
      <c r="A28" s="2" t="s">
        <v>69</v>
      </c>
      <c r="B28" s="65">
        <v>-22</v>
      </c>
      <c r="C28" s="66">
        <v>-40</v>
      </c>
      <c r="D28" s="67"/>
      <c r="E28" s="65">
        <v>-52</v>
      </c>
      <c r="F28" s="68">
        <v>-202</v>
      </c>
      <c r="G28" s="69"/>
    </row>
    <row r="29" spans="1:7">
      <c r="A29" s="2"/>
      <c r="B29" s="72"/>
      <c r="C29" s="72"/>
      <c r="D29" s="67"/>
      <c r="E29" s="72"/>
      <c r="F29" s="72"/>
      <c r="G29" s="69"/>
    </row>
    <row r="30" spans="1:7" s="23" customFormat="1">
      <c r="A30" s="28" t="s">
        <v>112</v>
      </c>
      <c r="B30" s="65">
        <f>SUM(B26:B29)</f>
        <v>-1026</v>
      </c>
      <c r="C30" s="65">
        <f>SUM(C26:C28)</f>
        <v>1451</v>
      </c>
      <c r="D30" s="65"/>
      <c r="E30" s="65">
        <f>SUM(E26:E29)</f>
        <v>-839</v>
      </c>
      <c r="F30" s="65">
        <f>SUM(F26:F28)</f>
        <v>2349</v>
      </c>
      <c r="G30" s="75"/>
    </row>
    <row r="31" spans="1:7">
      <c r="A31" s="2"/>
      <c r="B31" s="67"/>
      <c r="C31" s="67"/>
      <c r="D31" s="67"/>
      <c r="E31" s="67"/>
      <c r="F31" s="67"/>
      <c r="G31" s="69"/>
    </row>
    <row r="32" spans="1:7">
      <c r="A32" s="2" t="s">
        <v>116</v>
      </c>
      <c r="B32" s="72">
        <v>0</v>
      </c>
      <c r="C32" s="72">
        <v>0</v>
      </c>
      <c r="D32" s="67"/>
      <c r="E32" s="72">
        <v>0</v>
      </c>
      <c r="F32" s="72">
        <v>0</v>
      </c>
      <c r="G32" s="69"/>
    </row>
    <row r="33" spans="1:7">
      <c r="A33" s="2"/>
      <c r="B33" s="67"/>
      <c r="C33" s="67"/>
      <c r="D33" s="67"/>
      <c r="E33" s="67"/>
      <c r="F33" s="67"/>
      <c r="G33" s="69"/>
    </row>
    <row r="34" spans="1:7" ht="12" thickBot="1">
      <c r="A34" s="2" t="s">
        <v>117</v>
      </c>
      <c r="B34" s="76">
        <f>SUM(B30:B32)</f>
        <v>-1026</v>
      </c>
      <c r="C34" s="76">
        <f>SUM(C30:C32)</f>
        <v>1451</v>
      </c>
      <c r="D34" s="67"/>
      <c r="E34" s="76">
        <f>SUM(E30:E32)</f>
        <v>-839</v>
      </c>
      <c r="F34" s="76">
        <f>SUM(F30:F33)</f>
        <v>2349</v>
      </c>
      <c r="G34" s="69"/>
    </row>
    <row r="35" spans="1:7" ht="12" thickTop="1">
      <c r="A35" s="2"/>
      <c r="B35" s="67"/>
      <c r="C35" s="67"/>
      <c r="D35" s="67"/>
      <c r="E35" s="67"/>
      <c r="F35" s="67"/>
      <c r="G35" s="69"/>
    </row>
    <row r="36" spans="1:7">
      <c r="A36" s="2"/>
      <c r="B36" s="77"/>
      <c r="C36" s="78"/>
      <c r="D36" s="67"/>
      <c r="E36" s="77"/>
      <c r="F36" s="78"/>
      <c r="G36" s="69"/>
    </row>
    <row r="37" spans="1:7">
      <c r="A37" s="2" t="s">
        <v>113</v>
      </c>
      <c r="B37" s="67"/>
      <c r="C37" s="67"/>
      <c r="D37" s="67"/>
      <c r="E37" s="67"/>
      <c r="F37" s="67"/>
      <c r="G37" s="69"/>
    </row>
    <row r="38" spans="1:7">
      <c r="A38" s="15" t="s">
        <v>34</v>
      </c>
      <c r="B38" s="65">
        <v>-972</v>
      </c>
      <c r="C38" s="65">
        <v>1466</v>
      </c>
      <c r="D38" s="67"/>
      <c r="E38" s="65">
        <f>E40-E39</f>
        <v>-792</v>
      </c>
      <c r="F38" s="65">
        <v>2345</v>
      </c>
      <c r="G38" s="69"/>
    </row>
    <row r="39" spans="1:7">
      <c r="A39" s="15" t="s">
        <v>57</v>
      </c>
      <c r="B39" s="65">
        <v>-54</v>
      </c>
      <c r="C39" s="66">
        <v>-15</v>
      </c>
      <c r="D39" s="67"/>
      <c r="E39" s="72">
        <v>-47</v>
      </c>
      <c r="F39" s="79">
        <v>4</v>
      </c>
      <c r="G39" s="69"/>
    </row>
    <row r="40" spans="1:7" ht="12" thickBot="1">
      <c r="A40" s="2"/>
      <c r="B40" s="80">
        <f>SUM(B38:B39)</f>
        <v>-1026</v>
      </c>
      <c r="C40" s="80">
        <f>SUM(C38:C39)</f>
        <v>1451</v>
      </c>
      <c r="D40" s="65"/>
      <c r="E40" s="76">
        <f>E30</f>
        <v>-839</v>
      </c>
      <c r="F40" s="76">
        <f>SUM(F38:F39)</f>
        <v>2349</v>
      </c>
      <c r="G40" s="69"/>
    </row>
    <row r="41" spans="1:7" ht="12" thickTop="1">
      <c r="A41" s="2"/>
      <c r="B41" s="65"/>
      <c r="C41" s="65"/>
      <c r="D41" s="65"/>
      <c r="E41" s="65"/>
      <c r="F41" s="65"/>
      <c r="G41" s="69"/>
    </row>
    <row r="42" spans="1:7">
      <c r="A42" s="15"/>
      <c r="B42" s="67"/>
      <c r="C42" s="67"/>
      <c r="D42" s="67"/>
      <c r="E42" s="67"/>
      <c r="F42" s="67"/>
      <c r="G42" s="69"/>
    </row>
    <row r="43" spans="1:7">
      <c r="A43" s="2" t="s">
        <v>85</v>
      </c>
      <c r="B43" s="67"/>
      <c r="C43" s="67"/>
      <c r="D43" s="67"/>
      <c r="E43" s="67"/>
      <c r="F43" s="67"/>
      <c r="G43" s="69"/>
    </row>
    <row r="44" spans="1:7">
      <c r="A44" s="15" t="s">
        <v>34</v>
      </c>
      <c r="B44" s="65">
        <v>-972</v>
      </c>
      <c r="C44" s="65">
        <v>1466</v>
      </c>
      <c r="D44" s="67"/>
      <c r="E44" s="65">
        <f>E46-E45</f>
        <v>-792</v>
      </c>
      <c r="F44" s="65">
        <v>2345</v>
      </c>
      <c r="G44" s="69"/>
    </row>
    <row r="45" spans="1:7">
      <c r="A45" s="15" t="s">
        <v>57</v>
      </c>
      <c r="B45" s="65">
        <v>-54</v>
      </c>
      <c r="C45" s="66">
        <v>-15</v>
      </c>
      <c r="D45" s="67"/>
      <c r="E45" s="72">
        <f>E39</f>
        <v>-47</v>
      </c>
      <c r="F45" s="74">
        <v>4</v>
      </c>
      <c r="G45" s="69"/>
    </row>
    <row r="46" spans="1:7" ht="12" thickBot="1">
      <c r="A46" s="2"/>
      <c r="B46" s="80">
        <f>B34</f>
        <v>-1026</v>
      </c>
      <c r="C46" s="80">
        <f>SUM(C44:C45)</f>
        <v>1451</v>
      </c>
      <c r="D46" s="65"/>
      <c r="E46" s="76">
        <f>E34</f>
        <v>-839</v>
      </c>
      <c r="F46" s="76">
        <f>SUM(F44:F45)</f>
        <v>2349</v>
      </c>
      <c r="G46" s="69"/>
    </row>
    <row r="47" spans="1:7" ht="12" thickTop="1">
      <c r="A47" s="15"/>
      <c r="B47" s="67"/>
      <c r="C47" s="67"/>
      <c r="D47" s="67"/>
      <c r="E47" s="67"/>
      <c r="F47" s="67"/>
      <c r="G47" s="69"/>
    </row>
    <row r="48" spans="1:7">
      <c r="A48" s="15"/>
      <c r="B48" s="67"/>
      <c r="C48" s="67"/>
      <c r="D48" s="67"/>
      <c r="E48" s="67"/>
      <c r="F48" s="67"/>
      <c r="G48" s="69"/>
    </row>
    <row r="49" spans="1:7">
      <c r="A49" s="2" t="s">
        <v>114</v>
      </c>
      <c r="B49" s="67"/>
      <c r="C49" s="67"/>
      <c r="D49" s="67"/>
      <c r="E49" s="67"/>
      <c r="F49" s="67"/>
      <c r="G49" s="69"/>
    </row>
    <row r="50" spans="1:7">
      <c r="A50" s="2" t="s">
        <v>46</v>
      </c>
      <c r="B50" s="67"/>
      <c r="C50" s="67"/>
      <c r="D50" s="67"/>
      <c r="E50" s="67"/>
      <c r="F50" s="67"/>
      <c r="G50" s="69"/>
    </row>
    <row r="51" spans="1:7">
      <c r="A51" s="2"/>
      <c r="B51" s="81"/>
      <c r="C51" s="81"/>
      <c r="D51" s="81"/>
      <c r="E51" s="81"/>
      <c r="F51" s="81"/>
      <c r="G51" s="25"/>
    </row>
    <row r="52" spans="1:7" ht="12" thickBot="1">
      <c r="A52" s="2" t="s">
        <v>115</v>
      </c>
      <c r="B52" s="85">
        <f>B38/60402*100</f>
        <v>-1.6092182378066953</v>
      </c>
      <c r="C52" s="85">
        <f>C38/60402*100</f>
        <v>2.4270719512598919</v>
      </c>
      <c r="D52" s="86"/>
      <c r="E52" s="85">
        <f>E38/60402*100</f>
        <v>-1.3112148604350848</v>
      </c>
      <c r="F52" s="85">
        <f>F38/60402*100</f>
        <v>3.8823217774245884</v>
      </c>
      <c r="G52" s="25"/>
    </row>
    <row r="53" spans="1:7" ht="12" thickTop="1">
      <c r="A53" s="2"/>
      <c r="B53" s="67"/>
      <c r="C53" s="67"/>
      <c r="D53" s="65"/>
      <c r="E53" s="67"/>
      <c r="F53" s="67"/>
      <c r="G53" s="69"/>
    </row>
    <row r="54" spans="1:7">
      <c r="A54" s="2"/>
      <c r="B54" s="1"/>
      <c r="C54" s="1"/>
      <c r="D54" s="1"/>
      <c r="E54" s="1"/>
      <c r="F54" s="1"/>
    </row>
    <row r="55" spans="1:7">
      <c r="A55" s="2" t="s">
        <v>48</v>
      </c>
      <c r="B55" s="1"/>
      <c r="C55" s="1"/>
      <c r="D55" s="1"/>
      <c r="E55" s="1"/>
      <c r="F55" s="1"/>
    </row>
    <row r="56" spans="1:7">
      <c r="A56" s="2" t="s">
        <v>93</v>
      </c>
      <c r="B56" s="1"/>
      <c r="C56" s="1"/>
      <c r="D56" s="1"/>
      <c r="E56" s="1"/>
      <c r="F56" s="1"/>
    </row>
    <row r="57" spans="1:7">
      <c r="A57" s="2"/>
      <c r="B57" s="1"/>
      <c r="C57" s="1"/>
      <c r="D57" s="1"/>
      <c r="E57" s="1"/>
      <c r="F57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6"/>
  <sheetViews>
    <sheetView workbookViewId="0"/>
  </sheetViews>
  <sheetFormatPr defaultColWidth="8" defaultRowHeight="11.5"/>
  <cols>
    <col min="1" max="1" width="40.5" style="13" customWidth="1"/>
    <col min="2" max="2" width="10.75" style="13" customWidth="1"/>
    <col min="3" max="3" width="13.75" style="16" customWidth="1"/>
    <col min="4" max="4" width="13.75" style="13" customWidth="1"/>
    <col min="5" max="16384" width="8" style="13"/>
  </cols>
  <sheetData>
    <row r="1" spans="1:4">
      <c r="A1" s="17" t="s">
        <v>81</v>
      </c>
      <c r="B1" s="17"/>
      <c r="C1" s="38"/>
    </row>
    <row r="2" spans="1:4">
      <c r="A2" s="32" t="s">
        <v>82</v>
      </c>
      <c r="B2" s="32"/>
      <c r="C2" s="38"/>
    </row>
    <row r="3" spans="1:4">
      <c r="A3" s="17" t="s">
        <v>5</v>
      </c>
      <c r="B3" s="17"/>
    </row>
    <row r="4" spans="1:4">
      <c r="A4" s="17" t="s">
        <v>49</v>
      </c>
      <c r="B4" s="17"/>
    </row>
    <row r="5" spans="1:4">
      <c r="A5" s="18" t="s">
        <v>103</v>
      </c>
      <c r="B5" s="18"/>
    </row>
    <row r="7" spans="1:4">
      <c r="D7" s="21" t="s">
        <v>87</v>
      </c>
    </row>
    <row r="8" spans="1:4">
      <c r="C8" s="39" t="s">
        <v>108</v>
      </c>
      <c r="D8" s="20" t="s">
        <v>91</v>
      </c>
    </row>
    <row r="9" spans="1:4">
      <c r="C9" s="40" t="s">
        <v>6</v>
      </c>
      <c r="D9" s="21" t="s">
        <v>6</v>
      </c>
    </row>
    <row r="11" spans="1:4">
      <c r="A11" s="17" t="s">
        <v>28</v>
      </c>
      <c r="B11" s="17"/>
    </row>
    <row r="13" spans="1:4">
      <c r="A13" s="17" t="s">
        <v>29</v>
      </c>
      <c r="B13" s="17"/>
    </row>
    <row r="14" spans="1:4">
      <c r="A14" s="13" t="s">
        <v>36</v>
      </c>
      <c r="C14" s="41">
        <v>35476</v>
      </c>
      <c r="D14" s="41">
        <v>35871</v>
      </c>
    </row>
    <row r="15" spans="1:4">
      <c r="A15" s="13" t="s">
        <v>56</v>
      </c>
      <c r="C15" s="41">
        <v>3663</v>
      </c>
      <c r="D15" s="41">
        <v>4719</v>
      </c>
    </row>
    <row r="16" spans="1:4">
      <c r="A16" s="13" t="s">
        <v>73</v>
      </c>
      <c r="C16" s="41">
        <v>6196</v>
      </c>
      <c r="D16" s="41">
        <v>3364</v>
      </c>
    </row>
    <row r="17" spans="1:5">
      <c r="A17" s="13" t="s">
        <v>78</v>
      </c>
      <c r="C17" s="41">
        <v>1736</v>
      </c>
      <c r="D17" s="41">
        <v>3034</v>
      </c>
    </row>
    <row r="18" spans="1:5">
      <c r="A18" s="13" t="s">
        <v>26</v>
      </c>
      <c r="C18" s="45">
        <v>1267</v>
      </c>
      <c r="D18" s="45">
        <v>1267</v>
      </c>
      <c r="E18" s="48"/>
    </row>
    <row r="19" spans="1:5">
      <c r="C19" s="16">
        <f>SUM(C14:C18)</f>
        <v>48338</v>
      </c>
      <c r="D19" s="16">
        <f>SUM(D14:D18)</f>
        <v>48255</v>
      </c>
    </row>
    <row r="20" spans="1:5">
      <c r="D20" s="16"/>
    </row>
    <row r="21" spans="1:5">
      <c r="A21" s="17" t="s">
        <v>37</v>
      </c>
      <c r="B21" s="17"/>
      <c r="D21" s="16"/>
    </row>
    <row r="22" spans="1:5">
      <c r="A22" s="13" t="s">
        <v>1</v>
      </c>
      <c r="C22" s="41">
        <v>8549</v>
      </c>
      <c r="D22" s="41">
        <v>9045</v>
      </c>
      <c r="E22" s="48"/>
    </row>
    <row r="23" spans="1:5">
      <c r="A23" s="13" t="s">
        <v>16</v>
      </c>
      <c r="C23" s="41">
        <v>57889</v>
      </c>
      <c r="D23" s="41">
        <f>63514+2707</f>
        <v>66221</v>
      </c>
      <c r="E23" s="48"/>
    </row>
    <row r="24" spans="1:5">
      <c r="A24" s="13" t="s">
        <v>78</v>
      </c>
      <c r="C24" s="41">
        <v>66977</v>
      </c>
      <c r="D24" s="41">
        <v>55138</v>
      </c>
      <c r="E24" s="48"/>
    </row>
    <row r="25" spans="1:5">
      <c r="A25" s="13" t="s">
        <v>38</v>
      </c>
      <c r="C25" s="41">
        <v>10</v>
      </c>
      <c r="D25" s="41">
        <v>157</v>
      </c>
      <c r="E25" s="48"/>
    </row>
    <row r="26" spans="1:5">
      <c r="A26" s="13" t="s">
        <v>100</v>
      </c>
      <c r="C26" s="41">
        <v>20819</v>
      </c>
      <c r="D26" s="41">
        <v>25033</v>
      </c>
      <c r="E26" s="64"/>
    </row>
    <row r="27" spans="1:5">
      <c r="A27" s="13" t="s">
        <v>97</v>
      </c>
      <c r="C27" s="45">
        <v>26000</v>
      </c>
      <c r="D27" s="45">
        <v>31709</v>
      </c>
      <c r="E27" s="48"/>
    </row>
    <row r="28" spans="1:5">
      <c r="C28" s="16">
        <f>SUM(C22:C27)</f>
        <v>180244</v>
      </c>
      <c r="D28" s="16">
        <f>SUM(D22:D27)</f>
        <v>187303</v>
      </c>
    </row>
    <row r="29" spans="1:5">
      <c r="D29" s="16"/>
    </row>
    <row r="30" spans="1:5" ht="12" thickBot="1">
      <c r="A30" s="17" t="s">
        <v>30</v>
      </c>
      <c r="B30" s="17"/>
      <c r="C30" s="42">
        <f>C19+C28</f>
        <v>228582</v>
      </c>
      <c r="D30" s="42">
        <f>D19+D28</f>
        <v>235558</v>
      </c>
    </row>
    <row r="31" spans="1:5" ht="12" thickTop="1">
      <c r="A31" s="17"/>
      <c r="B31" s="17"/>
      <c r="D31" s="16"/>
    </row>
    <row r="32" spans="1:5">
      <c r="A32" s="17"/>
      <c r="B32" s="17"/>
      <c r="D32" s="16"/>
    </row>
    <row r="33" spans="1:5">
      <c r="A33" s="17" t="s">
        <v>31</v>
      </c>
      <c r="B33" s="17"/>
      <c r="D33" s="16"/>
    </row>
    <row r="34" spans="1:5">
      <c r="A34" s="17"/>
      <c r="B34" s="17"/>
      <c r="D34" s="16"/>
    </row>
    <row r="35" spans="1:5">
      <c r="A35" s="17" t="s">
        <v>32</v>
      </c>
      <c r="B35" s="17"/>
      <c r="D35" s="16"/>
    </row>
    <row r="36" spans="1:5">
      <c r="A36" s="17"/>
      <c r="B36" s="17"/>
      <c r="D36" s="16"/>
    </row>
    <row r="37" spans="1:5">
      <c r="A37" s="13" t="s">
        <v>39</v>
      </c>
      <c r="C37" s="41">
        <v>64528</v>
      </c>
      <c r="D37" s="41">
        <v>64528</v>
      </c>
      <c r="E37" s="48"/>
    </row>
    <row r="38" spans="1:5">
      <c r="A38" s="13" t="s">
        <v>8</v>
      </c>
      <c r="C38" s="45">
        <v>42475</v>
      </c>
      <c r="D38" s="45">
        <f>48516-2229</f>
        <v>46287</v>
      </c>
      <c r="E38" s="48"/>
    </row>
    <row r="39" spans="1:5">
      <c r="C39" s="16">
        <f>SUM(C37:C38)</f>
        <v>107003</v>
      </c>
      <c r="D39" s="16">
        <f>SUM(D37:D38)</f>
        <v>110815</v>
      </c>
      <c r="E39" s="48"/>
    </row>
    <row r="40" spans="1:5">
      <c r="A40" s="13" t="s">
        <v>58</v>
      </c>
      <c r="C40" s="45">
        <v>7229</v>
      </c>
      <c r="D40" s="45">
        <v>7276</v>
      </c>
      <c r="E40" s="48"/>
    </row>
    <row r="41" spans="1:5">
      <c r="A41" s="17" t="s">
        <v>40</v>
      </c>
      <c r="B41" s="17"/>
      <c r="C41" s="43">
        <f>C39+C40</f>
        <v>114232</v>
      </c>
      <c r="D41" s="43">
        <f>D39+D40</f>
        <v>118091</v>
      </c>
      <c r="E41" s="48"/>
    </row>
    <row r="42" spans="1:5">
      <c r="C42" s="44"/>
      <c r="D42" s="44"/>
    </row>
    <row r="43" spans="1:5">
      <c r="C43" s="44"/>
      <c r="D43" s="44"/>
    </row>
    <row r="44" spans="1:5">
      <c r="A44" s="17" t="s">
        <v>41</v>
      </c>
      <c r="B44" s="17"/>
      <c r="D44" s="16"/>
    </row>
    <row r="45" spans="1:5">
      <c r="A45" s="13" t="s">
        <v>9</v>
      </c>
      <c r="C45" s="41">
        <v>6874</v>
      </c>
      <c r="D45" s="41">
        <f>3680+4201</f>
        <v>7881</v>
      </c>
      <c r="E45" s="48"/>
    </row>
    <row r="46" spans="1:5">
      <c r="A46" s="13" t="s">
        <v>76</v>
      </c>
      <c r="C46" s="41">
        <v>413</v>
      </c>
      <c r="D46" s="41">
        <v>578</v>
      </c>
    </row>
    <row r="47" spans="1:5">
      <c r="C47" s="43">
        <f>SUM(C45:C46)</f>
        <v>7287</v>
      </c>
      <c r="D47" s="43">
        <f>SUM(D45:D46)</f>
        <v>8459</v>
      </c>
    </row>
    <row r="48" spans="1:5">
      <c r="A48" s="17"/>
      <c r="B48" s="17"/>
      <c r="D48" s="16"/>
    </row>
    <row r="49" spans="1:5">
      <c r="A49" s="17"/>
      <c r="B49" s="17"/>
      <c r="D49" s="16"/>
    </row>
    <row r="50" spans="1:5">
      <c r="A50" s="17" t="s">
        <v>43</v>
      </c>
      <c r="B50" s="17"/>
      <c r="D50" s="16"/>
    </row>
    <row r="51" spans="1:5">
      <c r="A51" s="13" t="s">
        <v>42</v>
      </c>
      <c r="C51" s="41">
        <v>75080</v>
      </c>
      <c r="D51" s="41">
        <f>78655+1850</f>
        <v>80505</v>
      </c>
      <c r="E51" s="48"/>
    </row>
    <row r="52" spans="1:5">
      <c r="A52" s="13" t="s">
        <v>79</v>
      </c>
      <c r="C52" s="41">
        <v>19297</v>
      </c>
      <c r="D52" s="41">
        <v>21659</v>
      </c>
    </row>
    <row r="53" spans="1:5">
      <c r="A53" s="13" t="s">
        <v>60</v>
      </c>
      <c r="C53" s="41">
        <v>12234</v>
      </c>
      <c r="D53" s="41">
        <f>6769-330</f>
        <v>6439</v>
      </c>
    </row>
    <row r="54" spans="1:5">
      <c r="A54" s="13" t="s">
        <v>76</v>
      </c>
      <c r="C54" s="41">
        <v>330</v>
      </c>
      <c r="D54" s="41">
        <v>330</v>
      </c>
    </row>
    <row r="55" spans="1:5">
      <c r="A55" s="13" t="s">
        <v>2</v>
      </c>
      <c r="C55" s="41">
        <v>122</v>
      </c>
      <c r="D55" s="41">
        <v>75</v>
      </c>
    </row>
    <row r="56" spans="1:5">
      <c r="C56" s="43">
        <f>SUM(C51:C55)</f>
        <v>107063</v>
      </c>
      <c r="D56" s="43">
        <f>SUM(D51:D55)</f>
        <v>109008</v>
      </c>
      <c r="E56" s="48"/>
    </row>
    <row r="57" spans="1:5">
      <c r="D57" s="16"/>
    </row>
    <row r="58" spans="1:5">
      <c r="A58" s="17" t="s">
        <v>44</v>
      </c>
      <c r="B58" s="17"/>
      <c r="C58" s="16">
        <f>C47+C56</f>
        <v>114350</v>
      </c>
      <c r="D58" s="16">
        <f>D47+D56</f>
        <v>117467</v>
      </c>
    </row>
    <row r="59" spans="1:5">
      <c r="D59" s="16"/>
    </row>
    <row r="60" spans="1:5" ht="12" thickBot="1">
      <c r="A60" s="17" t="s">
        <v>33</v>
      </c>
      <c r="B60" s="17"/>
      <c r="C60" s="42">
        <f>C41+C58</f>
        <v>228582</v>
      </c>
      <c r="D60" s="42">
        <f>D41+D58</f>
        <v>235558</v>
      </c>
    </row>
    <row r="61" spans="1:5" ht="12" thickTop="1">
      <c r="D61" s="14"/>
    </row>
    <row r="63" spans="1:5">
      <c r="A63" s="13" t="s">
        <v>125</v>
      </c>
      <c r="C63" s="58">
        <f>C39/60402</f>
        <v>1.7715141882719114</v>
      </c>
      <c r="D63" s="58">
        <f>D39/60402</f>
        <v>1.8346246813019436</v>
      </c>
    </row>
    <row r="64" spans="1:5">
      <c r="C64" s="13"/>
    </row>
    <row r="65" spans="1:4">
      <c r="A65" s="13" t="s">
        <v>51</v>
      </c>
    </row>
    <row r="66" spans="1:4">
      <c r="A66" s="13" t="s">
        <v>93</v>
      </c>
      <c r="C66" s="47"/>
      <c r="D66" s="4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workbookViewId="0"/>
  </sheetViews>
  <sheetFormatPr defaultColWidth="8" defaultRowHeight="11.5"/>
  <cols>
    <col min="1" max="1" width="39.83203125" style="13" customWidth="1"/>
    <col min="2" max="3" width="11.08203125" style="13" customWidth="1"/>
    <col min="4" max="4" width="11.83203125" style="13" bestFit="1" customWidth="1"/>
    <col min="5" max="8" width="11.08203125" style="13" customWidth="1"/>
    <col min="9" max="16384" width="8" style="13"/>
  </cols>
  <sheetData>
    <row r="1" spans="1:8">
      <c r="A1" s="17" t="s">
        <v>84</v>
      </c>
      <c r="B1" s="17"/>
    </row>
    <row r="2" spans="1:8">
      <c r="A2" s="32" t="s">
        <v>82</v>
      </c>
      <c r="B2" s="17"/>
    </row>
    <row r="3" spans="1:8">
      <c r="A3" s="17" t="s">
        <v>5</v>
      </c>
      <c r="B3" s="17"/>
    </row>
    <row r="4" spans="1:8">
      <c r="A4" s="17" t="s">
        <v>127</v>
      </c>
      <c r="B4" s="17"/>
    </row>
    <row r="5" spans="1:8">
      <c r="A5" s="35" t="str">
        <f>'Income Statement'!A5</f>
        <v>For the second quarter ended 30 June 2023</v>
      </c>
      <c r="B5" s="17"/>
    </row>
    <row r="7" spans="1:8">
      <c r="H7" s="19"/>
    </row>
    <row r="8" spans="1:8">
      <c r="B8" s="21"/>
      <c r="C8" s="21" t="s">
        <v>71</v>
      </c>
      <c r="D8" s="21" t="s">
        <v>74</v>
      </c>
      <c r="E8" s="21" t="s">
        <v>4</v>
      </c>
      <c r="F8" s="21"/>
      <c r="G8" s="21" t="s">
        <v>59</v>
      </c>
      <c r="H8" s="21"/>
    </row>
    <row r="9" spans="1:8">
      <c r="B9" s="20" t="s">
        <v>7</v>
      </c>
      <c r="C9" s="20" t="s">
        <v>72</v>
      </c>
      <c r="D9" s="20" t="s">
        <v>75</v>
      </c>
      <c r="E9" s="20" t="s">
        <v>54</v>
      </c>
      <c r="F9" s="20" t="s">
        <v>0</v>
      </c>
      <c r="G9" s="20" t="s">
        <v>45</v>
      </c>
      <c r="H9" s="20" t="s">
        <v>0</v>
      </c>
    </row>
    <row r="10" spans="1:8">
      <c r="B10" s="21" t="s">
        <v>6</v>
      </c>
      <c r="C10" s="21" t="s">
        <v>6</v>
      </c>
      <c r="D10" s="21"/>
      <c r="E10" s="21" t="s">
        <v>6</v>
      </c>
      <c r="F10" s="21" t="s">
        <v>6</v>
      </c>
      <c r="G10" s="21" t="s">
        <v>6</v>
      </c>
      <c r="H10" s="21" t="s">
        <v>6</v>
      </c>
    </row>
    <row r="12" spans="1:8">
      <c r="A12" s="26" t="s">
        <v>105</v>
      </c>
    </row>
    <row r="13" spans="1:8">
      <c r="E13" s="27"/>
    </row>
    <row r="14" spans="1:8">
      <c r="A14" s="13" t="s">
        <v>24</v>
      </c>
      <c r="B14" s="27">
        <f>'Balance Sheet'!C37</f>
        <v>64528</v>
      </c>
      <c r="C14" s="27">
        <v>0</v>
      </c>
      <c r="D14" s="27">
        <v>-2229</v>
      </c>
      <c r="E14" s="27">
        <v>48516</v>
      </c>
      <c r="F14" s="27">
        <f>SUM(B14:E14)</f>
        <v>110815</v>
      </c>
      <c r="G14" s="27">
        <v>7276</v>
      </c>
      <c r="H14" s="27">
        <f>SUM(F14:G14)</f>
        <v>118091</v>
      </c>
    </row>
    <row r="15" spans="1:8">
      <c r="B15" s="27"/>
      <c r="C15" s="27"/>
      <c r="D15" s="27"/>
      <c r="E15" s="27"/>
      <c r="F15" s="27"/>
      <c r="G15" s="27"/>
      <c r="H15" s="27"/>
    </row>
    <row r="16" spans="1:8">
      <c r="A16" s="13" t="s">
        <v>53</v>
      </c>
      <c r="B16" s="27">
        <v>0</v>
      </c>
      <c r="C16" s="27">
        <v>0</v>
      </c>
      <c r="D16" s="27">
        <v>0</v>
      </c>
      <c r="E16" s="27">
        <f>'Income Statement'!E38</f>
        <v>-792</v>
      </c>
      <c r="F16" s="27">
        <f>SUM(B16:E16)</f>
        <v>-792</v>
      </c>
      <c r="G16" s="27">
        <f>'Income Statement'!E39</f>
        <v>-47</v>
      </c>
      <c r="H16" s="27">
        <f>SUM(F16:G16)</f>
        <v>-839</v>
      </c>
    </row>
    <row r="17" spans="1:12">
      <c r="B17" s="27"/>
      <c r="C17" s="27"/>
      <c r="D17" s="27"/>
      <c r="E17" s="27"/>
      <c r="F17" s="27"/>
      <c r="G17" s="27"/>
      <c r="H17" s="27"/>
    </row>
    <row r="18" spans="1:12">
      <c r="A18" s="13" t="s">
        <v>130</v>
      </c>
      <c r="B18" s="27">
        <v>0</v>
      </c>
      <c r="C18" s="27">
        <v>0</v>
      </c>
      <c r="D18" s="27">
        <v>0</v>
      </c>
      <c r="E18" s="27">
        <v>-3020</v>
      </c>
      <c r="F18" s="27">
        <f>SUM(B18:E18)</f>
        <v>-3020</v>
      </c>
      <c r="G18" s="27">
        <v>0</v>
      </c>
      <c r="H18" s="27">
        <f>SUM(F18:G18)</f>
        <v>-3020</v>
      </c>
    </row>
    <row r="19" spans="1:12">
      <c r="B19" s="27"/>
      <c r="C19" s="27"/>
      <c r="D19" s="27"/>
      <c r="E19" s="27"/>
      <c r="F19" s="27"/>
      <c r="G19" s="27"/>
      <c r="H19" s="27"/>
    </row>
    <row r="20" spans="1:12" ht="12" thickBot="1">
      <c r="A20" s="13" t="s">
        <v>25</v>
      </c>
      <c r="B20" s="30">
        <f t="shared" ref="B20:H20" si="0">SUM(B14:B19)</f>
        <v>64528</v>
      </c>
      <c r="C20" s="30">
        <f t="shared" si="0"/>
        <v>0</v>
      </c>
      <c r="D20" s="30">
        <f t="shared" si="0"/>
        <v>-2229</v>
      </c>
      <c r="E20" s="30">
        <f t="shared" si="0"/>
        <v>44704</v>
      </c>
      <c r="F20" s="30">
        <f t="shared" si="0"/>
        <v>107003</v>
      </c>
      <c r="G20" s="30">
        <f t="shared" si="0"/>
        <v>7229</v>
      </c>
      <c r="H20" s="30">
        <f t="shared" si="0"/>
        <v>114232</v>
      </c>
      <c r="J20" s="27"/>
      <c r="K20" s="27"/>
      <c r="L20" s="27"/>
    </row>
    <row r="21" spans="1:12" ht="12" thickTop="1">
      <c r="B21" s="27"/>
      <c r="C21" s="27"/>
      <c r="D21" s="27"/>
      <c r="E21" s="27"/>
      <c r="F21" s="27"/>
      <c r="G21" s="27"/>
      <c r="H21" s="27"/>
      <c r="J21" s="27"/>
    </row>
    <row r="22" spans="1:12">
      <c r="B22" s="27"/>
      <c r="C22" s="27"/>
      <c r="D22" s="27"/>
      <c r="E22" s="27"/>
      <c r="F22" s="27"/>
      <c r="G22" s="27"/>
      <c r="H22" s="27"/>
    </row>
    <row r="23" spans="1:12">
      <c r="A23" s="26" t="s">
        <v>106</v>
      </c>
      <c r="I23" s="48"/>
      <c r="J23" s="27"/>
      <c r="K23" s="27"/>
      <c r="L23" s="27"/>
    </row>
    <row r="24" spans="1:12">
      <c r="B24" s="27"/>
      <c r="C24" s="27"/>
      <c r="D24" s="27"/>
      <c r="E24" s="27"/>
      <c r="F24" s="27"/>
      <c r="G24" s="27"/>
      <c r="H24" s="27"/>
      <c r="L24" s="27"/>
    </row>
    <row r="25" spans="1:12">
      <c r="A25" s="13" t="s">
        <v>24</v>
      </c>
      <c r="B25" s="27">
        <v>64528</v>
      </c>
      <c r="C25" s="27">
        <v>0</v>
      </c>
      <c r="D25" s="27">
        <v>-4075</v>
      </c>
      <c r="E25" s="27">
        <v>45028</v>
      </c>
      <c r="F25" s="27">
        <f>SUM(B25:E25)</f>
        <v>105481</v>
      </c>
      <c r="G25" s="27">
        <v>7092</v>
      </c>
      <c r="H25" s="27">
        <f>SUM(F25:G25)</f>
        <v>112573</v>
      </c>
    </row>
    <row r="26" spans="1:12">
      <c r="B26" s="27"/>
      <c r="C26" s="27"/>
      <c r="D26" s="27"/>
      <c r="E26" s="27"/>
      <c r="F26" s="27"/>
      <c r="G26" s="27"/>
      <c r="H26" s="27"/>
    </row>
    <row r="27" spans="1:12">
      <c r="A27" s="13" t="s">
        <v>53</v>
      </c>
      <c r="B27" s="27">
        <v>0</v>
      </c>
      <c r="C27" s="27">
        <v>0</v>
      </c>
      <c r="D27" s="27">
        <v>0</v>
      </c>
      <c r="E27" s="27">
        <f>'Income Statement'!F44</f>
        <v>2345</v>
      </c>
      <c r="F27" s="27">
        <f>SUM(B27:E27)</f>
        <v>2345</v>
      </c>
      <c r="G27" s="27">
        <v>4</v>
      </c>
      <c r="H27" s="27">
        <f>SUM(F27:G27)</f>
        <v>2349</v>
      </c>
    </row>
    <row r="28" spans="1:12">
      <c r="B28" s="27"/>
      <c r="C28" s="27"/>
      <c r="D28" s="27"/>
      <c r="E28" s="27"/>
      <c r="F28" s="27"/>
      <c r="G28" s="27"/>
      <c r="H28" s="27"/>
    </row>
    <row r="29" spans="1:12">
      <c r="A29" s="13" t="s">
        <v>130</v>
      </c>
      <c r="B29" s="27">
        <v>0</v>
      </c>
      <c r="C29" s="27">
        <v>0</v>
      </c>
      <c r="D29" s="27">
        <v>0</v>
      </c>
      <c r="E29" s="27">
        <v>-3020</v>
      </c>
      <c r="F29" s="27">
        <f>SUM(B29:E29)</f>
        <v>-3020</v>
      </c>
      <c r="G29" s="27">
        <v>0</v>
      </c>
      <c r="H29" s="27">
        <f>SUM(F29:G29)</f>
        <v>-3020</v>
      </c>
    </row>
    <row r="30" spans="1:12">
      <c r="B30" s="46"/>
      <c r="C30" s="46"/>
      <c r="D30" s="46"/>
      <c r="E30" s="14"/>
      <c r="F30" s="14"/>
      <c r="G30" s="14"/>
      <c r="H30" s="14"/>
    </row>
    <row r="31" spans="1:12" ht="12" thickBot="1">
      <c r="A31" s="13" t="s">
        <v>25</v>
      </c>
      <c r="B31" s="30">
        <f t="shared" ref="B31:H31" si="1">SUM(B25:B30)</f>
        <v>64528</v>
      </c>
      <c r="C31" s="30">
        <f t="shared" si="1"/>
        <v>0</v>
      </c>
      <c r="D31" s="30">
        <f t="shared" si="1"/>
        <v>-4075</v>
      </c>
      <c r="E31" s="30">
        <f t="shared" si="1"/>
        <v>44353</v>
      </c>
      <c r="F31" s="30">
        <f t="shared" si="1"/>
        <v>104806</v>
      </c>
      <c r="G31" s="30">
        <f t="shared" si="1"/>
        <v>7096</v>
      </c>
      <c r="H31" s="30">
        <f t="shared" si="1"/>
        <v>111902</v>
      </c>
    </row>
    <row r="32" spans="1:12" ht="12" thickTop="1"/>
    <row r="34" spans="1:1">
      <c r="A34" s="13" t="s">
        <v>55</v>
      </c>
    </row>
    <row r="35" spans="1:1">
      <c r="A35" s="13" t="s">
        <v>94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3"/>
  <sheetViews>
    <sheetView workbookViewId="0"/>
  </sheetViews>
  <sheetFormatPr defaultColWidth="8" defaultRowHeight="11.5"/>
  <cols>
    <col min="1" max="1" width="8" style="13" customWidth="1"/>
    <col min="2" max="2" width="36.08203125" style="13" customWidth="1"/>
    <col min="3" max="3" width="10.75" style="13" customWidth="1"/>
    <col min="4" max="4" width="12.25" style="13" bestFit="1" customWidth="1"/>
    <col min="5" max="5" width="2" style="13" customWidth="1"/>
    <col min="6" max="6" width="12.25" style="36" customWidth="1"/>
    <col min="7" max="16384" width="8" style="13"/>
  </cols>
  <sheetData>
    <row r="1" spans="1:7">
      <c r="A1" s="17" t="s">
        <v>81</v>
      </c>
    </row>
    <row r="2" spans="1:7">
      <c r="A2" s="32" t="s">
        <v>82</v>
      </c>
    </row>
    <row r="3" spans="1:7">
      <c r="A3" s="17" t="s">
        <v>5</v>
      </c>
    </row>
    <row r="4" spans="1:7">
      <c r="A4" s="17" t="s">
        <v>50</v>
      </c>
    </row>
    <row r="5" spans="1:7">
      <c r="A5" s="35" t="str">
        <f>'Income Statement'!A5</f>
        <v>For the second quarter ended 30 June 2023</v>
      </c>
    </row>
    <row r="7" spans="1:7">
      <c r="D7" s="89">
        <v>2023</v>
      </c>
      <c r="F7" s="90">
        <v>2022</v>
      </c>
    </row>
    <row r="8" spans="1:7">
      <c r="D8" s="19" t="s">
        <v>107</v>
      </c>
      <c r="F8" s="19" t="s">
        <v>107</v>
      </c>
    </row>
    <row r="9" spans="1:7">
      <c r="D9" s="91">
        <v>45107</v>
      </c>
      <c r="F9" s="91">
        <v>44742</v>
      </c>
    </row>
    <row r="10" spans="1:7">
      <c r="D10" s="19" t="s">
        <v>6</v>
      </c>
      <c r="F10" s="92" t="s">
        <v>6</v>
      </c>
    </row>
    <row r="11" spans="1:7">
      <c r="D11" s="3"/>
    </row>
    <row r="12" spans="1:7">
      <c r="A12" s="10" t="s">
        <v>10</v>
      </c>
      <c r="B12" s="22"/>
    </row>
    <row r="13" spans="1:7">
      <c r="A13" s="4" t="s">
        <v>118</v>
      </c>
      <c r="B13" s="5"/>
      <c r="D13" s="36">
        <f>'Income Statement'!E30</f>
        <v>-839</v>
      </c>
      <c r="E13" s="27"/>
      <c r="F13" s="54">
        <f>'Income Statement'!F30</f>
        <v>2349</v>
      </c>
      <c r="G13" s="4"/>
    </row>
    <row r="14" spans="1:7">
      <c r="A14" s="4"/>
      <c r="B14" s="5"/>
      <c r="D14" s="36"/>
      <c r="E14" s="27"/>
      <c r="F14" s="54"/>
      <c r="G14" s="4"/>
    </row>
    <row r="15" spans="1:7">
      <c r="A15" s="4" t="s">
        <v>11</v>
      </c>
      <c r="B15" s="5"/>
      <c r="D15" s="36"/>
      <c r="E15" s="27"/>
      <c r="F15" s="54"/>
      <c r="G15" s="4"/>
    </row>
    <row r="16" spans="1:7" ht="11.25" customHeight="1">
      <c r="A16" s="4"/>
      <c r="B16" s="5" t="s">
        <v>12</v>
      </c>
      <c r="D16" s="36">
        <v>798</v>
      </c>
      <c r="E16" s="27"/>
      <c r="F16" s="54">
        <v>932</v>
      </c>
      <c r="G16" s="4"/>
    </row>
    <row r="17" spans="1:7" ht="11.25" customHeight="1">
      <c r="A17" s="4"/>
      <c r="B17" s="5" t="s">
        <v>2</v>
      </c>
      <c r="D17" s="36">
        <v>52</v>
      </c>
      <c r="E17" s="27"/>
      <c r="F17" s="54">
        <v>162</v>
      </c>
      <c r="G17" s="4"/>
    </row>
    <row r="18" spans="1:7" ht="11.25" customHeight="1">
      <c r="A18" s="4"/>
      <c r="B18" s="5" t="s">
        <v>13</v>
      </c>
      <c r="D18" s="36">
        <v>242</v>
      </c>
      <c r="E18" s="27"/>
      <c r="F18" s="54">
        <v>291</v>
      </c>
      <c r="G18" s="4"/>
    </row>
    <row r="19" spans="1:7" ht="11.25" customHeight="1">
      <c r="A19" s="4"/>
      <c r="B19" s="5" t="s">
        <v>14</v>
      </c>
      <c r="D19" s="37">
        <v>-290</v>
      </c>
      <c r="E19" s="29"/>
      <c r="F19" s="55">
        <v>-237</v>
      </c>
      <c r="G19" s="4"/>
    </row>
    <row r="20" spans="1:7" ht="11.25" customHeight="1">
      <c r="A20" s="4"/>
      <c r="B20" s="5" t="s">
        <v>86</v>
      </c>
      <c r="D20" s="37">
        <v>133</v>
      </c>
      <c r="E20" s="29"/>
      <c r="F20" s="55">
        <v>250</v>
      </c>
      <c r="G20" s="4"/>
    </row>
    <row r="21" spans="1:7" ht="11.25" customHeight="1">
      <c r="A21" s="4"/>
      <c r="B21" s="5" t="s">
        <v>89</v>
      </c>
      <c r="D21" s="37">
        <v>0</v>
      </c>
      <c r="E21" s="29"/>
      <c r="F21" s="55">
        <v>-520</v>
      </c>
      <c r="G21" s="4"/>
    </row>
    <row r="22" spans="1:7" ht="11.25" customHeight="1">
      <c r="A22" s="4"/>
      <c r="B22" s="5" t="s">
        <v>128</v>
      </c>
      <c r="D22" s="37">
        <v>413</v>
      </c>
      <c r="E22" s="29"/>
      <c r="F22" s="55">
        <v>-20</v>
      </c>
      <c r="G22" s="4"/>
    </row>
    <row r="23" spans="1:7" ht="11.25" customHeight="1">
      <c r="A23" s="4"/>
      <c r="B23" s="5"/>
      <c r="D23" s="87">
        <f>SUM(D13:D22)</f>
        <v>509</v>
      </c>
      <c r="E23" s="27"/>
      <c r="F23" s="88">
        <f>SUM(F13:F22)</f>
        <v>3207</v>
      </c>
      <c r="G23" s="24"/>
    </row>
    <row r="24" spans="1:7" ht="11.25" customHeight="1">
      <c r="A24" s="4"/>
      <c r="B24" s="5"/>
      <c r="D24" s="36"/>
      <c r="E24" s="27"/>
      <c r="F24" s="54"/>
      <c r="G24" s="24"/>
    </row>
    <row r="25" spans="1:7" ht="11.25" customHeight="1">
      <c r="A25" s="6" t="s">
        <v>15</v>
      </c>
      <c r="B25" s="5"/>
      <c r="D25" s="36"/>
      <c r="E25" s="27"/>
      <c r="F25" s="54"/>
      <c r="G25" s="24"/>
    </row>
    <row r="26" spans="1:7" ht="11.25" customHeight="1">
      <c r="A26" s="4"/>
      <c r="B26" s="4" t="s">
        <v>1</v>
      </c>
      <c r="D26" s="36">
        <v>496</v>
      </c>
      <c r="E26" s="27"/>
      <c r="F26" s="62">
        <v>-1110</v>
      </c>
      <c r="G26" s="24"/>
    </row>
    <row r="27" spans="1:7" ht="11.25" customHeight="1">
      <c r="A27" s="4"/>
      <c r="B27" s="4" t="s">
        <v>16</v>
      </c>
      <c r="D27" s="36">
        <v>-3838</v>
      </c>
      <c r="E27" s="27"/>
      <c r="F27" s="62">
        <v>-18557</v>
      </c>
      <c r="G27" s="6"/>
    </row>
    <row r="28" spans="1:7" ht="11.25" customHeight="1">
      <c r="A28" s="4"/>
      <c r="B28" s="4" t="s">
        <v>17</v>
      </c>
      <c r="D28" s="59">
        <v>-8507</v>
      </c>
      <c r="E28" s="29"/>
      <c r="F28" s="63">
        <f>-3445-295</f>
        <v>-3740</v>
      </c>
      <c r="G28" s="4"/>
    </row>
    <row r="29" spans="1:7" ht="11.25" customHeight="1">
      <c r="A29" s="24" t="s">
        <v>120</v>
      </c>
      <c r="B29" s="5"/>
      <c r="D29" s="36">
        <f>SUM(D23:D28)</f>
        <v>-11340</v>
      </c>
      <c r="E29" s="27"/>
      <c r="F29" s="54">
        <f>SUM(F23:F28)</f>
        <v>-20200</v>
      </c>
      <c r="G29" s="10"/>
    </row>
    <row r="30" spans="1:7" ht="11.25" customHeight="1">
      <c r="A30" s="24"/>
      <c r="B30" s="5"/>
      <c r="D30" s="36"/>
      <c r="E30" s="27"/>
      <c r="F30" s="54"/>
      <c r="G30" s="7"/>
    </row>
    <row r="31" spans="1:7" ht="11.25" customHeight="1">
      <c r="A31" s="24"/>
      <c r="B31" s="5" t="s">
        <v>122</v>
      </c>
      <c r="D31" s="36">
        <v>143</v>
      </c>
      <c r="E31" s="27"/>
      <c r="F31" s="54">
        <v>-73</v>
      </c>
      <c r="G31" s="4"/>
    </row>
    <row r="32" spans="1:7" ht="11.25" customHeight="1">
      <c r="A32" s="24"/>
      <c r="B32" s="5" t="s">
        <v>88</v>
      </c>
      <c r="D32" s="36">
        <v>-350</v>
      </c>
      <c r="E32" s="27"/>
      <c r="F32" s="54">
        <v>-300</v>
      </c>
      <c r="G32" s="4"/>
    </row>
    <row r="33" spans="1:7" ht="11.25" customHeight="1" thickBot="1">
      <c r="A33" s="6" t="s">
        <v>119</v>
      </c>
      <c r="B33" s="5"/>
      <c r="D33" s="61">
        <f>SUM(D29:D32)</f>
        <v>-11547</v>
      </c>
      <c r="E33" s="27"/>
      <c r="F33" s="56">
        <f>SUM(F29:F32)</f>
        <v>-20573</v>
      </c>
      <c r="G33" s="4"/>
    </row>
    <row r="34" spans="1:7" ht="11.25" customHeight="1" thickTop="1">
      <c r="A34" s="4"/>
      <c r="B34" s="5"/>
      <c r="D34" s="36"/>
      <c r="E34" s="27"/>
      <c r="F34" s="54"/>
      <c r="G34" s="10"/>
    </row>
    <row r="35" spans="1:7" ht="11.25" customHeight="1">
      <c r="A35" s="10" t="s">
        <v>18</v>
      </c>
      <c r="B35" s="5"/>
      <c r="D35" s="36"/>
      <c r="E35" s="27"/>
      <c r="F35" s="54"/>
      <c r="G35" s="7"/>
    </row>
    <row r="36" spans="1:7" ht="11.25" customHeight="1">
      <c r="A36" s="7" t="s">
        <v>19</v>
      </c>
      <c r="B36" s="5"/>
      <c r="C36" s="31"/>
      <c r="D36" s="36">
        <v>-403</v>
      </c>
      <c r="E36" s="27"/>
      <c r="F36" s="54">
        <v>-353</v>
      </c>
      <c r="G36" s="7"/>
    </row>
    <row r="37" spans="1:7" ht="11.25" customHeight="1">
      <c r="A37" s="4" t="s">
        <v>20</v>
      </c>
      <c r="B37" s="5"/>
      <c r="D37" s="36">
        <v>200</v>
      </c>
      <c r="E37" s="27"/>
      <c r="F37" s="54">
        <v>217</v>
      </c>
      <c r="G37" s="7"/>
    </row>
    <row r="38" spans="1:7" ht="11.25" customHeight="1" thickBot="1">
      <c r="A38" s="6" t="s">
        <v>121</v>
      </c>
      <c r="B38" s="5"/>
      <c r="D38" s="61">
        <f>SUM(D36:D37)</f>
        <v>-203</v>
      </c>
      <c r="E38" s="27"/>
      <c r="F38" s="56">
        <f>SUM(F36:F37)</f>
        <v>-136</v>
      </c>
      <c r="G38" s="4"/>
    </row>
    <row r="39" spans="1:7" ht="11.25" customHeight="1" thickTop="1">
      <c r="A39" s="4"/>
      <c r="B39" s="5"/>
      <c r="D39" s="36"/>
      <c r="E39" s="27"/>
      <c r="F39" s="54"/>
      <c r="G39" s="4"/>
    </row>
    <row r="40" spans="1:7" ht="11.25" customHeight="1">
      <c r="A40" s="10" t="s">
        <v>21</v>
      </c>
      <c r="B40" s="5"/>
      <c r="D40" s="36"/>
      <c r="E40" s="27"/>
      <c r="F40" s="54"/>
      <c r="G40" s="7"/>
    </row>
    <row r="41" spans="1:7" ht="11.25" customHeight="1">
      <c r="A41" s="7" t="s">
        <v>90</v>
      </c>
      <c r="B41" s="5"/>
      <c r="D41" s="36">
        <v>-3020</v>
      </c>
      <c r="E41" s="27"/>
      <c r="F41" s="54">
        <v>-3020</v>
      </c>
      <c r="G41" s="8"/>
    </row>
    <row r="42" spans="1:7" ht="11.25" customHeight="1">
      <c r="A42" s="57" t="s">
        <v>92</v>
      </c>
      <c r="B42" s="5"/>
      <c r="D42" s="36">
        <v>-195</v>
      </c>
      <c r="E42" s="27"/>
      <c r="F42" s="54">
        <v>-267</v>
      </c>
      <c r="G42" s="10"/>
    </row>
    <row r="43" spans="1:7" ht="11.25" customHeight="1">
      <c r="A43" s="7" t="s">
        <v>47</v>
      </c>
      <c r="B43" s="5"/>
      <c r="D43" s="36">
        <v>-1002</v>
      </c>
      <c r="E43" s="27"/>
      <c r="F43" s="54">
        <v>-836</v>
      </c>
      <c r="G43" s="7"/>
    </row>
    <row r="44" spans="1:7" ht="11.25" customHeight="1">
      <c r="A44" s="7" t="s">
        <v>80</v>
      </c>
      <c r="B44" s="5"/>
      <c r="D44" s="36">
        <v>-165</v>
      </c>
      <c r="E44" s="27"/>
      <c r="F44" s="54">
        <v>-165</v>
      </c>
      <c r="G44" s="10"/>
    </row>
    <row r="45" spans="1:7" ht="11.25" customHeight="1">
      <c r="A45" s="7" t="s">
        <v>70</v>
      </c>
      <c r="B45" s="5"/>
      <c r="D45" s="36">
        <v>5795</v>
      </c>
      <c r="E45" s="27"/>
      <c r="F45" s="54">
        <v>15250</v>
      </c>
    </row>
    <row r="46" spans="1:7" ht="11.25" customHeight="1">
      <c r="A46" s="7" t="s">
        <v>129</v>
      </c>
      <c r="B46" s="5"/>
      <c r="D46" s="36">
        <v>-1717</v>
      </c>
      <c r="E46" s="27"/>
      <c r="F46" s="54">
        <v>-1284</v>
      </c>
    </row>
    <row r="47" spans="1:7" ht="11.25" customHeight="1" thickBot="1">
      <c r="A47" s="6" t="s">
        <v>123</v>
      </c>
      <c r="B47" s="5"/>
      <c r="D47" s="61">
        <f>SUM(D41:D46)</f>
        <v>-304</v>
      </c>
      <c r="E47" s="27"/>
      <c r="F47" s="56">
        <f>SUM(F41:F46)</f>
        <v>9678</v>
      </c>
    </row>
    <row r="48" spans="1:7" ht="11.25" customHeight="1" thickTop="1">
      <c r="A48" s="4"/>
      <c r="B48" s="5"/>
      <c r="D48" s="36"/>
      <c r="E48" s="27"/>
      <c r="F48" s="54"/>
    </row>
    <row r="49" spans="1:6" ht="11.25" customHeight="1">
      <c r="A49" s="7" t="s">
        <v>124</v>
      </c>
      <c r="B49" s="5"/>
      <c r="D49" s="36">
        <f>D33+D38+D47</f>
        <v>-12054</v>
      </c>
      <c r="E49" s="27"/>
      <c r="F49" s="54">
        <f>F33+F38+F47</f>
        <v>-11031</v>
      </c>
    </row>
    <row r="50" spans="1:6" ht="11.25" customHeight="1">
      <c r="A50" s="8"/>
      <c r="B50" s="9"/>
      <c r="D50" s="36"/>
      <c r="E50" s="27"/>
      <c r="F50" s="54"/>
    </row>
    <row r="51" spans="1:6" ht="11.25" customHeight="1">
      <c r="A51" s="7" t="s">
        <v>96</v>
      </c>
      <c r="B51" s="9"/>
      <c r="D51" s="36">
        <v>357</v>
      </c>
      <c r="E51" s="27"/>
      <c r="F51" s="54">
        <v>295</v>
      </c>
    </row>
    <row r="52" spans="1:6" ht="11.25" customHeight="1">
      <c r="A52" s="8"/>
      <c r="B52" s="9"/>
      <c r="D52" s="36"/>
      <c r="E52" s="27"/>
      <c r="F52" s="54"/>
    </row>
    <row r="53" spans="1:6" ht="11.25" customHeight="1">
      <c r="A53" s="10" t="s">
        <v>22</v>
      </c>
      <c r="B53" s="11"/>
      <c r="D53" s="36">
        <v>52285</v>
      </c>
      <c r="E53" s="27"/>
      <c r="F53" s="82">
        <v>53127</v>
      </c>
    </row>
    <row r="54" spans="1:6" ht="11.25" customHeight="1">
      <c r="A54" s="7"/>
      <c r="B54" s="5"/>
      <c r="D54" s="36"/>
      <c r="E54" s="27"/>
      <c r="F54" s="54"/>
    </row>
    <row r="55" spans="1:6" ht="12" thickBot="1">
      <c r="A55" s="10" t="s">
        <v>23</v>
      </c>
      <c r="B55" s="12"/>
      <c r="D55" s="83">
        <f>SUM(D49:D54)</f>
        <v>40588</v>
      </c>
      <c r="E55" s="16"/>
      <c r="F55" s="83">
        <f>SUM(F49:F54)</f>
        <v>42391</v>
      </c>
    </row>
    <row r="56" spans="1:6" ht="11.25" customHeight="1" thickTop="1">
      <c r="D56" s="16"/>
      <c r="E56" s="16"/>
      <c r="F56" s="44"/>
    </row>
    <row r="57" spans="1:6" ht="11.25" customHeight="1">
      <c r="D57" s="16"/>
      <c r="E57" s="16"/>
      <c r="F57" s="44"/>
    </row>
    <row r="58" spans="1:6" ht="11.25" customHeight="1">
      <c r="A58" s="10" t="s">
        <v>101</v>
      </c>
      <c r="D58" s="16"/>
      <c r="E58" s="16"/>
      <c r="F58" s="44"/>
    </row>
    <row r="59" spans="1:6" ht="11.25" customHeight="1">
      <c r="D59" s="16"/>
      <c r="E59" s="16"/>
      <c r="F59" s="44"/>
    </row>
    <row r="60" spans="1:6" ht="11.25" customHeight="1">
      <c r="A60" s="13" t="s">
        <v>100</v>
      </c>
      <c r="D60" s="16">
        <f>'Balance Sheet'!C26</f>
        <v>20819</v>
      </c>
      <c r="E60" s="16"/>
      <c r="F60" s="44">
        <v>16381</v>
      </c>
    </row>
    <row r="61" spans="1:6" ht="11.25" customHeight="1">
      <c r="A61" s="7" t="s">
        <v>97</v>
      </c>
      <c r="D61" s="16">
        <f>'Balance Sheet'!C27</f>
        <v>26000</v>
      </c>
      <c r="E61" s="16"/>
      <c r="F61" s="44">
        <v>28864</v>
      </c>
    </row>
    <row r="62" spans="1:6" ht="11.25" customHeight="1">
      <c r="A62" s="13" t="s">
        <v>102</v>
      </c>
      <c r="D62" s="84">
        <f>SUM(D60:D61)</f>
        <v>46819</v>
      </c>
      <c r="E62" s="16"/>
      <c r="F62" s="84">
        <f>SUM(F60:F61)</f>
        <v>45245</v>
      </c>
    </row>
    <row r="63" spans="1:6" ht="11.25" customHeight="1">
      <c r="D63" s="16"/>
      <c r="E63" s="16"/>
      <c r="F63" s="44"/>
    </row>
    <row r="64" spans="1:6" ht="11.25" customHeight="1">
      <c r="A64" s="13" t="s">
        <v>98</v>
      </c>
      <c r="D64" s="36">
        <v>-6084</v>
      </c>
      <c r="E64" s="16"/>
      <c r="F64" s="36">
        <v>-2707</v>
      </c>
    </row>
    <row r="65" spans="1:7" ht="11.25" customHeight="1">
      <c r="A65" s="13" t="s">
        <v>99</v>
      </c>
      <c r="D65" s="36">
        <v>-147</v>
      </c>
      <c r="E65" s="16"/>
      <c r="F65" s="36">
        <v>-147</v>
      </c>
      <c r="G65" s="69"/>
    </row>
    <row r="66" spans="1:7" ht="11.25" customHeight="1" thickBot="1">
      <c r="A66" s="7" t="s">
        <v>27</v>
      </c>
      <c r="D66" s="61">
        <f>SUM(D62:D65)</f>
        <v>40588</v>
      </c>
      <c r="E66" s="16"/>
      <c r="F66" s="61">
        <f>SUM(F62:F65)</f>
        <v>42391</v>
      </c>
    </row>
    <row r="67" spans="1:7" ht="11.25" customHeight="1" thickTop="1">
      <c r="D67" s="16"/>
      <c r="E67" s="16"/>
      <c r="F67" s="44"/>
    </row>
    <row r="68" spans="1:7" ht="11.25" customHeight="1">
      <c r="D68" s="16"/>
      <c r="E68" s="16"/>
      <c r="F68" s="44"/>
    </row>
    <row r="69" spans="1:7" ht="11.25" customHeight="1">
      <c r="A69" s="13" t="s">
        <v>52</v>
      </c>
      <c r="F69" s="37"/>
    </row>
    <row r="70" spans="1:7" ht="11.25" customHeight="1">
      <c r="A70" s="13" t="s">
        <v>95</v>
      </c>
    </row>
    <row r="72" spans="1:7">
      <c r="D72" s="69"/>
    </row>
    <row r="73" spans="1:7">
      <c r="D73" s="6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7016fe8-7a48-4add-972b-83708ee9ab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6" ma:contentTypeDescription="Create a new document." ma:contentTypeScope="" ma:versionID="f75fbeb9eeaee73b5be517219f7830fe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53ab296bbe61d8e33d446732e0ec25ff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C8A0D-FCB9-4AE3-8656-0021D585C218}">
  <ds:schemaRefs>
    <ds:schemaRef ds:uri="77016fe8-7a48-4add-972b-83708ee9ab96"/>
    <ds:schemaRef ds:uri="http://schemas.microsoft.com/office/infopath/2007/PartnerControls"/>
    <ds:schemaRef ds:uri="http://www.w3.org/XML/1998/namespace"/>
    <ds:schemaRef ds:uri="ae8831a7-9634-4062-a217-dbd04e80a997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95C62-5406-4014-B27C-1430D6443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Aisyah Safraa Azmi</cp:lastModifiedBy>
  <cp:lastPrinted>2020-05-18T00:43:49Z</cp:lastPrinted>
  <dcterms:created xsi:type="dcterms:W3CDTF">2005-02-18T06:17:44Z</dcterms:created>
  <dcterms:modified xsi:type="dcterms:W3CDTF">2023-08-21T04:03:56Z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