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isyahaz\OneDrive - MESINIAGA BERHAD\Desktop\"/>
    </mc:Choice>
  </mc:AlternateContent>
  <xr:revisionPtr revIDLastSave="4" documentId="8_{DF491687-93AE-4BFF-A9CA-BFF4EF9A747C}" xr6:coauthVersionLast="36" xr6:coauthVersionMax="36" xr10:uidLastSave="{E9661B63-1B15-49B9-A1B3-BD001EEF44A4}"/>
  <bookViews>
    <workbookView xWindow="32760" yWindow="32760" windowWidth="20490" windowHeight="7550" tabRatio="613" activeTab="3" xr2:uid="{00000000-000D-0000-FFFF-FFFF00000000}"/>
  </bookViews>
  <sheets>
    <sheet name="Income Statement" sheetId="8" r:id="rId1"/>
    <sheet name="Balance Sheet" sheetId="9" r:id="rId2"/>
    <sheet name="Statement of changes in Equity" sheetId="11" r:id="rId3"/>
    <sheet name="Cash Flow" sheetId="12" r:id="rId4"/>
  </sheets>
  <definedNames>
    <definedName name="_Fill" hidden="1">#REF!</definedName>
    <definedName name="OUTPUT">#REF!</definedName>
    <definedName name="_xlnm.Print_Area" localSheetId="1">'Balance Sheet'!$A$1:$C$69</definedName>
    <definedName name="_xlnm.Print_Area" localSheetId="3">'Cash Flow'!$A$1:$F$72</definedName>
    <definedName name="_xlnm.Print_Area" localSheetId="0">'Income Statement'!$A$1:$F$62</definedName>
    <definedName name="STANDARD_ROW">#REF!</definedName>
  </definedNames>
  <calcPr calcId="191029"/>
</workbook>
</file>

<file path=xl/calcChain.xml><?xml version="1.0" encoding="utf-8"?>
<calcChain xmlns="http://schemas.openxmlformats.org/spreadsheetml/2006/main">
  <c r="E42" i="8" l="1"/>
  <c r="E36" i="8" l="1"/>
  <c r="F38" i="12" l="1"/>
  <c r="F37" i="12"/>
  <c r="F21" i="12"/>
  <c r="B28" i="8" l="1"/>
  <c r="B36" i="8"/>
  <c r="C50" i="8"/>
  <c r="B32" i="8" l="1"/>
  <c r="B27" i="8"/>
  <c r="B26" i="8"/>
  <c r="B22" i="8"/>
  <c r="B20" i="8"/>
  <c r="B18" i="8"/>
  <c r="B16" i="8"/>
  <c r="H49" i="8"/>
  <c r="H30" i="8"/>
  <c r="H34" i="8" s="1"/>
  <c r="H24" i="8"/>
  <c r="H38" i="8" l="1"/>
  <c r="H50" i="8" s="1"/>
  <c r="H48" i="8" s="1"/>
  <c r="H44" i="8"/>
  <c r="H42" i="8" s="1"/>
  <c r="H56" i="8" s="1"/>
  <c r="F50" i="8" l="1"/>
  <c r="F44" i="8"/>
  <c r="B43" i="8" l="1"/>
  <c r="B49" i="8" s="1"/>
  <c r="B24" i="8" l="1"/>
  <c r="B30" i="8" s="1"/>
  <c r="B34" i="8" s="1"/>
  <c r="B38" i="8" s="1"/>
  <c r="B50" i="8" s="1"/>
  <c r="C55" i="9"/>
  <c r="C53" i="9"/>
  <c r="C46" i="9"/>
  <c r="C39" i="9"/>
  <c r="C40" i="9" s="1"/>
  <c r="C42" i="9" s="1"/>
  <c r="C28" i="9"/>
  <c r="C25" i="9"/>
  <c r="D60" i="12"/>
  <c r="F19" i="11"/>
  <c r="H19" i="11" s="1"/>
  <c r="F30" i="11"/>
  <c r="H30" i="11" s="1"/>
  <c r="F60" i="12"/>
  <c r="F51" i="12"/>
  <c r="A5" i="11"/>
  <c r="C21" i="11"/>
  <c r="D21" i="11"/>
  <c r="F26" i="11"/>
  <c r="F28" i="11"/>
  <c r="H28" i="11" s="1"/>
  <c r="B32" i="11"/>
  <c r="C32" i="11"/>
  <c r="D32" i="11"/>
  <c r="E32" i="11"/>
  <c r="G32" i="11"/>
  <c r="A5" i="12"/>
  <c r="D51" i="12"/>
  <c r="C20" i="9"/>
  <c r="C24" i="8"/>
  <c r="C30" i="8" s="1"/>
  <c r="C34" i="8" s="1"/>
  <c r="F24" i="8"/>
  <c r="F30" i="8" s="1"/>
  <c r="F34" i="8" s="1"/>
  <c r="C48" i="9" l="1"/>
  <c r="C58" i="9"/>
  <c r="F32" i="11"/>
  <c r="C29" i="9"/>
  <c r="C31" i="9" s="1"/>
  <c r="H26" i="11"/>
  <c r="H32" i="11" s="1"/>
  <c r="C60" i="9"/>
  <c r="C62" i="9" s="1"/>
  <c r="C66" i="9"/>
  <c r="C44" i="8"/>
  <c r="C56" i="8" s="1"/>
  <c r="C38" i="8"/>
  <c r="F38" i="8"/>
  <c r="F56" i="8"/>
  <c r="F16" i="12"/>
  <c r="F33" i="12" l="1"/>
  <c r="F39" i="12" s="1"/>
  <c r="F44" i="12" s="1"/>
  <c r="F62" i="12" s="1"/>
  <c r="F66" i="12" s="1"/>
  <c r="B48" i="9"/>
  <c r="B29" i="9" l="1"/>
  <c r="E24" i="8"/>
  <c r="B20" i="9"/>
  <c r="B31" i="9" l="1"/>
  <c r="E30" i="8"/>
  <c r="E34" i="8" l="1"/>
  <c r="E38" i="8" l="1"/>
  <c r="E44" i="8"/>
  <c r="D16" i="12"/>
  <c r="D33" i="12" s="1"/>
  <c r="D39" i="12" s="1"/>
  <c r="D44" i="12" s="1"/>
  <c r="D62" i="12" s="1"/>
  <c r="D66" i="12" s="1"/>
  <c r="B42" i="8" l="1"/>
  <c r="B56" i="8" s="1"/>
  <c r="E49" i="8"/>
  <c r="G17" i="11"/>
  <c r="G21" i="11" s="1"/>
  <c r="E50" i="8"/>
  <c r="B44" i="8" l="1"/>
  <c r="E48" i="8"/>
  <c r="E56" i="8"/>
  <c r="E17" i="11"/>
  <c r="F17" i="11" l="1"/>
  <c r="E21" i="11"/>
  <c r="H17" i="11" l="1"/>
  <c r="B15" i="11" l="1"/>
  <c r="B21" i="11" s="1"/>
  <c r="F15" i="11" l="1"/>
  <c r="F21" i="11" l="1"/>
  <c r="H15" i="11"/>
  <c r="H21" i="11" s="1"/>
  <c r="B58" i="9" l="1"/>
  <c r="B60" i="9" s="1"/>
  <c r="B40" i="9" l="1"/>
  <c r="F23" i="11" l="1"/>
  <c r="B42" i="9"/>
  <c r="B66" i="9"/>
  <c r="H23" i="11" l="1"/>
  <c r="B62" i="9"/>
  <c r="B64" i="9" s="1"/>
  <c r="B48" i="8"/>
</calcChain>
</file>

<file path=xl/sharedStrings.xml><?xml version="1.0" encoding="utf-8"?>
<sst xmlns="http://schemas.openxmlformats.org/spreadsheetml/2006/main" count="176" uniqueCount="135">
  <si>
    <t>Total</t>
  </si>
  <si>
    <t>Inventories</t>
  </si>
  <si>
    <t>Taxation</t>
  </si>
  <si>
    <t>Revenue</t>
  </si>
  <si>
    <t>Retained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</si>
  <si>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</si>
  <si>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</si>
  <si>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</si>
  <si>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</si>
  <si>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</si>
  <si>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</si>
  <si>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</si>
  <si>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</si>
  <si>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</si>
  <si>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</si>
  <si>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</si>
  <si>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</si>
  <si>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</si>
  <si>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</si>
  <si>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</si>
  <si>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</si>
  <si>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</si>
  <si>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</si>
  <si>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</si>
  <si>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</si>
  <si>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</si>
  <si>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</si>
  <si>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</si>
  <si>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</si>
  <si>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</si>
  <si>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</si>
  <si>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</si>
  <si>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</si>
  <si>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</si>
  <si>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</si>
  <si>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TOTAL EQUITY AND LIABILITIES</t>
  </si>
  <si>
    <t>- Equity holders of the Company</t>
  </si>
  <si>
    <t>Net asset per share attributable to ordinary equity holders of the parent(RM)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</si>
  <si>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</si>
  <si>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</si>
  <si>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</si>
  <si>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</si>
  <si>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</si>
  <si>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</si>
  <si>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</si>
  <si>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</si>
  <si>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</si>
  <si>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</si>
  <si>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</si>
  <si>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holders of the Company during the period</t>
  </si>
  <si>
    <t>Repayment of finance lease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</si>
  <si>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</si>
  <si>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</si>
  <si>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</si>
  <si>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</si>
  <si>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</si>
  <si>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</si>
  <si>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</si>
  <si>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</si>
  <si>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Finance lease receivable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</si>
  <si>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</si>
  <si>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</si>
  <si>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</si>
  <si>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</si>
  <si>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</si>
  <si>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</si>
  <si>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</si>
  <si>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</si>
  <si>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</si>
  <si>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</si>
  <si>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</si>
  <si>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</si>
  <si>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</si>
  <si>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</si>
  <si>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</si>
  <si>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Intangible assets</t>
  </si>
  <si>
    <t>Unrealised foreign exchange Gain</t>
  </si>
  <si>
    <t>Net drawndown of short term borrowing</t>
  </si>
  <si>
    <t>Share of results of associated company</t>
  </si>
  <si>
    <t>Share</t>
  </si>
  <si>
    <t>Premium</t>
  </si>
  <si>
    <t xml:space="preserve">Other Comprehensive gain/(loss) </t>
  </si>
  <si>
    <t>Trade and other receivables</t>
  </si>
  <si>
    <t>Retirement</t>
  </si>
  <si>
    <t>benefit reserves</t>
  </si>
  <si>
    <t>Bank term loan</t>
  </si>
  <si>
    <t>Finance income</t>
  </si>
  <si>
    <t>Contract assets</t>
  </si>
  <si>
    <t>Contract liabilities</t>
  </si>
  <si>
    <t>Total Comprehensive (loss)/profit</t>
  </si>
  <si>
    <t>Net taxation (paid)/refunded</t>
  </si>
  <si>
    <t>Net (decrease)/increase in cash and cash equivalents</t>
  </si>
  <si>
    <t>Repayment of term loan</t>
  </si>
  <si>
    <t>Profit/(loss) from operations</t>
  </si>
  <si>
    <t>Profit/(loss) before tax</t>
  </si>
  <si>
    <t>Profit/(loss) after tax</t>
  </si>
  <si>
    <t>Profit/(loss) attributable to:</t>
  </si>
  <si>
    <t xml:space="preserve">Profit/(loss) per share for profit/(loss) attributable to the equity </t>
  </si>
  <si>
    <t>Profit/(loss) Per Share - Basic</t>
  </si>
  <si>
    <t>Net profit/(loss) attributable to shareholders</t>
  </si>
  <si>
    <t xml:space="preserve">Mesiniaga Berhad </t>
  </si>
  <si>
    <t>Registration number: 198101013112 (79244V)</t>
  </si>
  <si>
    <t xml:space="preserve">(Incorporated in Malaysia) </t>
  </si>
  <si>
    <t>Mesiniaga Berhad</t>
  </si>
  <si>
    <t>Total comprehensive (loss)/income for the financial year attributable to:</t>
  </si>
  <si>
    <t>Property, plant and equipment write off</t>
  </si>
  <si>
    <t>Gain on sales of property, plant and equipment</t>
  </si>
  <si>
    <t>Proceeds from disposal of property, plant and equipment</t>
  </si>
  <si>
    <t>Zakat</t>
  </si>
  <si>
    <t>Retirement benefits</t>
  </si>
  <si>
    <t>Write down of inventory</t>
  </si>
  <si>
    <t>Audited</t>
  </si>
  <si>
    <t>As at 31.12.2021</t>
  </si>
  <si>
    <t>Impairment of intangible assets</t>
  </si>
  <si>
    <t>Other operating income/(expenses)</t>
  </si>
  <si>
    <t>Statements for the year ended 31st December 2021)</t>
  </si>
  <si>
    <t>Financial Statements for the year ended 31st December 2021)</t>
  </si>
  <si>
    <t>Retirement benefits paid</t>
  </si>
  <si>
    <t>Reversal of allowance for doubtful debts</t>
  </si>
  <si>
    <t>Dividends paid</t>
  </si>
  <si>
    <t>(Increase)/Drawdown in restricted deposits</t>
  </si>
  <si>
    <t>9 Months</t>
  </si>
  <si>
    <t>12 Months</t>
  </si>
  <si>
    <t>As at 31 December 2022</t>
  </si>
  <si>
    <t>As at 31.12.2022</t>
  </si>
  <si>
    <t>12 months quarter ended 31 December 2021</t>
  </si>
  <si>
    <t>12 months quarter ended 31 December 2022</t>
  </si>
  <si>
    <t>year ended 31st December 2021)</t>
  </si>
  <si>
    <t>12 months ended</t>
  </si>
  <si>
    <t>Gain on net investment of sublease</t>
  </si>
  <si>
    <t>Withdrawal of deposit maturing more than three months</t>
  </si>
  <si>
    <t>Interest paid</t>
  </si>
  <si>
    <t>For the fourth quarter ended 31 December 2022</t>
  </si>
  <si>
    <t>Loss on write down of property, plant and equipment</t>
  </si>
  <si>
    <t>Net cash generated from operating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</si>
</sst>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(* #,##0.00_);_(* \(#,##0.00\);_(* &quot;-&quot;??_);_(@_)"/>
    <numFmt numFmtId="167" formatCode="_-* #,##0_-;\-* #,##0_-;_-* &quot;-&quot;??_-;_-@_-"/>
    <numFmt numFmtId="168" formatCode="_ &quot;CHF&quot;\ * #,##0_ ;_ &quot;CHF&quot;\ * \-#,##0_ ;_ &quot;CHF&quot;\ * &quot;-&quot;_ ;_ @_ "/>
    <numFmt numFmtId="169" formatCode="#,##0&quot;£&quot;_);[Red]\(#,##0&quot;£&quot;\)"/>
    <numFmt numFmtId="170" formatCode="_(* #,##0_);_(* \(#,##0\);_(* &quot;-&quot;?_);_(@_)"/>
    <numFmt numFmtId="171" formatCode="0.0000"/>
  </numFmts>
  <fonts count="21">
    <font>
      <sz val="12"/>
      <name val="Times New Roman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2"/>
      <name val="Times New Roman"/>
      <family val="1"/>
    </font>
    <font>
      <b/>
      <sz val="9"/>
      <color indexed="8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6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7" fontId="3" fillId="0" borderId="0"/>
    <xf numFmtId="38" fontId="2" fillId="2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0" fontId="2" fillId="3" borderId="3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4" applyNumberFormat="0" applyBorder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07">
    <xf numFmtId="0" fontId="0" fillId="0" borderId="0" xfId="0"/>
    <xf numFmtId="167" fontId="7" fillId="0" borderId="0" xfId="1" applyNumberFormat="1" applyFont="1" applyFill="1"/>
    <xf numFmtId="0" fontId="7" fillId="0" borderId="0" xfId="43" applyFont="1" applyFill="1"/>
    <xf numFmtId="16" fontId="9" fillId="0" borderId="0" xfId="43" applyNumberFormat="1" applyFont="1" applyFill="1" applyAlignment="1">
      <alignment horizontal="center"/>
    </xf>
    <xf numFmtId="0" fontId="8" fillId="0" borderId="0" xfId="42" applyFont="1" applyFill="1" applyAlignment="1"/>
    <xf numFmtId="0" fontId="8" fillId="0" borderId="0" xfId="42" applyFont="1" applyFill="1" applyAlignment="1">
      <alignment wrapText="1"/>
    </xf>
    <xf numFmtId="0" fontId="9" fillId="0" borderId="0" xfId="42" applyFont="1" applyFill="1" applyAlignment="1"/>
    <xf numFmtId="0" fontId="8" fillId="0" borderId="0" xfId="42" applyFont="1" applyFill="1"/>
    <xf numFmtId="0" fontId="12" fillId="0" borderId="0" xfId="42" applyFont="1" applyFill="1" applyAlignment="1">
      <alignment horizontal="center"/>
    </xf>
    <xf numFmtId="0" fontId="12" fillId="0" borderId="0" xfId="42" applyFont="1" applyFill="1" applyAlignment="1">
      <alignment horizontal="center" wrapText="1"/>
    </xf>
    <xf numFmtId="0" fontId="9" fillId="0" borderId="0" xfId="42" applyFont="1" applyFill="1"/>
    <xf numFmtId="0" fontId="13" fillId="0" borderId="0" xfId="42" applyFont="1" applyFill="1" applyAlignment="1">
      <alignment wrapText="1"/>
    </xf>
    <xf numFmtId="0" fontId="14" fillId="0" borderId="0" xfId="42" applyFont="1" applyFill="1" applyAlignment="1">
      <alignment wrapText="1"/>
    </xf>
    <xf numFmtId="0" fontId="8" fillId="0" borderId="0" xfId="43" applyFont="1" applyFill="1"/>
    <xf numFmtId="37" fontId="8" fillId="0" borderId="0" xfId="43" applyNumberFormat="1" applyFont="1" applyFill="1"/>
    <xf numFmtId="0" fontId="7" fillId="0" borderId="0" xfId="43" quotePrefix="1" applyFont="1" applyFill="1"/>
    <xf numFmtId="43" fontId="7" fillId="0" borderId="0" xfId="1" applyNumberFormat="1" applyFont="1" applyFill="1"/>
    <xf numFmtId="167" fontId="8" fillId="0" borderId="0" xfId="1" applyNumberFormat="1" applyFont="1" applyFill="1"/>
    <xf numFmtId="0" fontId="9" fillId="0" borderId="0" xfId="43" applyFont="1" applyFill="1"/>
    <xf numFmtId="0" fontId="10" fillId="0" borderId="0" xfId="43" applyFont="1" applyFill="1"/>
    <xf numFmtId="0" fontId="8" fillId="0" borderId="0" xfId="43" applyFont="1" applyFill="1" applyAlignment="1">
      <alignment horizontal="center"/>
    </xf>
    <xf numFmtId="0" fontId="11" fillId="0" borderId="0" xfId="43" applyFont="1" applyFill="1" applyAlignment="1">
      <alignment horizontal="right"/>
    </xf>
    <xf numFmtId="0" fontId="8" fillId="0" borderId="0" xfId="43" applyFont="1" applyFill="1" applyAlignment="1">
      <alignment horizontal="right"/>
    </xf>
    <xf numFmtId="0" fontId="9" fillId="0" borderId="0" xfId="42" applyFont="1" applyFill="1" applyAlignment="1">
      <alignment horizontal="right" wrapText="1"/>
    </xf>
    <xf numFmtId="0" fontId="8" fillId="0" borderId="0" xfId="43" applyFont="1" applyFill="1" applyBorder="1"/>
    <xf numFmtId="165" fontId="8" fillId="0" borderId="0" xfId="42" applyNumberFormat="1" applyFont="1" applyFill="1"/>
    <xf numFmtId="43" fontId="8" fillId="0" borderId="0" xfId="1" applyFont="1" applyFill="1"/>
    <xf numFmtId="0" fontId="11" fillId="0" borderId="0" xfId="43" applyFont="1" applyFill="1"/>
    <xf numFmtId="165" fontId="8" fillId="0" borderId="0" xfId="43" applyNumberFormat="1" applyFont="1" applyFill="1"/>
    <xf numFmtId="0" fontId="7" fillId="0" borderId="0" xfId="43" applyFont="1" applyFill="1" applyBorder="1"/>
    <xf numFmtId="165" fontId="8" fillId="0" borderId="0" xfId="43" applyNumberFormat="1" applyFont="1" applyFill="1" applyBorder="1"/>
    <xf numFmtId="165" fontId="8" fillId="0" borderId="5" xfId="43" applyNumberFormat="1" applyFont="1" applyFill="1" applyBorder="1"/>
    <xf numFmtId="165" fontId="15" fillId="0" borderId="0" xfId="1" applyNumberFormat="1" applyFont="1" applyFill="1"/>
    <xf numFmtId="0" fontId="17" fillId="0" borderId="0" xfId="43" applyFont="1" applyFill="1"/>
    <xf numFmtId="15" fontId="17" fillId="0" borderId="0" xfId="43" applyNumberFormat="1" applyFont="1" applyFill="1"/>
    <xf numFmtId="167" fontId="7" fillId="0" borderId="0" xfId="1" applyNumberFormat="1" applyFont="1" applyFill="1" applyAlignment="1">
      <alignment horizontal="center"/>
    </xf>
    <xf numFmtId="15" fontId="10" fillId="0" borderId="0" xfId="43" applyNumberFormat="1" applyFont="1" applyFill="1"/>
    <xf numFmtId="170" fontId="8" fillId="0" borderId="0" xfId="1" applyNumberFormat="1" applyFont="1" applyFill="1"/>
    <xf numFmtId="170" fontId="9" fillId="0" borderId="0" xfId="1" applyNumberFormat="1" applyFont="1" applyFill="1" applyAlignment="1">
      <alignment horizontal="center"/>
    </xf>
    <xf numFmtId="170" fontId="8" fillId="0" borderId="0" xfId="1" applyNumberFormat="1" applyFont="1" applyFill="1" applyBorder="1"/>
    <xf numFmtId="167" fontId="15" fillId="0" borderId="0" xfId="1" applyNumberFormat="1" applyFont="1" applyFill="1"/>
    <xf numFmtId="167" fontId="11" fillId="0" borderId="0" xfId="1" applyNumberFormat="1" applyFont="1" applyFill="1" applyAlignment="1">
      <alignment horizontal="right"/>
    </xf>
    <xf numFmtId="167" fontId="8" fillId="0" borderId="0" xfId="1" applyNumberFormat="1" applyFont="1" applyFill="1" applyAlignment="1">
      <alignment horizontal="right"/>
    </xf>
    <xf numFmtId="167" fontId="8" fillId="0" borderId="0" xfId="1" applyNumberFormat="1" applyFont="1" applyFill="1" applyAlignment="1" applyProtection="1"/>
    <xf numFmtId="167" fontId="8" fillId="0" borderId="6" xfId="1" applyNumberFormat="1" applyFont="1" applyFill="1" applyBorder="1"/>
    <xf numFmtId="167" fontId="8" fillId="0" borderId="2" xfId="1" applyNumberFormat="1" applyFont="1" applyFill="1" applyBorder="1"/>
    <xf numFmtId="167" fontId="8" fillId="0" borderId="0" xfId="1" applyNumberFormat="1" applyFont="1" applyFill="1" applyBorder="1"/>
    <xf numFmtId="167" fontId="8" fillId="0" borderId="7" xfId="1" applyNumberFormat="1" applyFont="1" applyFill="1" applyBorder="1" applyAlignment="1" applyProtection="1"/>
    <xf numFmtId="3" fontId="8" fillId="0" borderId="0" xfId="43" applyNumberFormat="1" applyFont="1" applyFill="1" applyAlignment="1">
      <alignment horizontal="right"/>
    </xf>
    <xf numFmtId="166" fontId="8" fillId="0" borderId="0" xfId="43" applyNumberFormat="1" applyFont="1" applyFill="1"/>
    <xf numFmtId="167" fontId="8" fillId="0" borderId="0" xfId="43" applyNumberFormat="1" applyFont="1" applyFill="1"/>
    <xf numFmtId="0" fontId="7" fillId="0" borderId="0" xfId="43" applyNumberFormat="1" applyFont="1" applyFill="1"/>
    <xf numFmtId="0" fontId="7" fillId="0" borderId="7" xfId="1" quotePrefix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8" fillId="0" borderId="0" xfId="43" applyNumberFormat="1" applyFont="1" applyFill="1"/>
    <xf numFmtId="0" fontId="10" fillId="0" borderId="0" xfId="1" quotePrefix="1" applyNumberFormat="1" applyFont="1" applyFill="1" applyAlignment="1">
      <alignment horizontal="center"/>
    </xf>
    <xf numFmtId="16" fontId="7" fillId="0" borderId="0" xfId="43" applyNumberFormat="1" applyFont="1" applyFill="1" applyAlignment="1">
      <alignment horizontal="center"/>
    </xf>
    <xf numFmtId="170" fontId="9" fillId="0" borderId="0" xfId="2" applyNumberFormat="1" applyFont="1" applyFill="1" applyAlignment="1">
      <alignment horizontal="center"/>
    </xf>
    <xf numFmtId="170" fontId="8" fillId="0" borderId="0" xfId="2" applyNumberFormat="1" applyFont="1" applyFill="1"/>
    <xf numFmtId="170" fontId="8" fillId="0" borderId="0" xfId="2" applyNumberFormat="1" applyFont="1" applyFill="1" applyBorder="1"/>
    <xf numFmtId="170" fontId="8" fillId="0" borderId="7" xfId="2" applyNumberFormat="1" applyFont="1" applyFill="1" applyBorder="1"/>
    <xf numFmtId="170" fontId="8" fillId="0" borderId="0" xfId="2" applyNumberFormat="1" applyFont="1" applyFill="1" applyBorder="1" applyAlignment="1">
      <alignment horizontal="right"/>
    </xf>
    <xf numFmtId="170" fontId="8" fillId="0" borderId="5" xfId="2" applyNumberFormat="1" applyFont="1" applyFill="1" applyBorder="1"/>
    <xf numFmtId="0" fontId="8" fillId="0" borderId="0" xfId="0" applyFont="1"/>
    <xf numFmtId="171" fontId="8" fillId="0" borderId="0" xfId="43" applyNumberFormat="1" applyFont="1" applyFill="1"/>
    <xf numFmtId="0" fontId="10" fillId="0" borderId="0" xfId="43" quotePrefix="1" applyFont="1" applyFill="1" applyAlignment="1">
      <alignment horizontal="center"/>
    </xf>
    <xf numFmtId="0" fontId="9" fillId="0" borderId="0" xfId="43" applyFont="1" applyFill="1" applyAlignment="1">
      <alignment horizontal="center"/>
    </xf>
    <xf numFmtId="170" fontId="8" fillId="0" borderId="7" xfId="1" applyNumberFormat="1" applyFont="1" applyFill="1" applyBorder="1"/>
    <xf numFmtId="170" fontId="8" fillId="0" borderId="0" xfId="1" applyNumberFormat="1" applyFont="1" applyFill="1" applyBorder="1" applyAlignment="1">
      <alignment horizontal="right"/>
    </xf>
    <xf numFmtId="170" fontId="8" fillId="0" borderId="5" xfId="1" applyNumberFormat="1" applyFont="1" applyFill="1" applyBorder="1"/>
    <xf numFmtId="170" fontId="8" fillId="0" borderId="0" xfId="12" applyNumberFormat="1" applyFont="1" applyFill="1"/>
    <xf numFmtId="170" fontId="8" fillId="0" borderId="7" xfId="12" applyNumberFormat="1" applyFont="1" applyFill="1" applyBorder="1"/>
    <xf numFmtId="167" fontId="8" fillId="0" borderId="0" xfId="43" applyNumberFormat="1" applyFont="1" applyFill="1"/>
    <xf numFmtId="43" fontId="7" fillId="0" borderId="0" xfId="1" applyFont="1" applyFill="1" applyBorder="1" applyAlignment="1">
      <alignment horizontal="right"/>
    </xf>
    <xf numFmtId="43" fontId="7" fillId="0" borderId="6" xfId="1" applyFont="1" applyFill="1" applyBorder="1" applyAlignment="1">
      <alignment horizontal="right"/>
    </xf>
    <xf numFmtId="170" fontId="7" fillId="0" borderId="0" xfId="1" applyNumberFormat="1" applyFont="1" applyFill="1" applyBorder="1" applyAlignment="1">
      <alignment horizontal="right"/>
    </xf>
    <xf numFmtId="170" fontId="7" fillId="0" borderId="0" xfId="22" applyNumberFormat="1" applyFont="1" applyFill="1" applyBorder="1" applyAlignment="1">
      <alignment horizontal="right"/>
    </xf>
    <xf numFmtId="170" fontId="7" fillId="0" borderId="0" xfId="1" applyNumberFormat="1" applyFont="1" applyFill="1" applyAlignment="1">
      <alignment horizontal="right"/>
    </xf>
    <xf numFmtId="170" fontId="7" fillId="0" borderId="0" xfId="12" applyNumberFormat="1" applyFont="1" applyFill="1" applyBorder="1" applyAlignment="1">
      <alignment horizontal="right"/>
    </xf>
    <xf numFmtId="170" fontId="8" fillId="0" borderId="0" xfId="43" applyNumberFormat="1" applyFont="1" applyFill="1"/>
    <xf numFmtId="170" fontId="7" fillId="0" borderId="0" xfId="22" applyNumberFormat="1" applyFont="1" applyFill="1" applyAlignment="1">
      <alignment horizontal="right"/>
    </xf>
    <xf numFmtId="170" fontId="7" fillId="0" borderId="0" xfId="12" applyNumberFormat="1" applyFont="1" applyFill="1" applyAlignment="1">
      <alignment horizontal="right"/>
    </xf>
    <xf numFmtId="170" fontId="7" fillId="0" borderId="7" xfId="1" applyNumberFormat="1" applyFont="1" applyFill="1" applyBorder="1" applyAlignment="1">
      <alignment horizontal="right"/>
    </xf>
    <xf numFmtId="170" fontId="7" fillId="0" borderId="0" xfId="163" applyNumberFormat="1" applyFont="1" applyFill="1" applyBorder="1" applyAlignment="1">
      <alignment horizontal="right"/>
    </xf>
    <xf numFmtId="170" fontId="7" fillId="0" borderId="7" xfId="1" quotePrefix="1" applyNumberFormat="1" applyFont="1" applyFill="1" applyBorder="1" applyAlignment="1">
      <alignment horizontal="right"/>
    </xf>
    <xf numFmtId="170" fontId="8" fillId="0" borderId="0" xfId="43" applyNumberFormat="1" applyFont="1" applyFill="1" applyBorder="1"/>
    <xf numFmtId="170" fontId="7" fillId="0" borderId="6" xfId="1" applyNumberFormat="1" applyFont="1" applyFill="1" applyBorder="1" applyAlignment="1">
      <alignment horizontal="right"/>
    </xf>
    <xf numFmtId="170" fontId="7" fillId="0" borderId="0" xfId="44" applyNumberFormat="1" applyFont="1" applyFill="1" applyAlignment="1">
      <alignment horizontal="right"/>
    </xf>
    <xf numFmtId="170" fontId="7" fillId="0" borderId="0" xfId="87" applyNumberFormat="1" applyFont="1" applyFill="1" applyAlignment="1">
      <alignment horizontal="right"/>
    </xf>
    <xf numFmtId="170" fontId="7" fillId="0" borderId="7" xfId="15" quotePrefix="1" applyNumberFormat="1" applyFont="1" applyFill="1" applyBorder="1" applyAlignment="1">
      <alignment horizontal="right"/>
    </xf>
    <xf numFmtId="170" fontId="7" fillId="0" borderId="5" xfId="1" applyNumberFormat="1" applyFont="1" applyFill="1" applyBorder="1" applyAlignment="1">
      <alignment horizontal="right"/>
    </xf>
    <xf numFmtId="43" fontId="7" fillId="0" borderId="0" xfId="1" applyFont="1" applyFill="1" applyAlignment="1">
      <alignment horizontal="right"/>
    </xf>
    <xf numFmtId="165" fontId="8" fillId="0" borderId="0" xfId="2" applyNumberFormat="1" applyFont="1" applyFill="1"/>
    <xf numFmtId="167" fontId="7" fillId="0" borderId="0" xfId="2" applyNumberFormat="1" applyFont="1" applyFill="1"/>
    <xf numFmtId="0" fontId="7" fillId="0" borderId="7" xfId="2" quotePrefix="1" applyNumberFormat="1" applyFont="1" applyFill="1" applyBorder="1" applyAlignment="1">
      <alignment horizontal="center"/>
    </xf>
    <xf numFmtId="167" fontId="7" fillId="0" borderId="0" xfId="2" applyNumberFormat="1" applyFont="1" applyFill="1" applyAlignment="1">
      <alignment horizontal="center"/>
    </xf>
    <xf numFmtId="165" fontId="7" fillId="0" borderId="0" xfId="2" applyNumberFormat="1" applyFont="1" applyFill="1" applyBorder="1" applyAlignment="1">
      <alignment horizontal="right"/>
    </xf>
    <xf numFmtId="165" fontId="7" fillId="0" borderId="0" xfId="2" applyNumberFormat="1" applyFont="1" applyFill="1" applyAlignment="1">
      <alignment horizontal="right"/>
    </xf>
    <xf numFmtId="165" fontId="8" fillId="0" borderId="0" xfId="2" applyNumberFormat="1" applyFont="1" applyFill="1" applyBorder="1" applyAlignment="1">
      <alignment horizontal="right"/>
    </xf>
    <xf numFmtId="165" fontId="7" fillId="0" borderId="7" xfId="2" applyNumberFormat="1" applyFont="1" applyFill="1" applyBorder="1" applyAlignment="1">
      <alignment horizontal="right"/>
    </xf>
    <xf numFmtId="165" fontId="7" fillId="0" borderId="7" xfId="2" quotePrefix="1" applyNumberFormat="1" applyFont="1" applyFill="1" applyBorder="1" applyAlignment="1">
      <alignment horizontal="right"/>
    </xf>
    <xf numFmtId="165" fontId="7" fillId="0" borderId="6" xfId="2" applyNumberFormat="1" applyFont="1" applyFill="1" applyBorder="1" applyAlignment="1">
      <alignment horizontal="right"/>
    </xf>
    <xf numFmtId="165" fontId="7" fillId="0" borderId="0" xfId="47" applyNumberFormat="1" applyFont="1" applyFill="1" applyAlignment="1">
      <alignment horizontal="right"/>
    </xf>
    <xf numFmtId="43" fontId="7" fillId="0" borderId="6" xfId="2" applyFont="1" applyFill="1" applyBorder="1" applyAlignment="1">
      <alignment horizontal="right"/>
    </xf>
    <xf numFmtId="2" fontId="7" fillId="0" borderId="0" xfId="2" applyNumberFormat="1" applyFont="1" applyFill="1" applyAlignment="1">
      <alignment horizontal="right"/>
    </xf>
    <xf numFmtId="43" fontId="7" fillId="0" borderId="0" xfId="2" applyNumberFormat="1" applyFont="1" applyFill="1"/>
    <xf numFmtId="167" fontId="8" fillId="0" borderId="0" xfId="2" applyNumberFormat="1" applyFont="1" applyFill="1"/>
  </cellXfs>
  <cellStyles count="226">
    <cellStyle name="Comma" xfId="1" builtinId="3"/>
    <cellStyle name="Comma 10" xfId="163" xr:uid="{00000000-0005-0000-0000-0000CE000000}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111" xr:uid="{00000000-0005-0000-0000-000003000000}"/>
    <cellStyle name="Comma 2 2 2 2 2" xfId="198" xr:uid="{00000000-0005-0000-0000-000003000000}"/>
    <cellStyle name="Comma 2 2 2 3" xfId="166" xr:uid="{00000000-0005-0000-0000-0000D1000000}"/>
    <cellStyle name="Comma 2 2 3" xfId="5" xr:uid="{00000000-0005-0000-0000-000004000000}"/>
    <cellStyle name="Comma 2 2 3 2" xfId="112" xr:uid="{00000000-0005-0000-0000-000004000000}"/>
    <cellStyle name="Comma 2 2 3 2 2" xfId="199" xr:uid="{00000000-0005-0000-0000-000004000000}"/>
    <cellStyle name="Comma 2 2 3 3" xfId="167" xr:uid="{00000000-0005-0000-0000-0000D2000000}"/>
    <cellStyle name="Comma 2 2 4" xfId="110" xr:uid="{00000000-0005-0000-0000-000002000000}"/>
    <cellStyle name="Comma 2 2 4 2" xfId="197" xr:uid="{00000000-0005-0000-0000-000002000000}"/>
    <cellStyle name="Comma 2 2 5" xfId="165" xr:uid="{00000000-0005-0000-0000-0000D0000000}"/>
    <cellStyle name="Comma 2 3" xfId="6" xr:uid="{00000000-0005-0000-0000-000005000000}"/>
    <cellStyle name="Comma 2 3 2" xfId="113" xr:uid="{00000000-0005-0000-0000-000005000000}"/>
    <cellStyle name="Comma 2 3 2 2" xfId="200" xr:uid="{00000000-0005-0000-0000-000005000000}"/>
    <cellStyle name="Comma 2 3 3" xfId="168" xr:uid="{00000000-0005-0000-0000-0000D3000000}"/>
    <cellStyle name="Comma 2 4" xfId="7" xr:uid="{00000000-0005-0000-0000-000006000000}"/>
    <cellStyle name="Comma 2 4 2" xfId="114" xr:uid="{00000000-0005-0000-0000-000006000000}"/>
    <cellStyle name="Comma 2 4 2 2" xfId="201" xr:uid="{00000000-0005-0000-0000-000006000000}"/>
    <cellStyle name="Comma 2 4 3" xfId="169" xr:uid="{00000000-0005-0000-0000-0000D4000000}"/>
    <cellStyle name="Comma 2 5" xfId="109" xr:uid="{00000000-0005-0000-0000-000001000000}"/>
    <cellStyle name="Comma 2 5 2" xfId="196" xr:uid="{00000000-0005-0000-0000-000001000000}"/>
    <cellStyle name="Comma 2 6" xfId="164" xr:uid="{00000000-0005-0000-0000-0000CF000000}"/>
    <cellStyle name="Comma 3" xfId="8" xr:uid="{00000000-0005-0000-0000-000007000000}"/>
    <cellStyle name="Comma 3 2" xfId="9" xr:uid="{00000000-0005-0000-0000-000008000000}"/>
    <cellStyle name="Comma 3 2 2" xfId="10" xr:uid="{00000000-0005-0000-0000-000009000000}"/>
    <cellStyle name="Comma 3 2 2 2" xfId="117" xr:uid="{00000000-0005-0000-0000-000009000000}"/>
    <cellStyle name="Comma 3 2 2 2 2" xfId="204" xr:uid="{00000000-0005-0000-0000-000009000000}"/>
    <cellStyle name="Comma 3 2 2 3" xfId="172" xr:uid="{00000000-0005-0000-0000-0000D7000000}"/>
    <cellStyle name="Comma 3 2 3" xfId="11" xr:uid="{00000000-0005-0000-0000-00000A000000}"/>
    <cellStyle name="Comma 3 2 3 2" xfId="118" xr:uid="{00000000-0005-0000-0000-00000A000000}"/>
    <cellStyle name="Comma 3 2 3 2 2" xfId="205" xr:uid="{00000000-0005-0000-0000-00000A000000}"/>
    <cellStyle name="Comma 3 2 3 3" xfId="173" xr:uid="{00000000-0005-0000-0000-0000D8000000}"/>
    <cellStyle name="Comma 3 2 4" xfId="116" xr:uid="{00000000-0005-0000-0000-000008000000}"/>
    <cellStyle name="Comma 3 2 4 2" xfId="203" xr:uid="{00000000-0005-0000-0000-000008000000}"/>
    <cellStyle name="Comma 3 2 5" xfId="171" xr:uid="{00000000-0005-0000-0000-0000D6000000}"/>
    <cellStyle name="Comma 3 3" xfId="12" xr:uid="{00000000-0005-0000-0000-00000B000000}"/>
    <cellStyle name="Comma 3 3 2" xfId="119" xr:uid="{00000000-0005-0000-0000-00000B000000}"/>
    <cellStyle name="Comma 3 3 2 2" xfId="206" xr:uid="{00000000-0005-0000-0000-00000B000000}"/>
    <cellStyle name="Comma 3 3 3" xfId="174" xr:uid="{00000000-0005-0000-0000-0000D9000000}"/>
    <cellStyle name="Comma 3 4" xfId="13" xr:uid="{00000000-0005-0000-0000-00000C000000}"/>
    <cellStyle name="Comma 3 4 2" xfId="120" xr:uid="{00000000-0005-0000-0000-00000C000000}"/>
    <cellStyle name="Comma 3 4 2 2" xfId="207" xr:uid="{00000000-0005-0000-0000-00000C000000}"/>
    <cellStyle name="Comma 3 4 3" xfId="175" xr:uid="{00000000-0005-0000-0000-0000DA000000}"/>
    <cellStyle name="Comma 3 5" xfId="14" xr:uid="{00000000-0005-0000-0000-00000D000000}"/>
    <cellStyle name="Comma 3 5 2" xfId="121" xr:uid="{00000000-0005-0000-0000-00000D000000}"/>
    <cellStyle name="Comma 3 5 2 2" xfId="208" xr:uid="{00000000-0005-0000-0000-00000D000000}"/>
    <cellStyle name="Comma 3 5 3" xfId="176" xr:uid="{00000000-0005-0000-0000-0000DB000000}"/>
    <cellStyle name="Comma 3 6" xfId="115" xr:uid="{00000000-0005-0000-0000-000007000000}"/>
    <cellStyle name="Comma 3 6 2" xfId="202" xr:uid="{00000000-0005-0000-0000-000007000000}"/>
    <cellStyle name="Comma 3 7" xfId="170" xr:uid="{00000000-0005-0000-0000-0000D5000000}"/>
    <cellStyle name="Comma 4" xfId="15" xr:uid="{00000000-0005-0000-0000-00000E000000}"/>
    <cellStyle name="Comma 4 2" xfId="16" xr:uid="{00000000-0005-0000-0000-00000F000000}"/>
    <cellStyle name="Comma 4 2 2" xfId="17" xr:uid="{00000000-0005-0000-0000-000010000000}"/>
    <cellStyle name="Comma 4 2 2 2" xfId="124" xr:uid="{00000000-0005-0000-0000-000010000000}"/>
    <cellStyle name="Comma 4 2 2 2 2" xfId="211" xr:uid="{00000000-0005-0000-0000-000010000000}"/>
    <cellStyle name="Comma 4 2 2 3" xfId="179" xr:uid="{00000000-0005-0000-0000-0000DE000000}"/>
    <cellStyle name="Comma 4 2 3" xfId="18" xr:uid="{00000000-0005-0000-0000-000011000000}"/>
    <cellStyle name="Comma 4 2 3 2" xfId="125" xr:uid="{00000000-0005-0000-0000-000011000000}"/>
    <cellStyle name="Comma 4 2 3 2 2" xfId="212" xr:uid="{00000000-0005-0000-0000-000011000000}"/>
    <cellStyle name="Comma 4 2 3 3" xfId="180" xr:uid="{00000000-0005-0000-0000-0000DF000000}"/>
    <cellStyle name="Comma 4 2 4" xfId="123" xr:uid="{00000000-0005-0000-0000-00000F000000}"/>
    <cellStyle name="Comma 4 2 4 2" xfId="210" xr:uid="{00000000-0005-0000-0000-00000F000000}"/>
    <cellStyle name="Comma 4 2 5" xfId="178" xr:uid="{00000000-0005-0000-0000-0000DD000000}"/>
    <cellStyle name="Comma 4 3" xfId="19" xr:uid="{00000000-0005-0000-0000-000012000000}"/>
    <cellStyle name="Comma 4 3 2" xfId="126" xr:uid="{00000000-0005-0000-0000-000012000000}"/>
    <cellStyle name="Comma 4 3 2 2" xfId="213" xr:uid="{00000000-0005-0000-0000-000012000000}"/>
    <cellStyle name="Comma 4 3 3" xfId="181" xr:uid="{00000000-0005-0000-0000-0000E0000000}"/>
    <cellStyle name="Comma 4 4" xfId="20" xr:uid="{00000000-0005-0000-0000-000013000000}"/>
    <cellStyle name="Comma 4 4 2" xfId="127" xr:uid="{00000000-0005-0000-0000-000013000000}"/>
    <cellStyle name="Comma 4 4 2 2" xfId="214" xr:uid="{00000000-0005-0000-0000-000013000000}"/>
    <cellStyle name="Comma 4 4 3" xfId="182" xr:uid="{00000000-0005-0000-0000-0000E1000000}"/>
    <cellStyle name="Comma 4 5" xfId="21" xr:uid="{00000000-0005-0000-0000-000014000000}"/>
    <cellStyle name="Comma 4 5 2" xfId="128" xr:uid="{00000000-0005-0000-0000-000014000000}"/>
    <cellStyle name="Comma 4 5 2 2" xfId="215" xr:uid="{00000000-0005-0000-0000-000014000000}"/>
    <cellStyle name="Comma 4 5 3" xfId="183" xr:uid="{00000000-0005-0000-0000-0000E2000000}"/>
    <cellStyle name="Comma 4 6" xfId="122" xr:uid="{00000000-0005-0000-0000-00000E000000}"/>
    <cellStyle name="Comma 4 6 2" xfId="209" xr:uid="{00000000-0005-0000-0000-00000E000000}"/>
    <cellStyle name="Comma 4 7" xfId="177" xr:uid="{00000000-0005-0000-0000-0000DC000000}"/>
    <cellStyle name="Comma 5" xfId="22" xr:uid="{00000000-0005-0000-0000-000015000000}"/>
    <cellStyle name="Comma 5 2" xfId="23" xr:uid="{00000000-0005-0000-0000-000016000000}"/>
    <cellStyle name="Comma 5 2 2" xfId="24" xr:uid="{00000000-0005-0000-0000-000017000000}"/>
    <cellStyle name="Comma 5 2 2 2" xfId="131" xr:uid="{00000000-0005-0000-0000-000017000000}"/>
    <cellStyle name="Comma 5 2 2 2 2" xfId="218" xr:uid="{00000000-0005-0000-0000-000017000000}"/>
    <cellStyle name="Comma 5 2 2 3" xfId="186" xr:uid="{00000000-0005-0000-0000-0000E5000000}"/>
    <cellStyle name="Comma 5 2 3" xfId="25" xr:uid="{00000000-0005-0000-0000-000018000000}"/>
    <cellStyle name="Comma 5 2 3 2" xfId="132" xr:uid="{00000000-0005-0000-0000-000018000000}"/>
    <cellStyle name="Comma 5 2 3 2 2" xfId="219" xr:uid="{00000000-0005-0000-0000-000018000000}"/>
    <cellStyle name="Comma 5 2 3 3" xfId="187" xr:uid="{00000000-0005-0000-0000-0000E6000000}"/>
    <cellStyle name="Comma 5 2 4" xfId="130" xr:uid="{00000000-0005-0000-0000-000016000000}"/>
    <cellStyle name="Comma 5 2 4 2" xfId="217" xr:uid="{00000000-0005-0000-0000-000016000000}"/>
    <cellStyle name="Comma 5 2 5" xfId="185" xr:uid="{00000000-0005-0000-0000-0000E4000000}"/>
    <cellStyle name="Comma 5 3" xfId="26" xr:uid="{00000000-0005-0000-0000-000019000000}"/>
    <cellStyle name="Comma 5 3 2" xfId="133" xr:uid="{00000000-0005-0000-0000-000019000000}"/>
    <cellStyle name="Comma 5 3 2 2" xfId="220" xr:uid="{00000000-0005-0000-0000-000019000000}"/>
    <cellStyle name="Comma 5 3 3" xfId="188" xr:uid="{00000000-0005-0000-0000-0000E7000000}"/>
    <cellStyle name="Comma 5 4" xfId="27" xr:uid="{00000000-0005-0000-0000-00001A000000}"/>
    <cellStyle name="Comma 5 4 2" xfId="134" xr:uid="{00000000-0005-0000-0000-00001A000000}"/>
    <cellStyle name="Comma 5 4 2 2" xfId="221" xr:uid="{00000000-0005-0000-0000-00001A000000}"/>
    <cellStyle name="Comma 5 4 3" xfId="189" xr:uid="{00000000-0005-0000-0000-0000E8000000}"/>
    <cellStyle name="Comma 5 5" xfId="129" xr:uid="{00000000-0005-0000-0000-000015000000}"/>
    <cellStyle name="Comma 5 5 2" xfId="216" xr:uid="{00000000-0005-0000-0000-000015000000}"/>
    <cellStyle name="Comma 5 6" xfId="184" xr:uid="{00000000-0005-0000-0000-0000E3000000}"/>
    <cellStyle name="Comma 6" xfId="28" xr:uid="{00000000-0005-0000-0000-00001B000000}"/>
    <cellStyle name="Comma 6 2" xfId="135" xr:uid="{00000000-0005-0000-0000-00001B000000}"/>
    <cellStyle name="Comma 6 2 2" xfId="222" xr:uid="{00000000-0005-0000-0000-00001B000000}"/>
    <cellStyle name="Comma 6 3" xfId="190" xr:uid="{00000000-0005-0000-0000-0000E9000000}"/>
    <cellStyle name="Comma 7" xfId="29" xr:uid="{00000000-0005-0000-0000-00001C000000}"/>
    <cellStyle name="Comma 7 2" xfId="136" xr:uid="{00000000-0005-0000-0000-00001C000000}"/>
    <cellStyle name="Comma 7 2 2" xfId="223" xr:uid="{00000000-0005-0000-0000-00001C000000}"/>
    <cellStyle name="Comma 7 3" xfId="191" xr:uid="{00000000-0005-0000-0000-0000EA000000}"/>
    <cellStyle name="Comma 8" xfId="106" xr:uid="{00000000-0005-0000-0000-00001D000000}"/>
    <cellStyle name="Comma 8 2" xfId="160" xr:uid="{00000000-0005-0000-0000-00001D000000}"/>
    <cellStyle name="Comma 8 2 2" xfId="224" xr:uid="{00000000-0005-0000-0000-00001D000000}"/>
    <cellStyle name="Comma 8 3" xfId="193" xr:uid="{00000000-0005-0000-0000-00001D000000}"/>
    <cellStyle name="Comma 9" xfId="108" xr:uid="{00000000-0005-0000-0000-000098000000}"/>
    <cellStyle name="Comma 9 2" xfId="195" xr:uid="{00000000-0005-0000-0000-000098000000}"/>
    <cellStyle name="Custom - Style8" xfId="30" xr:uid="{00000000-0005-0000-0000-00001E000000}"/>
    <cellStyle name="Grey" xfId="31" xr:uid="{00000000-0005-0000-0000-00001F000000}"/>
    <cellStyle name="Header1" xfId="32" xr:uid="{00000000-0005-0000-0000-000020000000}"/>
    <cellStyle name="Header2" xfId="33" xr:uid="{00000000-0005-0000-0000-000021000000}"/>
    <cellStyle name="Input [yellow]" xfId="34" xr:uid="{00000000-0005-0000-0000-000022000000}"/>
    <cellStyle name="Milliers [0]_AR1194" xfId="35" xr:uid="{00000000-0005-0000-0000-000023000000}"/>
    <cellStyle name="Milliers_AR1194" xfId="36" xr:uid="{00000000-0005-0000-0000-000024000000}"/>
    <cellStyle name="Monétaire [0]_AR1194" xfId="37" xr:uid="{00000000-0005-0000-0000-000025000000}"/>
    <cellStyle name="Monétaire_AR1194" xfId="38" xr:uid="{00000000-0005-0000-0000-000026000000}"/>
    <cellStyle name="Normal" xfId="0" builtinId="0"/>
    <cellStyle name="Normal - Style1" xfId="39" xr:uid="{00000000-0005-0000-0000-000028000000}"/>
    <cellStyle name="Normal 2" xfId="40" xr:uid="{00000000-0005-0000-0000-000029000000}"/>
    <cellStyle name="Normal 3" xfId="41" xr:uid="{00000000-0005-0000-0000-00002A000000}"/>
    <cellStyle name="Normal 4" xfId="192" xr:uid="{00000000-0005-0000-0000-00000A010000}"/>
    <cellStyle name="Normal_Financial Statement2002" xfId="42" xr:uid="{00000000-0005-0000-0000-00002B000000}"/>
    <cellStyle name="Normal_KLSE4Q05" xfId="43" xr:uid="{00000000-0005-0000-0000-00002C000000}"/>
    <cellStyle name="Percent" xfId="44" builtinId="5"/>
    <cellStyle name="Percent [2]" xfId="45" xr:uid="{00000000-0005-0000-0000-00002E000000}"/>
    <cellStyle name="Percent 10" xfId="46" xr:uid="{00000000-0005-0000-0000-00002F000000}"/>
    <cellStyle name="Percent 10 2" xfId="47" xr:uid="{00000000-0005-0000-0000-000030000000}"/>
    <cellStyle name="Percent 11" xfId="48" xr:uid="{00000000-0005-0000-0000-000031000000}"/>
    <cellStyle name="Percent 11 2" xfId="49" xr:uid="{00000000-0005-0000-0000-000032000000}"/>
    <cellStyle name="Percent 12" xfId="50" xr:uid="{00000000-0005-0000-0000-000033000000}"/>
    <cellStyle name="Percent 12 2" xfId="51" xr:uid="{00000000-0005-0000-0000-000034000000}"/>
    <cellStyle name="Percent 13" xfId="52" xr:uid="{00000000-0005-0000-0000-000035000000}"/>
    <cellStyle name="Percent 13 2" xfId="53" xr:uid="{00000000-0005-0000-0000-000036000000}"/>
    <cellStyle name="Percent 14" xfId="54" xr:uid="{00000000-0005-0000-0000-000037000000}"/>
    <cellStyle name="Percent 14 2" xfId="55" xr:uid="{00000000-0005-0000-0000-000038000000}"/>
    <cellStyle name="Percent 15" xfId="56" xr:uid="{00000000-0005-0000-0000-000039000000}"/>
    <cellStyle name="Percent 15 2" xfId="57" xr:uid="{00000000-0005-0000-0000-00003A000000}"/>
    <cellStyle name="Percent 16" xfId="58" xr:uid="{00000000-0005-0000-0000-00003B000000}"/>
    <cellStyle name="Percent 16 2" xfId="59" xr:uid="{00000000-0005-0000-0000-00003C000000}"/>
    <cellStyle name="Percent 17" xfId="60" xr:uid="{00000000-0005-0000-0000-00003D000000}"/>
    <cellStyle name="Percent 17 2" xfId="61" xr:uid="{00000000-0005-0000-0000-00003E000000}"/>
    <cellStyle name="Percent 18" xfId="62" xr:uid="{00000000-0005-0000-0000-00003F000000}"/>
    <cellStyle name="Percent 18 2" xfId="63" xr:uid="{00000000-0005-0000-0000-000040000000}"/>
    <cellStyle name="Percent 19" xfId="64" xr:uid="{00000000-0005-0000-0000-000041000000}"/>
    <cellStyle name="Percent 19 2" xfId="65" xr:uid="{00000000-0005-0000-0000-000042000000}"/>
    <cellStyle name="Percent 2" xfId="66" xr:uid="{00000000-0005-0000-0000-000043000000}"/>
    <cellStyle name="Percent 20" xfId="67" xr:uid="{00000000-0005-0000-0000-000044000000}"/>
    <cellStyle name="Percent 20 2" xfId="68" xr:uid="{00000000-0005-0000-0000-000045000000}"/>
    <cellStyle name="Percent 21" xfId="69" xr:uid="{00000000-0005-0000-0000-000046000000}"/>
    <cellStyle name="Percent 21 2" xfId="137" xr:uid="{00000000-0005-0000-0000-000046000000}"/>
    <cellStyle name="Percent 22" xfId="70" xr:uid="{00000000-0005-0000-0000-000047000000}"/>
    <cellStyle name="Percent 22 2" xfId="138" xr:uid="{00000000-0005-0000-0000-000047000000}"/>
    <cellStyle name="Percent 23" xfId="71" xr:uid="{00000000-0005-0000-0000-000048000000}"/>
    <cellStyle name="Percent 23 2" xfId="139" xr:uid="{00000000-0005-0000-0000-000048000000}"/>
    <cellStyle name="Percent 24" xfId="72" xr:uid="{00000000-0005-0000-0000-000049000000}"/>
    <cellStyle name="Percent 24 2" xfId="140" xr:uid="{00000000-0005-0000-0000-000049000000}"/>
    <cellStyle name="Percent 25" xfId="73" xr:uid="{00000000-0005-0000-0000-00004A000000}"/>
    <cellStyle name="Percent 25 2" xfId="141" xr:uid="{00000000-0005-0000-0000-00004A000000}"/>
    <cellStyle name="Percent 26" xfId="74" xr:uid="{00000000-0005-0000-0000-00004B000000}"/>
    <cellStyle name="Percent 26 2" xfId="142" xr:uid="{00000000-0005-0000-0000-00004B000000}"/>
    <cellStyle name="Percent 27" xfId="75" xr:uid="{00000000-0005-0000-0000-00004C000000}"/>
    <cellStyle name="Percent 27 2" xfId="143" xr:uid="{00000000-0005-0000-0000-00004C000000}"/>
    <cellStyle name="Percent 28" xfId="76" xr:uid="{00000000-0005-0000-0000-00004D000000}"/>
    <cellStyle name="Percent 28 2" xfId="144" xr:uid="{00000000-0005-0000-0000-00004D000000}"/>
    <cellStyle name="Percent 29" xfId="77" xr:uid="{00000000-0005-0000-0000-00004E000000}"/>
    <cellStyle name="Percent 29 2" xfId="145" xr:uid="{00000000-0005-0000-0000-00004E000000}"/>
    <cellStyle name="Percent 3" xfId="78" xr:uid="{00000000-0005-0000-0000-00004F000000}"/>
    <cellStyle name="Percent 30" xfId="79" xr:uid="{00000000-0005-0000-0000-000050000000}"/>
    <cellStyle name="Percent 30 2" xfId="146" xr:uid="{00000000-0005-0000-0000-000050000000}"/>
    <cellStyle name="Percent 31" xfId="80" xr:uid="{00000000-0005-0000-0000-000051000000}"/>
    <cellStyle name="Percent 31 2" xfId="147" xr:uid="{00000000-0005-0000-0000-000051000000}"/>
    <cellStyle name="Percent 32" xfId="81" xr:uid="{00000000-0005-0000-0000-000052000000}"/>
    <cellStyle name="Percent 32 2" xfId="148" xr:uid="{00000000-0005-0000-0000-000052000000}"/>
    <cellStyle name="Percent 33" xfId="82" xr:uid="{00000000-0005-0000-0000-000053000000}"/>
    <cellStyle name="Percent 33 2" xfId="149" xr:uid="{00000000-0005-0000-0000-000053000000}"/>
    <cellStyle name="Percent 34" xfId="83" xr:uid="{00000000-0005-0000-0000-000054000000}"/>
    <cellStyle name="Percent 34 2" xfId="150" xr:uid="{00000000-0005-0000-0000-000054000000}"/>
    <cellStyle name="Percent 35" xfId="84" xr:uid="{00000000-0005-0000-0000-000055000000}"/>
    <cellStyle name="Percent 35 2" xfId="151" xr:uid="{00000000-0005-0000-0000-000055000000}"/>
    <cellStyle name="Percent 36" xfId="85" xr:uid="{00000000-0005-0000-0000-000056000000}"/>
    <cellStyle name="Percent 36 2" xfId="152" xr:uid="{00000000-0005-0000-0000-000056000000}"/>
    <cellStyle name="Percent 37" xfId="86" xr:uid="{00000000-0005-0000-0000-000057000000}"/>
    <cellStyle name="Percent 37 2" xfId="153" xr:uid="{00000000-0005-0000-0000-000057000000}"/>
    <cellStyle name="Percent 38" xfId="107" xr:uid="{00000000-0005-0000-0000-000058000000}"/>
    <cellStyle name="Percent 38 2" xfId="161" xr:uid="{00000000-0005-0000-0000-000058000000}"/>
    <cellStyle name="Percent 38 2 2" xfId="225" xr:uid="{00000000-0005-0000-0000-000058000000}"/>
    <cellStyle name="Percent 38 3" xfId="194" xr:uid="{00000000-0005-0000-0000-000058000000}"/>
    <cellStyle name="Percent 39" xfId="162" xr:uid="{00000000-0005-0000-0000-00000B010000}"/>
    <cellStyle name="Percent 4" xfId="87" xr:uid="{00000000-0005-0000-0000-000059000000}"/>
    <cellStyle name="Percent 4 2" xfId="88" xr:uid="{00000000-0005-0000-0000-00005A000000}"/>
    <cellStyle name="Percent 4 3" xfId="89" xr:uid="{00000000-0005-0000-0000-00005B000000}"/>
    <cellStyle name="Percent 4 3 2" xfId="154" xr:uid="{00000000-0005-0000-0000-00005B000000}"/>
    <cellStyle name="Percent 5" xfId="90" xr:uid="{00000000-0005-0000-0000-00005C000000}"/>
    <cellStyle name="Percent 5 2" xfId="91" xr:uid="{00000000-0005-0000-0000-00005D000000}"/>
    <cellStyle name="Percent 5 3" xfId="92" xr:uid="{00000000-0005-0000-0000-00005E000000}"/>
    <cellStyle name="Percent 5 3 2" xfId="155" xr:uid="{00000000-0005-0000-0000-00005E000000}"/>
    <cellStyle name="Percent 6" xfId="93" xr:uid="{00000000-0005-0000-0000-00005F000000}"/>
    <cellStyle name="Percent 6 2" xfId="94" xr:uid="{00000000-0005-0000-0000-000060000000}"/>
    <cellStyle name="Percent 6 3" xfId="95" xr:uid="{00000000-0005-0000-0000-000061000000}"/>
    <cellStyle name="Percent 6 3 2" xfId="156" xr:uid="{00000000-0005-0000-0000-000061000000}"/>
    <cellStyle name="Percent 7" xfId="96" xr:uid="{00000000-0005-0000-0000-000062000000}"/>
    <cellStyle name="Percent 7 2" xfId="97" xr:uid="{00000000-0005-0000-0000-000063000000}"/>
    <cellStyle name="Percent 7 3" xfId="98" xr:uid="{00000000-0005-0000-0000-000064000000}"/>
    <cellStyle name="Percent 7 3 2" xfId="157" xr:uid="{00000000-0005-0000-0000-000064000000}"/>
    <cellStyle name="Percent 8" xfId="99" xr:uid="{00000000-0005-0000-0000-000065000000}"/>
    <cellStyle name="Percent 8 2" xfId="100" xr:uid="{00000000-0005-0000-0000-000066000000}"/>
    <cellStyle name="Percent 8 3" xfId="101" xr:uid="{00000000-0005-0000-0000-000067000000}"/>
    <cellStyle name="Percent 8 3 2" xfId="158" xr:uid="{00000000-0005-0000-0000-000067000000}"/>
    <cellStyle name="Percent 9" xfId="102" xr:uid="{00000000-0005-0000-0000-000068000000}"/>
    <cellStyle name="Percent 9 2" xfId="103" xr:uid="{00000000-0005-0000-0000-000069000000}"/>
    <cellStyle name="Percent 9 3" xfId="104" xr:uid="{00000000-0005-0000-0000-00006A000000}"/>
    <cellStyle name="Percent 9 3 2" xfId="159" xr:uid="{00000000-0005-0000-0000-00006A000000}"/>
    <cellStyle name="PERCENTAGE" xfId="105" xr:uid="{00000000-0005-0000-0000-00006B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3"/>
  <sheetViews>
    <sheetView zoomScaleNormal="100" workbookViewId="0"/>
  </sheetViews>
  <sheetFormatPr defaultColWidth="8" defaultRowHeight="11.5"/>
  <cols>
    <col min="1" max="1" width="44.1640625" style="13" customWidth="1"/>
    <col min="2" max="3" width="11.83203125" style="17" customWidth="1"/>
    <col min="4" max="4" width="2.33203125" style="17" customWidth="1"/>
    <col min="5" max="6" width="11.83203125" style="17" customWidth="1"/>
    <col min="7" max="7" width="8" style="13"/>
    <col min="8" max="8" width="11.83203125" style="106" hidden="1" customWidth="1"/>
    <col min="9" max="16384" width="8" style="13"/>
  </cols>
  <sheetData>
    <row r="1" spans="1:8">
      <c r="A1" s="33" t="s">
        <v>100</v>
      </c>
      <c r="B1" s="1"/>
      <c r="C1" s="1"/>
      <c r="D1" s="1"/>
      <c r="E1" s="1"/>
      <c r="F1" s="1"/>
      <c r="H1" s="93"/>
    </row>
    <row r="2" spans="1:8">
      <c r="A2" s="33" t="s">
        <v>101</v>
      </c>
      <c r="B2" s="1"/>
      <c r="C2" s="1"/>
      <c r="D2" s="1"/>
      <c r="E2" s="1"/>
      <c r="F2" s="1"/>
      <c r="H2" s="93"/>
    </row>
    <row r="3" spans="1:8">
      <c r="A3" s="33" t="s">
        <v>102</v>
      </c>
      <c r="B3" s="1"/>
      <c r="C3" s="1"/>
      <c r="D3" s="1"/>
      <c r="E3" s="1"/>
      <c r="F3" s="1"/>
      <c r="H3" s="93"/>
    </row>
    <row r="4" spans="1:8">
      <c r="A4" s="33" t="s">
        <v>65</v>
      </c>
      <c r="B4" s="1"/>
      <c r="C4" s="1"/>
      <c r="D4" s="1"/>
      <c r="E4" s="1"/>
      <c r="F4" s="1"/>
      <c r="H4" s="93"/>
    </row>
    <row r="5" spans="1:8">
      <c r="A5" s="34" t="s">
        <v>132</v>
      </c>
      <c r="B5" s="1"/>
      <c r="C5" s="1"/>
      <c r="D5" s="1"/>
      <c r="E5" s="1"/>
      <c r="F5" s="1"/>
      <c r="H5" s="93"/>
    </row>
    <row r="6" spans="1:8" hidden="1">
      <c r="A6" s="2"/>
      <c r="B6" s="1"/>
      <c r="C6" s="1"/>
      <c r="D6" s="1"/>
      <c r="E6" s="1"/>
      <c r="F6" s="1"/>
      <c r="H6" s="93"/>
    </row>
    <row r="7" spans="1:8" hidden="1">
      <c r="A7" s="2"/>
      <c r="B7" s="1"/>
      <c r="C7" s="1"/>
      <c r="D7" s="1"/>
      <c r="E7" s="1"/>
      <c r="F7" s="1"/>
      <c r="H7" s="93"/>
    </row>
    <row r="8" spans="1:8" hidden="1">
      <c r="A8" s="33"/>
      <c r="B8" s="1"/>
      <c r="C8" s="1"/>
      <c r="D8" s="1"/>
      <c r="E8" s="1"/>
      <c r="F8" s="1"/>
      <c r="H8" s="93"/>
    </row>
    <row r="9" spans="1:8" hidden="1">
      <c r="A9" s="2"/>
      <c r="B9" s="1"/>
      <c r="C9" s="35"/>
      <c r="D9" s="1"/>
      <c r="E9" s="1"/>
      <c r="F9" s="35"/>
      <c r="H9" s="93"/>
    </row>
    <row r="10" spans="1:8" s="54" customFormat="1">
      <c r="A10" s="51"/>
      <c r="B10" s="52">
        <v>2022</v>
      </c>
      <c r="C10" s="52">
        <v>2021</v>
      </c>
      <c r="D10" s="53"/>
      <c r="E10" s="52">
        <v>2022</v>
      </c>
      <c r="F10" s="52">
        <v>2021</v>
      </c>
      <c r="H10" s="94">
        <v>2022</v>
      </c>
    </row>
    <row r="11" spans="1:8">
      <c r="A11" s="2"/>
      <c r="B11" s="35" t="s">
        <v>66</v>
      </c>
      <c r="C11" s="35" t="s">
        <v>67</v>
      </c>
      <c r="D11" s="35"/>
      <c r="E11" s="35" t="s">
        <v>122</v>
      </c>
      <c r="F11" s="35" t="s">
        <v>122</v>
      </c>
      <c r="H11" s="95" t="s">
        <v>121</v>
      </c>
    </row>
    <row r="12" spans="1:8">
      <c r="A12" s="2"/>
      <c r="B12" s="35" t="s">
        <v>68</v>
      </c>
      <c r="C12" s="35" t="s">
        <v>68</v>
      </c>
      <c r="D12" s="35"/>
      <c r="E12" s="35" t="s">
        <v>69</v>
      </c>
      <c r="F12" s="35" t="s">
        <v>69</v>
      </c>
      <c r="H12" s="95" t="s">
        <v>69</v>
      </c>
    </row>
    <row r="13" spans="1:8">
      <c r="A13" s="2"/>
      <c r="B13" s="56">
        <v>44926</v>
      </c>
      <c r="C13" s="56">
        <v>44561</v>
      </c>
      <c r="D13" s="35"/>
      <c r="E13" s="35" t="s">
        <v>70</v>
      </c>
      <c r="F13" s="35" t="s">
        <v>70</v>
      </c>
      <c r="H13" s="95" t="s">
        <v>70</v>
      </c>
    </row>
    <row r="14" spans="1:8">
      <c r="A14" s="2"/>
      <c r="B14" s="35" t="s">
        <v>6</v>
      </c>
      <c r="C14" s="35" t="s">
        <v>6</v>
      </c>
      <c r="D14" s="35"/>
      <c r="E14" s="35" t="s">
        <v>6</v>
      </c>
      <c r="F14" s="35" t="s">
        <v>6</v>
      </c>
      <c r="H14" s="95" t="s">
        <v>6</v>
      </c>
    </row>
    <row r="15" spans="1:8">
      <c r="A15" s="2"/>
      <c r="B15" s="1"/>
      <c r="C15" s="1"/>
      <c r="D15" s="1"/>
      <c r="E15" s="1"/>
      <c r="F15" s="1"/>
      <c r="H15" s="93"/>
    </row>
    <row r="16" spans="1:8">
      <c r="A16" s="2" t="s">
        <v>3</v>
      </c>
      <c r="B16" s="75">
        <f>E16-H16</f>
        <v>68474</v>
      </c>
      <c r="C16" s="76">
        <v>86623</v>
      </c>
      <c r="D16" s="77"/>
      <c r="E16" s="75">
        <v>292919</v>
      </c>
      <c r="F16" s="78">
        <v>240189</v>
      </c>
      <c r="G16" s="79"/>
      <c r="H16" s="96">
        <v>224445</v>
      </c>
    </row>
    <row r="17" spans="1:8">
      <c r="A17" s="2"/>
      <c r="B17" s="77"/>
      <c r="C17" s="80"/>
      <c r="D17" s="77"/>
      <c r="E17" s="77"/>
      <c r="F17" s="81"/>
      <c r="G17" s="79"/>
      <c r="H17" s="97"/>
    </row>
    <row r="18" spans="1:8">
      <c r="A18" s="2" t="s">
        <v>71</v>
      </c>
      <c r="B18" s="75">
        <f>E18-H18</f>
        <v>-64604</v>
      </c>
      <c r="C18" s="76">
        <v>-81317</v>
      </c>
      <c r="D18" s="77"/>
      <c r="E18" s="75">
        <v>-285002</v>
      </c>
      <c r="F18" s="78">
        <v>-231905</v>
      </c>
      <c r="G18" s="79"/>
      <c r="H18" s="96">
        <v>-220398</v>
      </c>
    </row>
    <row r="19" spans="1:8">
      <c r="A19" s="2"/>
      <c r="B19" s="77"/>
      <c r="C19" s="80"/>
      <c r="D19" s="77"/>
      <c r="E19" s="77"/>
      <c r="F19" s="81"/>
      <c r="G19" s="79"/>
      <c r="H19" s="97"/>
    </row>
    <row r="20" spans="1:8">
      <c r="A20" s="2" t="s">
        <v>72</v>
      </c>
      <c r="B20" s="75">
        <f>E20-H20</f>
        <v>-385</v>
      </c>
      <c r="C20" s="76">
        <v>-470</v>
      </c>
      <c r="D20" s="77"/>
      <c r="E20" s="75">
        <v>-1737</v>
      </c>
      <c r="F20" s="78">
        <v>-2013</v>
      </c>
      <c r="G20" s="79"/>
      <c r="H20" s="96">
        <v>-1352</v>
      </c>
    </row>
    <row r="21" spans="1:8">
      <c r="A21" s="2"/>
      <c r="B21" s="77"/>
      <c r="C21" s="80"/>
      <c r="D21" s="77"/>
      <c r="E21" s="77"/>
      <c r="F21" s="81"/>
      <c r="G21" s="79"/>
      <c r="H21" s="97"/>
    </row>
    <row r="22" spans="1:8">
      <c r="A22" s="2" t="s">
        <v>114</v>
      </c>
      <c r="B22" s="75">
        <f>E22-H22</f>
        <v>-139</v>
      </c>
      <c r="C22" s="76">
        <v>48</v>
      </c>
      <c r="D22" s="77"/>
      <c r="E22" s="68">
        <v>243</v>
      </c>
      <c r="F22" s="78">
        <v>-177</v>
      </c>
      <c r="G22" s="79"/>
      <c r="H22" s="98">
        <v>382</v>
      </c>
    </row>
    <row r="23" spans="1:8">
      <c r="A23" s="2"/>
      <c r="B23" s="82"/>
      <c r="C23" s="82"/>
      <c r="D23" s="77"/>
      <c r="E23" s="82"/>
      <c r="F23" s="82"/>
      <c r="G23" s="79"/>
      <c r="H23" s="99"/>
    </row>
    <row r="24" spans="1:8">
      <c r="A24" s="2" t="s">
        <v>93</v>
      </c>
      <c r="B24" s="75">
        <f>SUM(B16:B22)</f>
        <v>3346</v>
      </c>
      <c r="C24" s="75">
        <f>SUM(C16:C23)</f>
        <v>4884</v>
      </c>
      <c r="D24" s="77"/>
      <c r="E24" s="75">
        <f>SUM(E16:E22)</f>
        <v>6423</v>
      </c>
      <c r="F24" s="75">
        <f>SUM(F16:F23)</f>
        <v>6094</v>
      </c>
      <c r="G24" s="79"/>
      <c r="H24" s="96">
        <f>SUM(H16:H22)</f>
        <v>3077</v>
      </c>
    </row>
    <row r="25" spans="1:8">
      <c r="A25" s="2"/>
      <c r="B25" s="77"/>
      <c r="C25" s="77"/>
      <c r="D25" s="77"/>
      <c r="E25" s="77"/>
      <c r="F25" s="77"/>
      <c r="G25" s="79"/>
      <c r="H25" s="97"/>
    </row>
    <row r="26" spans="1:8">
      <c r="A26" s="2" t="s">
        <v>38</v>
      </c>
      <c r="B26" s="75">
        <f>E26-H26</f>
        <v>-195</v>
      </c>
      <c r="C26" s="76">
        <v>-141</v>
      </c>
      <c r="D26" s="77"/>
      <c r="E26" s="75">
        <v>-677</v>
      </c>
      <c r="F26" s="83">
        <v>-377</v>
      </c>
      <c r="G26" s="79"/>
      <c r="H26" s="96">
        <v>-482</v>
      </c>
    </row>
    <row r="27" spans="1:8">
      <c r="A27" s="2" t="s">
        <v>86</v>
      </c>
      <c r="B27" s="75">
        <f>E27-H27</f>
        <v>328</v>
      </c>
      <c r="C27" s="76">
        <v>203</v>
      </c>
      <c r="D27" s="77"/>
      <c r="E27" s="75">
        <v>688</v>
      </c>
      <c r="F27" s="83">
        <v>542</v>
      </c>
      <c r="G27" s="79"/>
      <c r="H27" s="96">
        <v>360</v>
      </c>
    </row>
    <row r="28" spans="1:8">
      <c r="A28" s="2" t="s">
        <v>78</v>
      </c>
      <c r="B28" s="75">
        <f>E28-H28</f>
        <v>0</v>
      </c>
      <c r="C28" s="76">
        <v>0</v>
      </c>
      <c r="D28" s="77"/>
      <c r="E28" s="75">
        <v>0</v>
      </c>
      <c r="F28" s="83">
        <v>0</v>
      </c>
      <c r="G28" s="79"/>
      <c r="H28" s="96">
        <v>0</v>
      </c>
    </row>
    <row r="29" spans="1:8">
      <c r="A29" s="2"/>
      <c r="B29" s="82"/>
      <c r="C29" s="82"/>
      <c r="D29" s="77"/>
      <c r="E29" s="84"/>
      <c r="F29" s="84"/>
      <c r="G29" s="79"/>
      <c r="H29" s="100"/>
    </row>
    <row r="30" spans="1:8">
      <c r="A30" s="2" t="s">
        <v>94</v>
      </c>
      <c r="B30" s="77">
        <f>SUM(B24:B29)</f>
        <v>3479</v>
      </c>
      <c r="C30" s="77">
        <f>SUM(C24:C29)</f>
        <v>4946</v>
      </c>
      <c r="D30" s="77"/>
      <c r="E30" s="77">
        <f>SUM(E24:E29)</f>
        <v>6434</v>
      </c>
      <c r="F30" s="77">
        <f>SUM(F24:F29)</f>
        <v>6259</v>
      </c>
      <c r="G30" s="79"/>
      <c r="H30" s="97">
        <f>SUM(H24:H29)</f>
        <v>2955</v>
      </c>
    </row>
    <row r="31" spans="1:8">
      <c r="A31" s="2"/>
      <c r="B31" s="77"/>
      <c r="C31" s="77"/>
      <c r="D31" s="77"/>
      <c r="E31" s="77"/>
      <c r="F31" s="77"/>
      <c r="G31" s="79"/>
      <c r="H31" s="97"/>
    </row>
    <row r="32" spans="1:8">
      <c r="A32" s="2" t="s">
        <v>74</v>
      </c>
      <c r="B32" s="75">
        <f>E32-H32</f>
        <v>514</v>
      </c>
      <c r="C32" s="76">
        <v>-747</v>
      </c>
      <c r="D32" s="77"/>
      <c r="E32" s="75">
        <v>258</v>
      </c>
      <c r="F32" s="78">
        <v>-783</v>
      </c>
      <c r="G32" s="79"/>
      <c r="H32" s="96">
        <v>-256</v>
      </c>
    </row>
    <row r="33" spans="1:8">
      <c r="A33" s="2"/>
      <c r="B33" s="82"/>
      <c r="C33" s="82"/>
      <c r="D33" s="77"/>
      <c r="E33" s="82"/>
      <c r="F33" s="82"/>
      <c r="G33" s="79"/>
      <c r="H33" s="99"/>
    </row>
    <row r="34" spans="1:8" s="24" customFormat="1">
      <c r="A34" s="29" t="s">
        <v>95</v>
      </c>
      <c r="B34" s="75">
        <f>SUM(B30:B33)</f>
        <v>3993</v>
      </c>
      <c r="C34" s="75">
        <f>SUM(C30:C32)</f>
        <v>4199</v>
      </c>
      <c r="D34" s="75"/>
      <c r="E34" s="75">
        <f>SUM(E30:E33)</f>
        <v>6692</v>
      </c>
      <c r="F34" s="75">
        <f>SUM(F30:F32)</f>
        <v>5476</v>
      </c>
      <c r="G34" s="85"/>
      <c r="H34" s="96">
        <f>SUM(H30:H33)</f>
        <v>2699</v>
      </c>
    </row>
    <row r="35" spans="1:8">
      <c r="A35" s="2"/>
      <c r="B35" s="77"/>
      <c r="C35" s="77"/>
      <c r="D35" s="77"/>
      <c r="E35" s="77"/>
      <c r="F35" s="77"/>
      <c r="G35" s="79"/>
      <c r="H35" s="97"/>
    </row>
    <row r="36" spans="1:8">
      <c r="A36" s="2" t="s">
        <v>81</v>
      </c>
      <c r="B36" s="82">
        <f>E36-H36</f>
        <v>1846</v>
      </c>
      <c r="C36" s="82">
        <v>-3699</v>
      </c>
      <c r="D36" s="77"/>
      <c r="E36" s="82">
        <f>2429-583</f>
        <v>1846</v>
      </c>
      <c r="F36" s="82">
        <v>-3699</v>
      </c>
      <c r="G36" s="79"/>
      <c r="H36" s="99">
        <v>0</v>
      </c>
    </row>
    <row r="37" spans="1:8">
      <c r="A37" s="2"/>
      <c r="B37" s="77"/>
      <c r="C37" s="77"/>
      <c r="D37" s="77"/>
      <c r="E37" s="77"/>
      <c r="F37" s="77"/>
      <c r="G37" s="79"/>
      <c r="H37" s="97"/>
    </row>
    <row r="38" spans="1:8" ht="12" thickBot="1">
      <c r="A38" s="2" t="s">
        <v>89</v>
      </c>
      <c r="B38" s="86">
        <f>SUM(B34:B36)</f>
        <v>5839</v>
      </c>
      <c r="C38" s="86">
        <f>SUM(C34:C36)</f>
        <v>500</v>
      </c>
      <c r="D38" s="77"/>
      <c r="E38" s="86">
        <f>SUM(E34:E36)</f>
        <v>8538</v>
      </c>
      <c r="F38" s="86">
        <f>SUM(F34:F37)</f>
        <v>1777</v>
      </c>
      <c r="G38" s="79"/>
      <c r="H38" s="101">
        <f>SUM(H34:H36)</f>
        <v>2699</v>
      </c>
    </row>
    <row r="39" spans="1:8" ht="12" thickTop="1">
      <c r="A39" s="2"/>
      <c r="B39" s="77"/>
      <c r="C39" s="77"/>
      <c r="D39" s="77"/>
      <c r="E39" s="77"/>
      <c r="F39" s="77"/>
      <c r="G39" s="79"/>
      <c r="H39" s="97"/>
    </row>
    <row r="40" spans="1:8">
      <c r="A40" s="2"/>
      <c r="B40" s="87"/>
      <c r="C40" s="88"/>
      <c r="D40" s="77"/>
      <c r="E40" s="87"/>
      <c r="F40" s="88"/>
      <c r="G40" s="79"/>
      <c r="H40" s="102"/>
    </row>
    <row r="41" spans="1:8">
      <c r="A41" s="2" t="s">
        <v>96</v>
      </c>
      <c r="B41" s="77"/>
      <c r="C41" s="77"/>
      <c r="D41" s="77"/>
      <c r="E41" s="77"/>
      <c r="F41" s="77"/>
      <c r="G41" s="79"/>
      <c r="H41" s="97"/>
    </row>
    <row r="42" spans="1:8">
      <c r="A42" s="15" t="s">
        <v>36</v>
      </c>
      <c r="B42" s="75">
        <f>E42-H42</f>
        <v>3911</v>
      </c>
      <c r="C42" s="75">
        <v>4189</v>
      </c>
      <c r="D42" s="77"/>
      <c r="E42" s="75">
        <f>E44-E43</f>
        <v>6508</v>
      </c>
      <c r="F42" s="75">
        <v>5469</v>
      </c>
      <c r="G42" s="79"/>
      <c r="H42" s="96">
        <f>H44-H43</f>
        <v>2597</v>
      </c>
    </row>
    <row r="43" spans="1:8">
      <c r="A43" s="15" t="s">
        <v>61</v>
      </c>
      <c r="B43" s="75">
        <f t="shared" ref="B43" si="0">E43-H43</f>
        <v>82</v>
      </c>
      <c r="C43" s="76">
        <v>10</v>
      </c>
      <c r="D43" s="77"/>
      <c r="E43" s="82">
        <v>184</v>
      </c>
      <c r="F43" s="89">
        <v>7</v>
      </c>
      <c r="G43" s="79"/>
      <c r="H43" s="99">
        <v>102</v>
      </c>
    </row>
    <row r="44" spans="1:8" ht="12" thickBot="1">
      <c r="A44" s="2"/>
      <c r="B44" s="90">
        <f>SUM(B42:B43)</f>
        <v>3993</v>
      </c>
      <c r="C44" s="90">
        <f>C34</f>
        <v>4199</v>
      </c>
      <c r="D44" s="75"/>
      <c r="E44" s="86">
        <f>E34</f>
        <v>6692</v>
      </c>
      <c r="F44" s="86">
        <f>SUM(F42:F43)</f>
        <v>5476</v>
      </c>
      <c r="G44" s="79"/>
      <c r="H44" s="101">
        <f>H34</f>
        <v>2699</v>
      </c>
    </row>
    <row r="45" spans="1:8" ht="12" thickTop="1">
      <c r="A45" s="2"/>
      <c r="B45" s="75"/>
      <c r="C45" s="75"/>
      <c r="D45" s="75"/>
      <c r="E45" s="75"/>
      <c r="F45" s="75"/>
      <c r="G45" s="79"/>
      <c r="H45" s="96"/>
    </row>
    <row r="46" spans="1:8">
      <c r="A46" s="15"/>
      <c r="B46" s="77"/>
      <c r="C46" s="77"/>
      <c r="D46" s="77"/>
      <c r="E46" s="77"/>
      <c r="F46" s="77"/>
      <c r="G46" s="79"/>
      <c r="H46" s="97"/>
    </row>
    <row r="47" spans="1:8">
      <c r="A47" s="2" t="s">
        <v>104</v>
      </c>
      <c r="B47" s="77"/>
      <c r="C47" s="77"/>
      <c r="D47" s="77"/>
      <c r="E47" s="77"/>
      <c r="F47" s="77"/>
      <c r="G47" s="79"/>
      <c r="H47" s="97"/>
    </row>
    <row r="48" spans="1:8">
      <c r="A48" s="15" t="s">
        <v>36</v>
      </c>
      <c r="B48" s="75">
        <f>B50-B49</f>
        <v>5757</v>
      </c>
      <c r="C48" s="75">
        <v>490</v>
      </c>
      <c r="D48" s="77"/>
      <c r="E48" s="75">
        <f>E50-E49</f>
        <v>8354</v>
      </c>
      <c r="F48" s="75">
        <v>1770</v>
      </c>
      <c r="G48" s="79"/>
      <c r="H48" s="96">
        <f>H50-H49</f>
        <v>2597</v>
      </c>
    </row>
    <row r="49" spans="1:8">
      <c r="A49" s="15" t="s">
        <v>61</v>
      </c>
      <c r="B49" s="75">
        <f>B43</f>
        <v>82</v>
      </c>
      <c r="C49" s="76">
        <v>10</v>
      </c>
      <c r="D49" s="77"/>
      <c r="E49" s="82">
        <f>E43</f>
        <v>184</v>
      </c>
      <c r="F49" s="84">
        <v>7</v>
      </c>
      <c r="G49" s="79"/>
      <c r="H49" s="99">
        <f>H43</f>
        <v>102</v>
      </c>
    </row>
    <row r="50" spans="1:8" ht="12" thickBot="1">
      <c r="A50" s="2"/>
      <c r="B50" s="90">
        <f>B38</f>
        <v>5839</v>
      </c>
      <c r="C50" s="90">
        <f>SUM(C48:C49)</f>
        <v>500</v>
      </c>
      <c r="D50" s="75"/>
      <c r="E50" s="86">
        <f>E38</f>
        <v>8538</v>
      </c>
      <c r="F50" s="86">
        <f>SUM(F48:F49)</f>
        <v>1777</v>
      </c>
      <c r="G50" s="79"/>
      <c r="H50" s="101">
        <f>H38</f>
        <v>2699</v>
      </c>
    </row>
    <row r="51" spans="1:8" ht="12" thickTop="1">
      <c r="A51" s="15"/>
      <c r="B51" s="77"/>
      <c r="C51" s="77"/>
      <c r="D51" s="77"/>
      <c r="E51" s="77"/>
      <c r="F51" s="77"/>
      <c r="G51" s="79"/>
      <c r="H51" s="97"/>
    </row>
    <row r="52" spans="1:8">
      <c r="A52" s="15"/>
      <c r="B52" s="77"/>
      <c r="C52" s="77"/>
      <c r="D52" s="77"/>
      <c r="E52" s="77"/>
      <c r="F52" s="77"/>
      <c r="G52" s="79"/>
      <c r="H52" s="97"/>
    </row>
    <row r="53" spans="1:8">
      <c r="A53" s="2" t="s">
        <v>97</v>
      </c>
      <c r="B53" s="77"/>
      <c r="C53" s="77"/>
      <c r="D53" s="77"/>
      <c r="E53" s="77"/>
      <c r="F53" s="77"/>
      <c r="G53" s="79"/>
      <c r="H53" s="97"/>
    </row>
    <row r="54" spans="1:8">
      <c r="A54" s="2" t="s">
        <v>49</v>
      </c>
      <c r="B54" s="77"/>
      <c r="C54" s="77"/>
      <c r="D54" s="77"/>
      <c r="E54" s="77"/>
      <c r="F54" s="77"/>
      <c r="G54" s="79"/>
      <c r="H54" s="97"/>
    </row>
    <row r="55" spans="1:8">
      <c r="A55" s="2"/>
      <c r="B55" s="91"/>
      <c r="C55" s="91"/>
      <c r="D55" s="91"/>
      <c r="E55" s="91"/>
      <c r="F55" s="91"/>
      <c r="G55" s="26"/>
      <c r="H55" s="97"/>
    </row>
    <row r="56" spans="1:8" ht="12" thickBot="1">
      <c r="A56" s="2" t="s">
        <v>98</v>
      </c>
      <c r="B56" s="74">
        <f>B42/60402*100</f>
        <v>6.4749511605575973</v>
      </c>
      <c r="C56" s="74">
        <f>C42/60402*100</f>
        <v>6.9352008211648624</v>
      </c>
      <c r="D56" s="73"/>
      <c r="E56" s="74">
        <f>E42/60402*100</f>
        <v>10.77447766630244</v>
      </c>
      <c r="F56" s="74">
        <f>F42/60402*100</f>
        <v>9.0543359491407571</v>
      </c>
      <c r="G56" s="26"/>
      <c r="H56" s="103">
        <f>H42/60402*100</f>
        <v>4.2995265057448426</v>
      </c>
    </row>
    <row r="57" spans="1:8" ht="12" thickTop="1">
      <c r="A57" s="2"/>
      <c r="B57" s="77"/>
      <c r="C57" s="77"/>
      <c r="D57" s="75"/>
      <c r="E57" s="77"/>
      <c r="F57" s="77"/>
      <c r="G57" s="79"/>
      <c r="H57" s="104"/>
    </row>
    <row r="58" spans="1:8">
      <c r="A58" s="2" t="s">
        <v>7</v>
      </c>
      <c r="B58" s="1"/>
      <c r="C58" s="1"/>
      <c r="D58" s="1"/>
      <c r="E58" s="1"/>
      <c r="F58" s="1"/>
      <c r="H58" s="93"/>
    </row>
    <row r="59" spans="1:8">
      <c r="A59" s="2"/>
      <c r="B59" s="16"/>
      <c r="C59" s="16"/>
      <c r="D59" s="16"/>
      <c r="E59" s="16"/>
      <c r="F59" s="16"/>
      <c r="H59" s="105"/>
    </row>
    <row r="60" spans="1:8">
      <c r="A60" s="2"/>
      <c r="B60" s="1"/>
      <c r="C60" s="1"/>
      <c r="D60" s="1"/>
      <c r="E60" s="1"/>
      <c r="F60" s="1"/>
      <c r="H60" s="93"/>
    </row>
    <row r="61" spans="1:8">
      <c r="A61" s="2" t="s">
        <v>51</v>
      </c>
      <c r="B61" s="1"/>
      <c r="C61" s="1"/>
      <c r="D61" s="1"/>
      <c r="E61" s="1"/>
      <c r="F61" s="1"/>
      <c r="H61" s="93"/>
    </row>
    <row r="62" spans="1:8">
      <c r="A62" s="2" t="s">
        <v>116</v>
      </c>
      <c r="B62" s="1"/>
      <c r="C62" s="1"/>
      <c r="D62" s="1"/>
      <c r="E62" s="1"/>
      <c r="F62" s="1"/>
      <c r="H62" s="93"/>
    </row>
    <row r="63" spans="1:8">
      <c r="A63" s="2"/>
      <c r="B63" s="1"/>
      <c r="C63" s="1"/>
      <c r="D63" s="1"/>
      <c r="E63" s="1"/>
      <c r="F63" s="1"/>
      <c r="H63" s="93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69"/>
  <sheetViews>
    <sheetView workbookViewId="0"/>
  </sheetViews>
  <sheetFormatPr defaultColWidth="8" defaultRowHeight="11.5"/>
  <cols>
    <col min="1" max="1" width="57.83203125" style="13" customWidth="1"/>
    <col min="2" max="2" width="13.75" style="17" customWidth="1"/>
    <col min="3" max="3" width="13.75" style="13" customWidth="1"/>
    <col min="4" max="16384" width="8" style="13"/>
  </cols>
  <sheetData>
    <row r="1" spans="1:3">
      <c r="A1" s="18" t="s">
        <v>100</v>
      </c>
      <c r="B1" s="40"/>
    </row>
    <row r="2" spans="1:3">
      <c r="A2" s="33" t="s">
        <v>101</v>
      </c>
      <c r="B2" s="40"/>
    </row>
    <row r="3" spans="1:3">
      <c r="A3" s="18" t="s">
        <v>5</v>
      </c>
    </row>
    <row r="4" spans="1:3">
      <c r="A4" s="18" t="s">
        <v>52</v>
      </c>
    </row>
    <row r="5" spans="1:3">
      <c r="A5" s="19" t="s">
        <v>123</v>
      </c>
    </row>
    <row r="7" spans="1:3">
      <c r="C7" s="22" t="s">
        <v>111</v>
      </c>
    </row>
    <row r="8" spans="1:3">
      <c r="B8" s="41" t="s">
        <v>124</v>
      </c>
      <c r="C8" s="21" t="s">
        <v>112</v>
      </c>
    </row>
    <row r="9" spans="1:3">
      <c r="B9" s="42" t="s">
        <v>6</v>
      </c>
      <c r="C9" s="22" t="s">
        <v>6</v>
      </c>
    </row>
    <row r="11" spans="1:3">
      <c r="A11" s="18" t="s">
        <v>30</v>
      </c>
    </row>
    <row r="13" spans="1:3">
      <c r="A13" s="18" t="s">
        <v>31</v>
      </c>
    </row>
    <row r="14" spans="1:3">
      <c r="A14" s="13" t="s">
        <v>39</v>
      </c>
      <c r="B14" s="43">
        <v>35871</v>
      </c>
      <c r="C14" s="43">
        <v>36753</v>
      </c>
    </row>
    <row r="15" spans="1:3">
      <c r="A15" s="13" t="s">
        <v>75</v>
      </c>
      <c r="B15" s="43">
        <v>0</v>
      </c>
      <c r="C15" s="43">
        <v>0</v>
      </c>
    </row>
    <row r="16" spans="1:3">
      <c r="A16" s="13" t="s">
        <v>59</v>
      </c>
      <c r="B16" s="43">
        <v>4736</v>
      </c>
      <c r="C16" s="43">
        <v>1106</v>
      </c>
    </row>
    <row r="17" spans="1:4">
      <c r="A17" s="13" t="s">
        <v>82</v>
      </c>
      <c r="B17" s="43">
        <v>3364</v>
      </c>
      <c r="C17" s="43">
        <v>3629</v>
      </c>
    </row>
    <row r="18" spans="1:4">
      <c r="A18" s="13" t="s">
        <v>87</v>
      </c>
      <c r="B18" s="43">
        <v>3185</v>
      </c>
      <c r="C18" s="43">
        <v>1009</v>
      </c>
    </row>
    <row r="19" spans="1:4">
      <c r="A19" s="13" t="s">
        <v>28</v>
      </c>
      <c r="B19" s="47">
        <v>1267</v>
      </c>
      <c r="C19" s="47">
        <v>1322</v>
      </c>
      <c r="D19" s="50"/>
    </row>
    <row r="20" spans="1:4">
      <c r="B20" s="17">
        <f>SUM(B14:B19)</f>
        <v>48423</v>
      </c>
      <c r="C20" s="17">
        <f>SUM(C14:C19)</f>
        <v>43819</v>
      </c>
    </row>
    <row r="21" spans="1:4">
      <c r="C21" s="17"/>
    </row>
    <row r="22" spans="1:4">
      <c r="A22" s="18" t="s">
        <v>40</v>
      </c>
      <c r="C22" s="17"/>
    </row>
    <row r="23" spans="1:4">
      <c r="C23" s="17"/>
    </row>
    <row r="24" spans="1:4">
      <c r="A24" s="13" t="s">
        <v>1</v>
      </c>
      <c r="B24" s="43">
        <v>9045</v>
      </c>
      <c r="C24" s="43">
        <v>13393</v>
      </c>
      <c r="D24" s="50"/>
    </row>
    <row r="25" spans="1:4">
      <c r="A25" s="13" t="s">
        <v>17</v>
      </c>
      <c r="B25" s="43">
        <v>66533</v>
      </c>
      <c r="C25" s="43">
        <f>56531+2271</f>
        <v>58802</v>
      </c>
      <c r="D25" s="50"/>
    </row>
    <row r="26" spans="1:4">
      <c r="A26" s="13" t="s">
        <v>87</v>
      </c>
      <c r="B26" s="43">
        <v>54756</v>
      </c>
      <c r="C26" s="43">
        <v>50466</v>
      </c>
      <c r="D26" s="50"/>
    </row>
    <row r="27" spans="1:4">
      <c r="A27" s="13" t="s">
        <v>41</v>
      </c>
      <c r="B27" s="43">
        <v>157</v>
      </c>
      <c r="C27" s="43">
        <v>233</v>
      </c>
      <c r="D27" s="50"/>
    </row>
    <row r="28" spans="1:4">
      <c r="A28" s="13" t="s">
        <v>29</v>
      </c>
      <c r="B28" s="47">
        <v>56742</v>
      </c>
      <c r="C28" s="47">
        <f>13579+41118</f>
        <v>54697</v>
      </c>
      <c r="D28" s="50"/>
    </row>
    <row r="29" spans="1:4">
      <c r="B29" s="17">
        <f>SUM(B24:B28)</f>
        <v>187233</v>
      </c>
      <c r="C29" s="17">
        <f>SUM(C24:C28)</f>
        <v>177591</v>
      </c>
    </row>
    <row r="30" spans="1:4">
      <c r="C30" s="17"/>
    </row>
    <row r="31" spans="1:4" ht="12" thickBot="1">
      <c r="A31" s="18" t="s">
        <v>32</v>
      </c>
      <c r="B31" s="44">
        <f>B20+B29</f>
        <v>235656</v>
      </c>
      <c r="C31" s="44">
        <f>C20+C29</f>
        <v>221410</v>
      </c>
    </row>
    <row r="32" spans="1:4" ht="12" thickTop="1">
      <c r="A32" s="18"/>
      <c r="C32" s="17"/>
    </row>
    <row r="33" spans="1:4">
      <c r="A33" s="18"/>
      <c r="C33" s="17"/>
    </row>
    <row r="34" spans="1:4">
      <c r="A34" s="18" t="s">
        <v>33</v>
      </c>
      <c r="C34" s="17"/>
    </row>
    <row r="35" spans="1:4">
      <c r="A35" s="18"/>
      <c r="C35" s="17"/>
    </row>
    <row r="36" spans="1:4">
      <c r="A36" s="18" t="s">
        <v>34</v>
      </c>
      <c r="C36" s="17"/>
    </row>
    <row r="37" spans="1:4">
      <c r="A37" s="18"/>
      <c r="C37" s="17"/>
    </row>
    <row r="38" spans="1:4">
      <c r="A38" s="13" t="s">
        <v>42</v>
      </c>
      <c r="B38" s="43">
        <v>64528</v>
      </c>
      <c r="C38" s="43">
        <v>64528</v>
      </c>
      <c r="D38" s="50"/>
    </row>
    <row r="39" spans="1:4">
      <c r="A39" s="13" t="s">
        <v>9</v>
      </c>
      <c r="B39" s="47">
        <v>46287</v>
      </c>
      <c r="C39" s="47">
        <f>45028-4075</f>
        <v>40953</v>
      </c>
      <c r="D39" s="50"/>
    </row>
    <row r="40" spans="1:4">
      <c r="B40" s="17">
        <f>SUM(B38:B39)</f>
        <v>110815</v>
      </c>
      <c r="C40" s="17">
        <f>SUM(C38:C39)</f>
        <v>105481</v>
      </c>
      <c r="D40" s="50"/>
    </row>
    <row r="41" spans="1:4">
      <c r="A41" s="13" t="s">
        <v>62</v>
      </c>
      <c r="B41" s="47">
        <v>7276</v>
      </c>
      <c r="C41" s="47">
        <v>7092</v>
      </c>
      <c r="D41" s="50"/>
    </row>
    <row r="42" spans="1:4">
      <c r="A42" s="18" t="s">
        <v>43</v>
      </c>
      <c r="B42" s="45">
        <f>B40+B41</f>
        <v>118091</v>
      </c>
      <c r="C42" s="45">
        <f>C40+C41</f>
        <v>112573</v>
      </c>
      <c r="D42" s="50"/>
    </row>
    <row r="43" spans="1:4">
      <c r="B43" s="46"/>
      <c r="C43" s="46"/>
    </row>
    <row r="44" spans="1:4">
      <c r="B44" s="46"/>
      <c r="C44" s="46"/>
    </row>
    <row r="45" spans="1:4">
      <c r="A45" s="18" t="s">
        <v>44</v>
      </c>
      <c r="C45" s="17"/>
    </row>
    <row r="46" spans="1:4">
      <c r="A46" s="13" t="s">
        <v>10</v>
      </c>
      <c r="B46" s="43">
        <v>7846</v>
      </c>
      <c r="C46" s="43">
        <f>5879+483</f>
        <v>6362</v>
      </c>
      <c r="D46" s="50"/>
    </row>
    <row r="47" spans="1:4">
      <c r="A47" s="13" t="s">
        <v>85</v>
      </c>
      <c r="B47" s="43">
        <v>578</v>
      </c>
      <c r="C47" s="43">
        <v>908</v>
      </c>
    </row>
    <row r="48" spans="1:4">
      <c r="B48" s="45">
        <f>SUM(B46:B47)</f>
        <v>8424</v>
      </c>
      <c r="C48" s="45">
        <f>SUM(C46:C47)</f>
        <v>7270</v>
      </c>
    </row>
    <row r="49" spans="1:4">
      <c r="A49" s="18"/>
      <c r="C49" s="17"/>
    </row>
    <row r="50" spans="1:4">
      <c r="A50" s="18"/>
      <c r="C50" s="17"/>
    </row>
    <row r="51" spans="1:4">
      <c r="A51" s="18" t="s">
        <v>46</v>
      </c>
      <c r="C51" s="17"/>
    </row>
    <row r="52" spans="1:4">
      <c r="C52" s="17"/>
    </row>
    <row r="53" spans="1:4">
      <c r="A53" s="13" t="s">
        <v>45</v>
      </c>
      <c r="B53" s="43">
        <v>80638</v>
      </c>
      <c r="C53" s="43">
        <f>77722+1413</f>
        <v>79135</v>
      </c>
      <c r="D53" s="50"/>
    </row>
    <row r="54" spans="1:4">
      <c r="A54" s="13" t="s">
        <v>88</v>
      </c>
      <c r="B54" s="43">
        <v>21659</v>
      </c>
      <c r="C54" s="43">
        <v>13700</v>
      </c>
    </row>
    <row r="55" spans="1:4">
      <c r="A55" s="13" t="s">
        <v>64</v>
      </c>
      <c r="B55" s="43">
        <v>6439</v>
      </c>
      <c r="C55" s="43">
        <f>8632-330</f>
        <v>8302</v>
      </c>
    </row>
    <row r="56" spans="1:4">
      <c r="A56" s="13" t="s">
        <v>85</v>
      </c>
      <c r="B56" s="43">
        <v>330</v>
      </c>
      <c r="C56" s="43">
        <v>330</v>
      </c>
    </row>
    <row r="57" spans="1:4">
      <c r="A57" s="13" t="s">
        <v>2</v>
      </c>
      <c r="B57" s="43">
        <v>75</v>
      </c>
      <c r="C57" s="43">
        <v>100</v>
      </c>
    </row>
    <row r="58" spans="1:4">
      <c r="B58" s="45">
        <f>SUM(B53:B57)</f>
        <v>109141</v>
      </c>
      <c r="C58" s="45">
        <f>SUM(C53:C57)</f>
        <v>101567</v>
      </c>
      <c r="D58" s="50"/>
    </row>
    <row r="59" spans="1:4">
      <c r="C59" s="17"/>
    </row>
    <row r="60" spans="1:4">
      <c r="A60" s="18" t="s">
        <v>47</v>
      </c>
      <c r="B60" s="17">
        <f>B48+B58</f>
        <v>117565</v>
      </c>
      <c r="C60" s="17">
        <f>C48+C58</f>
        <v>108837</v>
      </c>
    </row>
    <row r="61" spans="1:4">
      <c r="C61" s="17"/>
    </row>
    <row r="62" spans="1:4" ht="12" thickBot="1">
      <c r="A62" s="18" t="s">
        <v>35</v>
      </c>
      <c r="B62" s="44">
        <f>B42+B60</f>
        <v>235656</v>
      </c>
      <c r="C62" s="44">
        <f>C42+C60</f>
        <v>221410</v>
      </c>
    </row>
    <row r="63" spans="1:4" ht="12" thickTop="1">
      <c r="C63" s="14"/>
    </row>
    <row r="64" spans="1:4">
      <c r="B64" s="50">
        <f>B31-B62</f>
        <v>0</v>
      </c>
      <c r="C64" s="72"/>
    </row>
    <row r="66" spans="1:3">
      <c r="A66" s="13" t="s">
        <v>37</v>
      </c>
      <c r="B66" s="64">
        <f>B40/60402</f>
        <v>1.8346246813019436</v>
      </c>
      <c r="C66" s="64">
        <f>C40/60402</f>
        <v>1.7463163471408232</v>
      </c>
    </row>
    <row r="67" spans="1:3">
      <c r="B67" s="13"/>
    </row>
    <row r="68" spans="1:3">
      <c r="A68" s="13" t="s">
        <v>54</v>
      </c>
    </row>
    <row r="69" spans="1:3">
      <c r="A69" s="13" t="s">
        <v>116</v>
      </c>
      <c r="B69" s="49"/>
      <c r="C69" s="4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36"/>
  <sheetViews>
    <sheetView workbookViewId="0"/>
  </sheetViews>
  <sheetFormatPr defaultColWidth="8" defaultRowHeight="11.5"/>
  <cols>
    <col min="1" max="1" width="39.6640625" style="13" customWidth="1"/>
    <col min="2" max="3" width="11.08203125" style="13" customWidth="1"/>
    <col min="4" max="4" width="11.83203125" style="13" bestFit="1" customWidth="1"/>
    <col min="5" max="8" width="11.08203125" style="13" customWidth="1"/>
    <col min="9" max="16384" width="8" style="13"/>
  </cols>
  <sheetData>
    <row r="1" spans="1:8">
      <c r="A1" s="18" t="s">
        <v>103</v>
      </c>
      <c r="B1" s="18"/>
    </row>
    <row r="2" spans="1:8">
      <c r="A2" s="33" t="s">
        <v>101</v>
      </c>
      <c r="B2" s="18"/>
    </row>
    <row r="3" spans="1:8">
      <c r="A3" s="18" t="s">
        <v>5</v>
      </c>
      <c r="B3" s="18"/>
    </row>
    <row r="4" spans="1:8">
      <c r="A4" s="18" t="s">
        <v>25</v>
      </c>
      <c r="B4" s="18"/>
    </row>
    <row r="5" spans="1:8">
      <c r="A5" s="36" t="str">
        <f>'Income Statement'!A5</f>
        <v>For the fourth quarter ended 31 December 2022</v>
      </c>
      <c r="B5" s="18"/>
    </row>
    <row r="7" spans="1:8">
      <c r="H7" s="20"/>
    </row>
    <row r="8" spans="1:8">
      <c r="B8" s="22"/>
      <c r="C8" s="22"/>
      <c r="D8" s="22"/>
      <c r="E8" s="22"/>
      <c r="F8" s="22"/>
      <c r="G8" s="22"/>
      <c r="H8" s="22"/>
    </row>
    <row r="9" spans="1:8">
      <c r="B9" s="22"/>
      <c r="C9" s="22" t="s">
        <v>79</v>
      </c>
      <c r="D9" s="22" t="s">
        <v>83</v>
      </c>
      <c r="E9" s="22" t="s">
        <v>4</v>
      </c>
      <c r="F9" s="22"/>
      <c r="G9" s="22" t="s">
        <v>63</v>
      </c>
      <c r="H9" s="22"/>
    </row>
    <row r="10" spans="1:8">
      <c r="B10" s="21" t="s">
        <v>8</v>
      </c>
      <c r="C10" s="21" t="s">
        <v>80</v>
      </c>
      <c r="D10" s="21" t="s">
        <v>84</v>
      </c>
      <c r="E10" s="21" t="s">
        <v>57</v>
      </c>
      <c r="F10" s="21" t="s">
        <v>0</v>
      </c>
      <c r="G10" s="21" t="s">
        <v>48</v>
      </c>
      <c r="H10" s="21" t="s">
        <v>0</v>
      </c>
    </row>
    <row r="11" spans="1:8">
      <c r="B11" s="22" t="s">
        <v>6</v>
      </c>
      <c r="C11" s="22" t="s">
        <v>6</v>
      </c>
      <c r="D11" s="22"/>
      <c r="E11" s="22" t="s">
        <v>6</v>
      </c>
      <c r="F11" s="22" t="s">
        <v>6</v>
      </c>
      <c r="G11" s="22" t="s">
        <v>6</v>
      </c>
      <c r="H11" s="22" t="s">
        <v>6</v>
      </c>
    </row>
    <row r="13" spans="1:8">
      <c r="A13" s="27" t="s">
        <v>126</v>
      </c>
    </row>
    <row r="14" spans="1:8">
      <c r="E14" s="28"/>
    </row>
    <row r="15" spans="1:8">
      <c r="A15" s="13" t="s">
        <v>26</v>
      </c>
      <c r="B15" s="28">
        <f>'Balance Sheet'!B38</f>
        <v>64528</v>
      </c>
      <c r="C15" s="28">
        <v>0</v>
      </c>
      <c r="D15" s="28">
        <v>-4075</v>
      </c>
      <c r="E15" s="28">
        <v>45028</v>
      </c>
      <c r="F15" s="28">
        <f>SUM(B15:E15)</f>
        <v>105481</v>
      </c>
      <c r="G15" s="28">
        <v>7092</v>
      </c>
      <c r="H15" s="28">
        <f>SUM(F15:G15)</f>
        <v>112573</v>
      </c>
    </row>
    <row r="16" spans="1:8">
      <c r="B16" s="28"/>
      <c r="C16" s="28"/>
      <c r="D16" s="28"/>
      <c r="E16" s="28"/>
      <c r="F16" s="28"/>
      <c r="G16" s="28"/>
      <c r="H16" s="28"/>
    </row>
    <row r="17" spans="1:12">
      <c r="A17" s="13" t="s">
        <v>56</v>
      </c>
      <c r="B17" s="28">
        <v>0</v>
      </c>
      <c r="C17" s="28">
        <v>0</v>
      </c>
      <c r="D17" s="28">
        <v>1846</v>
      </c>
      <c r="E17" s="28">
        <f>'Income Statement'!E42</f>
        <v>6508</v>
      </c>
      <c r="F17" s="28">
        <f>SUM(B17:E17)</f>
        <v>8354</v>
      </c>
      <c r="G17" s="28">
        <f>'Income Statement'!E43</f>
        <v>184</v>
      </c>
      <c r="H17" s="28">
        <f>SUM(F17:G17)</f>
        <v>8538</v>
      </c>
    </row>
    <row r="18" spans="1:12">
      <c r="B18" s="28"/>
      <c r="C18" s="28"/>
      <c r="D18" s="28"/>
      <c r="E18" s="28"/>
      <c r="F18" s="28"/>
      <c r="G18" s="28"/>
      <c r="H18" s="28"/>
    </row>
    <row r="19" spans="1:12">
      <c r="A19" s="13" t="s">
        <v>73</v>
      </c>
      <c r="B19" s="28">
        <v>0</v>
      </c>
      <c r="C19" s="28">
        <v>0</v>
      </c>
      <c r="D19" s="28">
        <v>0</v>
      </c>
      <c r="E19" s="28">
        <v>-3020</v>
      </c>
      <c r="F19" s="28">
        <f>SUM(B19:E19)</f>
        <v>-3020</v>
      </c>
      <c r="G19" s="28">
        <v>0</v>
      </c>
      <c r="H19" s="28">
        <f>SUM(F19:G19)</f>
        <v>-3020</v>
      </c>
    </row>
    <row r="20" spans="1:12">
      <c r="B20" s="28"/>
      <c r="C20" s="28"/>
      <c r="D20" s="28"/>
      <c r="E20" s="28"/>
      <c r="F20" s="28"/>
      <c r="G20" s="28"/>
      <c r="H20" s="28"/>
    </row>
    <row r="21" spans="1:12" ht="12" thickBot="1">
      <c r="A21" s="13" t="s">
        <v>27</v>
      </c>
      <c r="B21" s="31">
        <f t="shared" ref="B21:H21" si="0">SUM(B15:B20)</f>
        <v>64528</v>
      </c>
      <c r="C21" s="31">
        <f t="shared" si="0"/>
        <v>0</v>
      </c>
      <c r="D21" s="31">
        <f t="shared" si="0"/>
        <v>-2229</v>
      </c>
      <c r="E21" s="31">
        <f t="shared" si="0"/>
        <v>48516</v>
      </c>
      <c r="F21" s="31">
        <f t="shared" si="0"/>
        <v>110815</v>
      </c>
      <c r="G21" s="31">
        <f t="shared" si="0"/>
        <v>7276</v>
      </c>
      <c r="H21" s="31">
        <f t="shared" si="0"/>
        <v>118091</v>
      </c>
      <c r="J21" s="28"/>
      <c r="K21" s="28"/>
      <c r="L21" s="28"/>
    </row>
    <row r="22" spans="1:12" ht="12" thickTop="1">
      <c r="B22" s="28"/>
      <c r="C22" s="28"/>
      <c r="D22" s="28"/>
      <c r="E22" s="28"/>
      <c r="F22" s="28"/>
      <c r="G22" s="28"/>
      <c r="H22" s="28"/>
      <c r="J22" s="28"/>
    </row>
    <row r="23" spans="1:12">
      <c r="B23" s="28"/>
      <c r="C23" s="28"/>
      <c r="D23" s="28"/>
      <c r="E23" s="28"/>
      <c r="F23" s="28">
        <f>'Balance Sheet'!B40-'Statement of changes in Equity'!F21</f>
        <v>0</v>
      </c>
      <c r="G23" s="28"/>
      <c r="H23" s="28">
        <f>H21-'Balance Sheet'!B42</f>
        <v>0</v>
      </c>
    </row>
    <row r="24" spans="1:12">
      <c r="A24" s="27" t="s">
        <v>125</v>
      </c>
      <c r="I24" s="50"/>
      <c r="J24" s="28"/>
      <c r="K24" s="28"/>
      <c r="L24" s="28"/>
    </row>
    <row r="25" spans="1:12">
      <c r="B25" s="28"/>
      <c r="C25" s="28"/>
      <c r="D25" s="28"/>
      <c r="E25" s="28"/>
      <c r="F25" s="28"/>
      <c r="G25" s="28"/>
      <c r="H25" s="28"/>
      <c r="L25" s="28"/>
    </row>
    <row r="26" spans="1:12">
      <c r="A26" s="13" t="s">
        <v>26</v>
      </c>
      <c r="B26" s="28">
        <v>64528</v>
      </c>
      <c r="C26" s="28">
        <v>0</v>
      </c>
      <c r="D26" s="28">
        <v>-376</v>
      </c>
      <c r="E26" s="28">
        <v>39559</v>
      </c>
      <c r="F26" s="28">
        <f>SUM(B26:E26)</f>
        <v>103711</v>
      </c>
      <c r="G26" s="28">
        <v>7085</v>
      </c>
      <c r="H26" s="28">
        <f>SUM(F26:G26)</f>
        <v>110796</v>
      </c>
    </row>
    <row r="27" spans="1:12">
      <c r="B27" s="28"/>
      <c r="C27" s="28"/>
      <c r="D27" s="28"/>
      <c r="E27" s="28"/>
      <c r="F27" s="28"/>
      <c r="G27" s="28"/>
      <c r="H27" s="28"/>
    </row>
    <row r="28" spans="1:12">
      <c r="A28" s="13" t="s">
        <v>56</v>
      </c>
      <c r="B28" s="28">
        <v>0</v>
      </c>
      <c r="C28" s="28">
        <v>0</v>
      </c>
      <c r="D28" s="28">
        <v>-3699</v>
      </c>
      <c r="E28" s="28">
        <v>5469</v>
      </c>
      <c r="F28" s="28">
        <f>SUM(B28:E28)</f>
        <v>1770</v>
      </c>
      <c r="G28" s="28">
        <v>7</v>
      </c>
      <c r="H28" s="28">
        <f>SUM(F28:G28)</f>
        <v>1777</v>
      </c>
    </row>
    <row r="29" spans="1:12">
      <c r="B29" s="28"/>
      <c r="C29" s="28"/>
      <c r="D29" s="28"/>
      <c r="E29" s="28"/>
      <c r="F29" s="28"/>
      <c r="G29" s="28"/>
      <c r="H29" s="28"/>
    </row>
    <row r="30" spans="1:12">
      <c r="A30" s="13" t="s">
        <v>73</v>
      </c>
      <c r="B30" s="28">
        <v>0</v>
      </c>
      <c r="C30" s="28">
        <v>0</v>
      </c>
      <c r="D30" s="28">
        <v>0</v>
      </c>
      <c r="E30" s="28">
        <v>0</v>
      </c>
      <c r="F30" s="28">
        <f>SUM(B30:E30)</f>
        <v>0</v>
      </c>
      <c r="G30" s="28">
        <v>0</v>
      </c>
      <c r="H30" s="28">
        <f>SUM(F30:G30)</f>
        <v>0</v>
      </c>
    </row>
    <row r="31" spans="1:12">
      <c r="B31" s="48"/>
      <c r="C31" s="48"/>
      <c r="D31" s="48"/>
      <c r="E31" s="14"/>
      <c r="F31" s="14"/>
      <c r="G31" s="14"/>
      <c r="H31" s="14"/>
    </row>
    <row r="32" spans="1:12" ht="12" thickBot="1">
      <c r="A32" s="13" t="s">
        <v>27</v>
      </c>
      <c r="B32" s="31">
        <f t="shared" ref="B32:H32" si="1">SUM(B26:B31)</f>
        <v>64528</v>
      </c>
      <c r="C32" s="31">
        <f t="shared" si="1"/>
        <v>0</v>
      </c>
      <c r="D32" s="31">
        <f t="shared" si="1"/>
        <v>-4075</v>
      </c>
      <c r="E32" s="31">
        <f t="shared" si="1"/>
        <v>45028</v>
      </c>
      <c r="F32" s="31">
        <f t="shared" si="1"/>
        <v>105481</v>
      </c>
      <c r="G32" s="31">
        <f t="shared" si="1"/>
        <v>7092</v>
      </c>
      <c r="H32" s="31">
        <f t="shared" si="1"/>
        <v>112573</v>
      </c>
    </row>
    <row r="33" spans="1:1" ht="12" thickTop="1"/>
    <row r="35" spans="1:1">
      <c r="A35" s="13" t="s">
        <v>58</v>
      </c>
    </row>
    <row r="36" spans="1:1">
      <c r="A36" s="13" t="s">
        <v>127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75"/>
  <sheetViews>
    <sheetView tabSelected="1" workbookViewId="0"/>
  </sheetViews>
  <sheetFormatPr defaultColWidth="8" defaultRowHeight="11.5"/>
  <cols>
    <col min="1" max="1" width="8" style="13" customWidth="1"/>
    <col min="2" max="2" width="39.4140625" style="13" customWidth="1"/>
    <col min="3" max="3" width="10.75" style="13" customWidth="1"/>
    <col min="4" max="4" width="12.25" style="13" bestFit="1" customWidth="1"/>
    <col min="5" max="5" width="2" style="13" customWidth="1"/>
    <col min="6" max="6" width="12.25" style="37" customWidth="1"/>
    <col min="7" max="16384" width="8" style="13"/>
  </cols>
  <sheetData>
    <row r="1" spans="1:7">
      <c r="A1" s="18" t="s">
        <v>100</v>
      </c>
    </row>
    <row r="2" spans="1:7">
      <c r="A2" s="33" t="s">
        <v>101</v>
      </c>
    </row>
    <row r="3" spans="1:7">
      <c r="A3" s="18" t="s">
        <v>5</v>
      </c>
    </row>
    <row r="4" spans="1:7">
      <c r="A4" s="18" t="s">
        <v>53</v>
      </c>
    </row>
    <row r="5" spans="1:7">
      <c r="A5" s="36" t="str">
        <f>'Income Statement'!A5</f>
        <v>For the fourth quarter ended 31 December 2022</v>
      </c>
    </row>
    <row r="9" spans="1:7">
      <c r="F9" s="38"/>
    </row>
    <row r="10" spans="1:7">
      <c r="D10" s="65">
        <v>2022</v>
      </c>
      <c r="F10" s="55">
        <v>2021</v>
      </c>
    </row>
    <row r="11" spans="1:7">
      <c r="D11" s="66" t="s">
        <v>128</v>
      </c>
      <c r="F11" s="57" t="s">
        <v>128</v>
      </c>
    </row>
    <row r="12" spans="1:7">
      <c r="D12" s="3">
        <v>44926</v>
      </c>
      <c r="F12" s="3">
        <v>44561</v>
      </c>
    </row>
    <row r="13" spans="1:7">
      <c r="D13" s="66" t="s">
        <v>6</v>
      </c>
      <c r="F13" s="38" t="s">
        <v>6</v>
      </c>
    </row>
    <row r="14" spans="1:7">
      <c r="D14" s="3"/>
    </row>
    <row r="15" spans="1:7">
      <c r="A15" s="10" t="s">
        <v>11</v>
      </c>
      <c r="B15" s="23"/>
    </row>
    <row r="16" spans="1:7">
      <c r="A16" s="4" t="s">
        <v>99</v>
      </c>
      <c r="B16" s="5"/>
      <c r="D16" s="37">
        <f>'Income Statement'!E34</f>
        <v>6692</v>
      </c>
      <c r="E16" s="28"/>
      <c r="F16" s="58">
        <f>'Income Statement'!F34</f>
        <v>5476</v>
      </c>
      <c r="G16" s="4"/>
    </row>
    <row r="17" spans="1:7">
      <c r="A17" s="4"/>
      <c r="B17" s="5"/>
      <c r="D17" s="37"/>
      <c r="E17" s="28"/>
      <c r="F17" s="58"/>
      <c r="G17" s="4"/>
    </row>
    <row r="18" spans="1:7">
      <c r="A18" s="4" t="s">
        <v>12</v>
      </c>
      <c r="B18" s="5"/>
      <c r="D18" s="37"/>
      <c r="E18" s="28"/>
      <c r="F18" s="58"/>
      <c r="G18" s="4"/>
    </row>
    <row r="19" spans="1:7" ht="11.25" customHeight="1">
      <c r="A19" s="4"/>
      <c r="B19" s="5" t="s">
        <v>13</v>
      </c>
      <c r="D19" s="37">
        <v>1737</v>
      </c>
      <c r="E19" s="28"/>
      <c r="F19" s="58">
        <v>2013</v>
      </c>
      <c r="G19" s="4"/>
    </row>
    <row r="20" spans="1:7" ht="11.25" customHeight="1">
      <c r="A20" s="4"/>
      <c r="B20" s="5" t="s">
        <v>105</v>
      </c>
      <c r="D20" s="37">
        <v>0</v>
      </c>
      <c r="E20" s="28"/>
      <c r="F20" s="58">
        <v>0</v>
      </c>
      <c r="G20" s="4"/>
    </row>
    <row r="21" spans="1:7" ht="11.25" customHeight="1">
      <c r="A21" s="4"/>
      <c r="B21" s="5" t="s">
        <v>2</v>
      </c>
      <c r="D21" s="37">
        <v>-258</v>
      </c>
      <c r="E21" s="28"/>
      <c r="F21" s="58">
        <f>773+10</f>
        <v>783</v>
      </c>
      <c r="G21" s="4"/>
    </row>
    <row r="22" spans="1:7" ht="11.25" customHeight="1">
      <c r="A22" s="4"/>
      <c r="B22" s="5" t="s">
        <v>113</v>
      </c>
      <c r="D22" s="37">
        <v>0</v>
      </c>
      <c r="E22" s="28"/>
      <c r="F22" s="58">
        <v>0</v>
      </c>
      <c r="G22" s="4"/>
    </row>
    <row r="23" spans="1:7" ht="11.25" customHeight="1">
      <c r="A23" s="4"/>
      <c r="B23" s="5" t="s">
        <v>14</v>
      </c>
      <c r="D23" s="37">
        <v>677</v>
      </c>
      <c r="E23" s="28"/>
      <c r="F23" s="58">
        <v>377</v>
      </c>
      <c r="G23" s="4"/>
    </row>
    <row r="24" spans="1:7" ht="11.25" customHeight="1">
      <c r="A24" s="4"/>
      <c r="B24" s="5" t="s">
        <v>15</v>
      </c>
      <c r="D24" s="39">
        <v>-688</v>
      </c>
      <c r="E24" s="30"/>
      <c r="F24" s="59">
        <v>-542</v>
      </c>
      <c r="G24" s="4"/>
    </row>
    <row r="25" spans="1:7" ht="11.25" customHeight="1">
      <c r="A25" s="4"/>
      <c r="B25" s="5" t="s">
        <v>109</v>
      </c>
      <c r="D25" s="39">
        <v>529</v>
      </c>
      <c r="E25" s="30"/>
      <c r="F25" s="59">
        <v>200</v>
      </c>
      <c r="G25" s="4"/>
    </row>
    <row r="26" spans="1:7" ht="11.25" customHeight="1">
      <c r="A26" s="4"/>
      <c r="B26" s="5" t="s">
        <v>106</v>
      </c>
      <c r="D26" s="39">
        <v>-3</v>
      </c>
      <c r="E26" s="30"/>
      <c r="F26" s="59">
        <v>0</v>
      </c>
      <c r="G26" s="4"/>
    </row>
    <row r="27" spans="1:7" ht="11.25" customHeight="1">
      <c r="A27" s="4"/>
      <c r="B27" s="5" t="s">
        <v>118</v>
      </c>
      <c r="D27" s="39">
        <v>-670</v>
      </c>
      <c r="E27" s="30"/>
      <c r="F27" s="59">
        <v>-537</v>
      </c>
      <c r="G27" s="4"/>
    </row>
    <row r="28" spans="1:7" ht="11.25" customHeight="1">
      <c r="A28" s="4"/>
      <c r="B28" s="5" t="s">
        <v>129</v>
      </c>
      <c r="D28" s="39">
        <v>-567</v>
      </c>
      <c r="E28" s="30"/>
      <c r="F28" s="59">
        <v>-23</v>
      </c>
      <c r="G28" s="4"/>
    </row>
    <row r="29" spans="1:7" ht="11.25" customHeight="1">
      <c r="A29" s="4"/>
      <c r="B29" s="5" t="s">
        <v>76</v>
      </c>
      <c r="D29" s="39">
        <v>217</v>
      </c>
      <c r="E29" s="30"/>
      <c r="F29" s="59">
        <v>422</v>
      </c>
      <c r="G29" s="4"/>
    </row>
    <row r="30" spans="1:7" ht="11.25" customHeight="1">
      <c r="A30" s="4"/>
      <c r="B30" s="5" t="s">
        <v>133</v>
      </c>
      <c r="D30" s="39">
        <v>2</v>
      </c>
      <c r="E30" s="30"/>
      <c r="F30" s="59"/>
      <c r="G30" s="4"/>
    </row>
    <row r="31" spans="1:7" ht="11.25" customHeight="1">
      <c r="A31" s="4"/>
      <c r="B31" s="5" t="s">
        <v>110</v>
      </c>
      <c r="D31" s="67">
        <v>0</v>
      </c>
      <c r="E31" s="30"/>
      <c r="F31" s="60">
        <v>1989</v>
      </c>
      <c r="G31" s="4"/>
    </row>
    <row r="32" spans="1:7" ht="11.25" customHeight="1">
      <c r="A32" s="4"/>
      <c r="B32" s="5"/>
      <c r="D32" s="39"/>
      <c r="E32" s="30"/>
      <c r="F32" s="59"/>
      <c r="G32" s="4"/>
    </row>
    <row r="33" spans="1:7" ht="11.25" customHeight="1">
      <c r="A33" s="4"/>
      <c r="B33" s="5"/>
      <c r="D33" s="68">
        <f>SUM(D16:D31)</f>
        <v>7668</v>
      </c>
      <c r="E33" s="28"/>
      <c r="F33" s="61">
        <f>SUM(F16:F31)</f>
        <v>10158</v>
      </c>
      <c r="G33" s="25"/>
    </row>
    <row r="34" spans="1:7" ht="11.25" customHeight="1">
      <c r="A34" s="4"/>
      <c r="B34" s="5"/>
      <c r="D34" s="37"/>
      <c r="E34" s="28"/>
      <c r="F34" s="58"/>
      <c r="G34" s="25"/>
    </row>
    <row r="35" spans="1:7" ht="11.25" customHeight="1">
      <c r="A35" s="6" t="s">
        <v>16</v>
      </c>
      <c r="B35" s="5"/>
      <c r="D35" s="37"/>
      <c r="E35" s="28"/>
      <c r="F35" s="58"/>
      <c r="G35" s="25"/>
    </row>
    <row r="36" spans="1:7" ht="11.25" customHeight="1">
      <c r="A36" s="4"/>
      <c r="B36" s="4" t="s">
        <v>1</v>
      </c>
      <c r="D36" s="37">
        <v>4348</v>
      </c>
      <c r="E36" s="28"/>
      <c r="F36" s="70">
        <v>-6137</v>
      </c>
      <c r="G36" s="25"/>
    </row>
    <row r="37" spans="1:7" ht="11.25" customHeight="1">
      <c r="A37" s="4"/>
      <c r="B37" s="4" t="s">
        <v>17</v>
      </c>
      <c r="D37" s="37">
        <v>-17486</v>
      </c>
      <c r="E37" s="28"/>
      <c r="F37" s="70">
        <f>-15415-17836</f>
        <v>-33251</v>
      </c>
      <c r="G37" s="6"/>
    </row>
    <row r="38" spans="1:7" ht="11.25" customHeight="1">
      <c r="A38" s="4"/>
      <c r="B38" s="4" t="s">
        <v>18</v>
      </c>
      <c r="D38" s="67">
        <v>10042</v>
      </c>
      <c r="E38" s="30"/>
      <c r="F38" s="71">
        <f>29474+699</f>
        <v>30173</v>
      </c>
      <c r="G38" s="4"/>
    </row>
    <row r="39" spans="1:7" ht="11.25" customHeight="1">
      <c r="A39" s="25" t="s">
        <v>60</v>
      </c>
      <c r="B39" s="5"/>
      <c r="D39" s="37">
        <f>SUM(D33:D38)</f>
        <v>4572</v>
      </c>
      <c r="E39" s="28"/>
      <c r="F39" s="58">
        <f>SUM(F33:F38)</f>
        <v>943</v>
      </c>
      <c r="G39" s="10"/>
    </row>
    <row r="40" spans="1:7" ht="11.25" customHeight="1">
      <c r="A40" s="25"/>
      <c r="B40" s="5"/>
      <c r="D40" s="37"/>
      <c r="E40" s="28"/>
      <c r="F40" s="58"/>
      <c r="G40" s="7"/>
    </row>
    <row r="41" spans="1:7" ht="11.25" customHeight="1">
      <c r="A41" s="25"/>
      <c r="B41" s="5" t="s">
        <v>90</v>
      </c>
      <c r="D41" s="37">
        <v>-219</v>
      </c>
      <c r="E41" s="28"/>
      <c r="F41" s="58">
        <v>-197</v>
      </c>
      <c r="G41" s="4"/>
    </row>
    <row r="42" spans="1:7" ht="11.25" customHeight="1">
      <c r="A42" s="25"/>
      <c r="B42" s="5" t="s">
        <v>117</v>
      </c>
      <c r="D42" s="37">
        <v>-300</v>
      </c>
      <c r="E42" s="28"/>
      <c r="F42" s="58">
        <v>0</v>
      </c>
      <c r="G42" s="4"/>
    </row>
    <row r="43" spans="1:7" ht="11.25" customHeight="1">
      <c r="A43" s="25"/>
      <c r="B43" s="5" t="s">
        <v>108</v>
      </c>
      <c r="D43" s="37">
        <v>0</v>
      </c>
      <c r="E43" s="28"/>
      <c r="F43" s="58">
        <v>-10</v>
      </c>
      <c r="G43" s="4"/>
    </row>
    <row r="44" spans="1:7" ht="11.25" customHeight="1" thickBot="1">
      <c r="A44" s="6" t="s">
        <v>134</v>
      </c>
      <c r="B44" s="5"/>
      <c r="D44" s="69">
        <f>SUM(D39:D43)</f>
        <v>4053</v>
      </c>
      <c r="E44" s="28"/>
      <c r="F44" s="62">
        <f>SUM(F39:F43)</f>
        <v>736</v>
      </c>
      <c r="G44" s="4"/>
    </row>
    <row r="45" spans="1:7" ht="11.25" customHeight="1" thickTop="1">
      <c r="A45" s="4"/>
      <c r="B45" s="5"/>
      <c r="D45" s="37"/>
      <c r="E45" s="28"/>
      <c r="F45" s="58"/>
      <c r="G45" s="10"/>
    </row>
    <row r="46" spans="1:7" ht="11.25" customHeight="1">
      <c r="A46" s="10" t="s">
        <v>19</v>
      </c>
      <c r="B46" s="5"/>
      <c r="D46" s="37"/>
      <c r="E46" s="28"/>
      <c r="F46" s="58"/>
      <c r="G46" s="7"/>
    </row>
    <row r="47" spans="1:7" ht="11.25" customHeight="1">
      <c r="A47" s="7" t="s">
        <v>20</v>
      </c>
      <c r="B47" s="5"/>
      <c r="C47" s="32"/>
      <c r="D47" s="37">
        <v>-857</v>
      </c>
      <c r="E47" s="28"/>
      <c r="F47" s="58">
        <v>-843</v>
      </c>
      <c r="G47" s="7"/>
    </row>
    <row r="48" spans="1:7" ht="11.25" customHeight="1">
      <c r="A48" s="7" t="s">
        <v>107</v>
      </c>
      <c r="B48" s="5"/>
      <c r="C48" s="32"/>
      <c r="D48" s="37">
        <v>3</v>
      </c>
      <c r="E48" s="28"/>
      <c r="F48" s="58">
        <v>0</v>
      </c>
      <c r="G48" s="7"/>
    </row>
    <row r="49" spans="1:7" ht="11.25" customHeight="1">
      <c r="A49" s="4" t="s">
        <v>21</v>
      </c>
      <c r="B49" s="5"/>
      <c r="D49" s="37">
        <v>509</v>
      </c>
      <c r="E49" s="28"/>
      <c r="F49" s="58">
        <v>355</v>
      </c>
      <c r="G49" s="7"/>
    </row>
    <row r="50" spans="1:7" ht="11.25" customHeight="1">
      <c r="A50" s="4" t="s">
        <v>130</v>
      </c>
      <c r="B50" s="5"/>
      <c r="D50" s="37">
        <v>0</v>
      </c>
      <c r="E50" s="28"/>
      <c r="F50" s="58">
        <v>2855</v>
      </c>
      <c r="G50" s="7"/>
    </row>
    <row r="51" spans="1:7" ht="11.25" customHeight="1" thickBot="1">
      <c r="A51" s="4"/>
      <c r="B51" s="5"/>
      <c r="D51" s="69">
        <f>SUM(D47:D50)</f>
        <v>-345</v>
      </c>
      <c r="E51" s="28"/>
      <c r="F51" s="62">
        <f>SUM(F47:F50)</f>
        <v>2367</v>
      </c>
      <c r="G51" s="4"/>
    </row>
    <row r="52" spans="1:7" ht="11.25" customHeight="1" thickTop="1">
      <c r="A52" s="4"/>
      <c r="B52" s="5"/>
      <c r="D52" s="37"/>
      <c r="E52" s="28"/>
      <c r="F52" s="58"/>
      <c r="G52" s="4"/>
    </row>
    <row r="53" spans="1:7" ht="11.25" customHeight="1">
      <c r="A53" s="10" t="s">
        <v>22</v>
      </c>
      <c r="B53" s="5"/>
      <c r="D53" s="37"/>
      <c r="E53" s="28"/>
      <c r="F53" s="58"/>
      <c r="G53" s="7"/>
    </row>
    <row r="54" spans="1:7" ht="11.25" customHeight="1">
      <c r="A54" s="7" t="s">
        <v>119</v>
      </c>
      <c r="B54" s="5"/>
      <c r="D54" s="37">
        <v>-3020</v>
      </c>
      <c r="E54" s="28"/>
      <c r="F54" s="58">
        <v>0</v>
      </c>
      <c r="G54" s="8"/>
    </row>
    <row r="55" spans="1:7" ht="11.25" customHeight="1">
      <c r="A55" s="63" t="s">
        <v>131</v>
      </c>
      <c r="B55" s="5"/>
      <c r="D55" s="37">
        <v>-628</v>
      </c>
      <c r="E55" s="28"/>
      <c r="F55" s="58">
        <v>-257</v>
      </c>
      <c r="G55" s="10"/>
    </row>
    <row r="56" spans="1:7" ht="11.25" customHeight="1">
      <c r="A56" s="7" t="s">
        <v>50</v>
      </c>
      <c r="B56" s="5"/>
      <c r="D56" s="37">
        <v>4177</v>
      </c>
      <c r="E56" s="28"/>
      <c r="F56" s="58">
        <v>-188</v>
      </c>
      <c r="G56" s="7"/>
    </row>
    <row r="57" spans="1:7" ht="11.25" customHeight="1">
      <c r="A57" s="7" t="s">
        <v>92</v>
      </c>
      <c r="B57" s="5"/>
      <c r="D57" s="37">
        <v>-330</v>
      </c>
      <c r="E57" s="28"/>
      <c r="F57" s="58">
        <v>-330</v>
      </c>
      <c r="G57" s="10"/>
    </row>
    <row r="58" spans="1:7" ht="11.25" customHeight="1">
      <c r="A58" s="7" t="s">
        <v>77</v>
      </c>
      <c r="B58" s="5"/>
      <c r="D58" s="37">
        <v>-1863</v>
      </c>
      <c r="E58" s="28"/>
      <c r="F58" s="58">
        <v>3482</v>
      </c>
    </row>
    <row r="59" spans="1:7" ht="11.25" customHeight="1">
      <c r="A59" s="7" t="s">
        <v>120</v>
      </c>
      <c r="B59" s="5"/>
      <c r="D59" s="37">
        <v>-2886</v>
      </c>
      <c r="E59" s="28"/>
      <c r="F59" s="58">
        <v>3291</v>
      </c>
    </row>
    <row r="60" spans="1:7" ht="11.25" customHeight="1" thickBot="1">
      <c r="A60" s="4"/>
      <c r="B60" s="5"/>
      <c r="D60" s="69">
        <f>SUM(D54:D59)</f>
        <v>-4550</v>
      </c>
      <c r="E60" s="28"/>
      <c r="F60" s="62">
        <f>SUM(F54:F59)</f>
        <v>5998</v>
      </c>
    </row>
    <row r="61" spans="1:7" ht="11.25" customHeight="1" thickTop="1">
      <c r="A61" s="4"/>
      <c r="B61" s="5"/>
      <c r="D61" s="37"/>
      <c r="E61" s="28"/>
      <c r="F61" s="58"/>
    </row>
    <row r="62" spans="1:7" ht="11.25" customHeight="1">
      <c r="A62" s="7" t="s">
        <v>91</v>
      </c>
      <c r="B62" s="5"/>
      <c r="D62" s="37">
        <f>D44+D51+D60</f>
        <v>-842</v>
      </c>
      <c r="E62" s="28"/>
      <c r="F62" s="58">
        <f>F44+F51+F60</f>
        <v>9101</v>
      </c>
    </row>
    <row r="63" spans="1:7" ht="11.25" customHeight="1">
      <c r="A63" s="8"/>
      <c r="B63" s="9"/>
      <c r="D63" s="37"/>
      <c r="E63" s="28"/>
      <c r="F63" s="58"/>
    </row>
    <row r="64" spans="1:7" ht="11.25" customHeight="1">
      <c r="A64" s="10" t="s">
        <v>23</v>
      </c>
      <c r="B64" s="11"/>
      <c r="D64" s="37">
        <v>53127</v>
      </c>
      <c r="E64" s="28"/>
      <c r="F64" s="92">
        <v>44026</v>
      </c>
    </row>
    <row r="65" spans="1:6" ht="11.25" customHeight="1">
      <c r="A65" s="7"/>
      <c r="B65" s="5"/>
      <c r="D65" s="37"/>
      <c r="E65" s="28"/>
      <c r="F65" s="58"/>
    </row>
    <row r="66" spans="1:6" ht="12" thickBot="1">
      <c r="A66" s="10" t="s">
        <v>24</v>
      </c>
      <c r="B66" s="12"/>
      <c r="D66" s="69">
        <f>SUM(D62:D65)</f>
        <v>52285</v>
      </c>
      <c r="E66" s="28"/>
      <c r="F66" s="62">
        <f>SUM(F62:F65)</f>
        <v>53127</v>
      </c>
    </row>
    <row r="67" spans="1:6" ht="11.25" customHeight="1" thickTop="1">
      <c r="D67" s="37"/>
      <c r="E67" s="28"/>
      <c r="F67" s="39"/>
    </row>
    <row r="68" spans="1:6" ht="11.25" customHeight="1">
      <c r="D68" s="37"/>
      <c r="E68" s="28"/>
      <c r="F68" s="39"/>
    </row>
    <row r="69" spans="1:6" ht="11.25" customHeight="1">
      <c r="D69" s="28"/>
      <c r="F69" s="39"/>
    </row>
    <row r="70" spans="1:6" ht="11.25" customHeight="1">
      <c r="D70" s="26"/>
      <c r="F70" s="39"/>
    </row>
    <row r="71" spans="1:6" ht="11.25" customHeight="1">
      <c r="A71" s="13" t="s">
        <v>55</v>
      </c>
      <c r="F71" s="39"/>
    </row>
    <row r="72" spans="1:6" ht="11.25" customHeight="1">
      <c r="A72" s="13" t="s">
        <v>115</v>
      </c>
    </row>
    <row r="74" spans="1:6">
      <c r="D74" s="79"/>
    </row>
    <row r="75" spans="1:6">
      <c r="D75" s="7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&amp;C3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7016fe8-7a48-4add-972b-83708ee9ab9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6809298DC79549B0A832AD77A64489" ma:contentTypeVersion="14" ma:contentTypeDescription="Create a new document." ma:contentTypeScope="" ma:versionID="94d1c408a8f483f14b9cc2e7ad65ef8f">
  <xsd:schema xmlns:xsd="http://www.w3.org/2001/XMLSchema" xmlns:xs="http://www.w3.org/2001/XMLSchema" xmlns:p="http://schemas.microsoft.com/office/2006/metadata/properties" xmlns:ns3="ae8831a7-9634-4062-a217-dbd04e80a997" xmlns:ns4="77016fe8-7a48-4add-972b-83708ee9ab96" targetNamespace="http://schemas.microsoft.com/office/2006/metadata/properties" ma:root="true" ma:fieldsID="b8a7e33d29dffc2d26aa15859095bbde" ns3:_="" ns4:_="">
    <xsd:import namespace="ae8831a7-9634-4062-a217-dbd04e80a997"/>
    <xsd:import namespace="77016fe8-7a48-4add-972b-83708ee9ab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SearchPropertie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831a7-9634-4062-a217-dbd04e80a9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16fe8-7a48-4add-972b-83708ee9a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CC8A0D-FCB9-4AE3-8656-0021D585C218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e8831a7-9634-4062-a217-dbd04e80a997"/>
    <ds:schemaRef ds:uri="77016fe8-7a48-4add-972b-83708ee9ab96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A36078-B15F-44A4-8A8E-F796DB4D2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8831a7-9634-4062-a217-dbd04e80a997"/>
    <ds:schemaRef ds:uri="77016fe8-7a48-4add-972b-83708ee9a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35E1F1-F427-43B6-86C6-2194499432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Income Statement</vt:lpstr>
      <vt:lpstr>Balance Sheet</vt:lpstr>
      <vt:lpstr>Statement of changes in Equity</vt:lpstr>
      <vt:lpstr>Cash Flow</vt:lpstr>
      <vt:lpstr>'Balance Sheet'!Print_Area</vt:lpstr>
      <vt:lpstr>'Cash Flow'!Print_Area</vt:lpstr>
      <vt:lpstr>'Income Statement'!Print_Area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Sirajudin</dc:creator>
  <cp:lastModifiedBy>Aisyah Safraa Azmi</cp:lastModifiedBy>
  <cp:lastPrinted>2020-05-18T00:43:49Z</cp:lastPrinted>
  <dcterms:created xsi:type="dcterms:W3CDTF">2005-02-18T06:17:44Z</dcterms:created>
  <dcterms:modified xsi:type="dcterms:W3CDTF">2023-02-28T10:03:45Z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0x010100556809298DC79549B0A832AD77A64489</vt:lpwstr>
  </property>
</Properties>
</file>