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Flow'!$A$1:$G$62</definedName>
    <definedName name="_xlnm.Print_Area" localSheetId="0">'Income Statement'!$A$1:$F$54</definedName>
    <definedName name="STANDARD_ROW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<sst xmlns="http://schemas.openxmlformats.org/spreadsheetml/2006/main" count="152" uniqueCount="117">
  <si>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</si>
  <si>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</si>
  <si>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</si>
  <si>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</si>
  <si>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</si>
  <si>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</si>
  <si>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</si>
  <si>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</si>
  <si>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</si>
  <si>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</si>
  <si>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</si>
  <si>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</si>
  <si>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</si>
  <si>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</si>
  <si>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</si>
  <si>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</si>
  <si>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</si>
  <si>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</si>
  <si>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</si>
  <si>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</si>
  <si>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</si>
  <si>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</si>
  <si>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</si>
  <si>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</si>
  <si>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</si>
  <si>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</si>
  <si>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</si>
  <si>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</si>
  <si>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</si>
  <si>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</si>
  <si>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</si>
  <si>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</si>
  <si>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</si>
  <si>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</si>
  <si>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</si>
  <si>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</si>
  <si>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</si>
  <si>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</si>
  <si>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</si>
  <si>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</si>
  <si>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</si>
  <si>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</si>
  <si>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</si>
  <si>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</si>
  <si>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</si>
  <si>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</si>
  <si>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</si>
  <si>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</si>
  <si>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</si>
  <si>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</si>
  <si>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</si>
  <si>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</si>
  <si>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</si>
  <si>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</si>
  <si>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</si>
  <si>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</si>
  <si>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</si>
  <si>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</si>
  <si>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</si>
  <si>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</si>
  <si>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</si>
  <si>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</si>
  <si>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</si>
  <si>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</si>
  <si>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</si>
  <si>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</si>
  <si>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</si>
  <si>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</si>
  <si>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</si>
  <si>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</si>
  <si>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</si>
  <si>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</si>
  <si>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</si>
  <si>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</si>
  <si>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</si>
  <si>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</si>
  <si>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</si>
  <si>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</si>
  <si>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</si>
  <si>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</si>
  <si>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</si>
  <si>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</si>
  <si>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</si>
  <si>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Taxation and Zakat</t>
  </si>
  <si>
    <t>Tax and Zakat paid</t>
  </si>
  <si>
    <t>Intangible assets</t>
  </si>
  <si>
    <t>Unrealised foreign exchange Gain</t>
  </si>
  <si>
    <t>2015</t>
  </si>
  <si>
    <t>Net drawndown of short term borrowing</t>
  </si>
  <si>
    <t>As at 31.12.2015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</si>
  <si>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</si>
  <si>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</si>
  <si>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</si>
  <si>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</si>
  <si>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</si>
  <si>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</si>
  <si>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</si>
  <si>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2016</t>
  </si>
  <si>
    <t>3 Month</t>
  </si>
  <si>
    <t>Financial Statements for the year ended 31st December 2015)</t>
  </si>
  <si>
    <t>As at 31 March 2016</t>
  </si>
  <si>
    <t>As at 31.03.2016</t>
  </si>
  <si>
    <t>For the first quarter ended 31 March 2016</t>
  </si>
  <si>
    <t>3 months quarter ended 31 March 2016</t>
  </si>
  <si>
    <t>3 months quarter ended 31 March 2015</t>
  </si>
  <si>
    <t>year ended 31st December 2015)</t>
  </si>
  <si>
    <t>3 months ended</t>
  </si>
  <si>
    <t>Profit/(loss) before tax</t>
  </si>
  <si>
    <t>Profit/(loss) after tax</t>
  </si>
  <si>
    <t>Total Comprehensive profit/(loss)</t>
  </si>
  <si>
    <t xml:space="preserve">Other Comprehensive profit/(loss) 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</si>
  <si>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</si>
  <si>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</si>
  <si>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</si>
  <si>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</si>
  <si>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</si>
  <si>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>Statements for the year ended 31st December 2015)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</si>
</sst>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  <numFmt numFmtId="198" formatCode="_-* #,##0.0000_-;\-* #,##0.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\-#,##0\ 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7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8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7" applyFont="1" applyFill="1">
      <alignment/>
      <protection/>
    </xf>
    <xf numFmtId="0" fontId="10" fillId="0" borderId="0" xfId="67" applyFont="1" applyFill="1" applyAlignment="1">
      <alignment horizontal="center"/>
      <protection/>
    </xf>
    <xf numFmtId="16" fontId="10" fillId="0" borderId="0" xfId="67" applyNumberFormat="1" applyFont="1" applyFill="1" applyAlignment="1">
      <alignment horizontal="center"/>
      <protection/>
    </xf>
    <xf numFmtId="0" fontId="9" fillId="0" borderId="0" xfId="66" applyFont="1" applyFill="1" applyAlignment="1">
      <alignment/>
      <protection/>
    </xf>
    <xf numFmtId="0" fontId="9" fillId="0" borderId="0" xfId="66" applyFont="1" applyFill="1" applyAlignment="1">
      <alignment wrapText="1"/>
      <protection/>
    </xf>
    <xf numFmtId="0" fontId="10" fillId="0" borderId="0" xfId="66" applyFont="1" applyFill="1" applyAlignment="1">
      <alignment/>
      <protection/>
    </xf>
    <xf numFmtId="0" fontId="9" fillId="0" borderId="0" xfId="66" applyFont="1" applyFill="1">
      <alignment/>
      <protection/>
    </xf>
    <xf numFmtId="0" fontId="13" fillId="0" borderId="0" xfId="66" applyFont="1" applyFill="1" applyAlignment="1">
      <alignment horizontal="center"/>
      <protection/>
    </xf>
    <xf numFmtId="0" fontId="13" fillId="0" borderId="0" xfId="66" applyFont="1" applyFill="1" applyAlignment="1">
      <alignment horizontal="center" wrapText="1"/>
      <protection/>
    </xf>
    <xf numFmtId="0" fontId="10" fillId="0" borderId="0" xfId="66" applyFont="1" applyFill="1">
      <alignment/>
      <protection/>
    </xf>
    <xf numFmtId="0" fontId="14" fillId="0" borderId="0" xfId="66" applyFont="1" applyFill="1" applyAlignment="1">
      <alignment wrapText="1"/>
      <protection/>
    </xf>
    <xf numFmtId="0" fontId="15" fillId="0" borderId="0" xfId="66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7" applyFont="1" applyFill="1">
      <alignment/>
      <protection/>
    </xf>
    <xf numFmtId="168" fontId="8" fillId="0" borderId="0" xfId="42" applyNumberFormat="1" applyFont="1" applyFill="1" applyBorder="1" applyAlignment="1">
      <alignment/>
    </xf>
    <xf numFmtId="37" fontId="9" fillId="0" borderId="0" xfId="67" applyNumberFormat="1" applyFont="1" applyFill="1">
      <alignment/>
      <protection/>
    </xf>
    <xf numFmtId="0" fontId="8" fillId="0" borderId="0" xfId="67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68" fontId="9" fillId="0" borderId="0" xfId="42" applyNumberFormat="1" applyFont="1" applyFill="1" applyAlignment="1">
      <alignment/>
    </xf>
    <xf numFmtId="0" fontId="10" fillId="0" borderId="0" xfId="67" applyFont="1" applyFill="1">
      <alignment/>
      <protection/>
    </xf>
    <xf numFmtId="0" fontId="11" fillId="0" borderId="0" xfId="67" applyFont="1" applyFill="1">
      <alignment/>
      <protection/>
    </xf>
    <xf numFmtId="0" fontId="9" fillId="0" borderId="0" xfId="67" applyFont="1" applyFill="1" applyAlignment="1">
      <alignment horizontal="center"/>
      <protection/>
    </xf>
    <xf numFmtId="0" fontId="12" fillId="0" borderId="0" xfId="67" applyFont="1" applyFill="1" applyAlignment="1">
      <alignment horizontal="right"/>
      <protection/>
    </xf>
    <xf numFmtId="0" fontId="9" fillId="0" borderId="0" xfId="67" applyFont="1" applyFill="1" applyAlignment="1">
      <alignment horizontal="right"/>
      <protection/>
    </xf>
    <xf numFmtId="2" fontId="9" fillId="0" borderId="0" xfId="67" applyNumberFormat="1" applyFont="1" applyFill="1">
      <alignment/>
      <protection/>
    </xf>
    <xf numFmtId="0" fontId="10" fillId="0" borderId="0" xfId="66" applyFont="1" applyFill="1" applyAlignment="1">
      <alignment horizontal="right" wrapText="1"/>
      <protection/>
    </xf>
    <xf numFmtId="0" fontId="9" fillId="0" borderId="0" xfId="67" applyFont="1" applyFill="1" applyBorder="1">
      <alignment/>
      <protection/>
    </xf>
    <xf numFmtId="165" fontId="9" fillId="0" borderId="0" xfId="66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67" applyFont="1" applyFill="1">
      <alignment/>
      <protection/>
    </xf>
    <xf numFmtId="0" fontId="11" fillId="0" borderId="0" xfId="67" applyFont="1" applyFill="1" applyAlignment="1" quotePrefix="1">
      <alignment horizontal="center"/>
      <protection/>
    </xf>
    <xf numFmtId="165" fontId="8" fillId="0" borderId="0" xfId="42" applyNumberFormat="1" applyFont="1" applyFill="1" applyAlignment="1">
      <alignment/>
    </xf>
    <xf numFmtId="165" fontId="8" fillId="0" borderId="15" xfId="42" applyNumberFormat="1" applyFont="1" applyFill="1" applyBorder="1" applyAlignment="1">
      <alignment/>
    </xf>
    <xf numFmtId="165" fontId="9" fillId="0" borderId="0" xfId="67" applyNumberFormat="1" applyFont="1" applyFill="1">
      <alignment/>
      <protection/>
    </xf>
    <xf numFmtId="0" fontId="8" fillId="0" borderId="0" xfId="67" applyFont="1" applyFill="1" applyBorder="1">
      <alignment/>
      <protection/>
    </xf>
    <xf numFmtId="165" fontId="8" fillId="0" borderId="0" xfId="42" applyNumberFormat="1" applyFont="1" applyFill="1" applyBorder="1" applyAlignment="1">
      <alignment/>
    </xf>
    <xf numFmtId="165" fontId="8" fillId="0" borderId="14" xfId="42" applyNumberFormat="1" applyFont="1" applyFill="1" applyBorder="1" applyAlignment="1">
      <alignment/>
    </xf>
    <xf numFmtId="165" fontId="8" fillId="0" borderId="0" xfId="42" applyNumberFormat="1" applyFont="1" applyFill="1" applyAlignment="1" quotePrefix="1">
      <alignment horizontal="right"/>
    </xf>
    <xf numFmtId="165" fontId="8" fillId="0" borderId="15" xfId="42" applyNumberFormat="1" applyFont="1" applyFill="1" applyBorder="1" applyAlignment="1" quotePrefix="1">
      <alignment horizontal="right"/>
    </xf>
    <xf numFmtId="165" fontId="8" fillId="0" borderId="0" xfId="70" applyNumberFormat="1" applyFont="1" applyFill="1" applyAlignment="1">
      <alignment/>
    </xf>
    <xf numFmtId="165" fontId="9" fillId="0" borderId="0" xfId="67" applyNumberFormat="1" applyFont="1" applyFill="1" applyBorder="1">
      <alignment/>
      <protection/>
    </xf>
    <xf numFmtId="165" fontId="9" fillId="0" borderId="16" xfId="67" applyNumberFormat="1" applyFont="1" applyFill="1" applyBorder="1">
      <alignment/>
      <protection/>
    </xf>
    <xf numFmtId="3" fontId="9" fillId="0" borderId="0" xfId="67" applyNumberFormat="1" applyFont="1" applyFill="1">
      <alignment/>
      <protection/>
    </xf>
    <xf numFmtId="165" fontId="16" fillId="0" borderId="0" xfId="42" applyNumberFormat="1" applyFont="1" applyFill="1" applyAlignment="1">
      <alignment/>
    </xf>
    <xf numFmtId="0" fontId="17" fillId="0" borderId="0" xfId="67" applyFont="1" applyFill="1">
      <alignment/>
      <protection/>
    </xf>
    <xf numFmtId="15" fontId="17" fillId="0" borderId="0" xfId="67" applyNumberFormat="1" applyFont="1" applyFill="1">
      <alignment/>
      <protection/>
    </xf>
    <xf numFmtId="168" fontId="8" fillId="0" borderId="0" xfId="42" applyNumberFormat="1" applyFont="1" applyFill="1" applyAlignment="1">
      <alignment horizontal="center"/>
    </xf>
    <xf numFmtId="168" fontId="8" fillId="0" borderId="15" xfId="42" applyNumberFormat="1" applyFont="1" applyFill="1" applyBorder="1" applyAlignment="1" quotePrefix="1">
      <alignment horizontal="center"/>
    </xf>
    <xf numFmtId="168" fontId="8" fillId="0" borderId="0" xfId="42" applyNumberFormat="1" applyFont="1" applyFill="1" applyBorder="1" applyAlignment="1">
      <alignment horizontal="center"/>
    </xf>
    <xf numFmtId="16" fontId="8" fillId="0" borderId="0" xfId="67" applyNumberFormat="1" applyFont="1" applyFill="1" applyAlignment="1">
      <alignment horizontal="center"/>
      <protection/>
    </xf>
    <xf numFmtId="15" fontId="11" fillId="0" borderId="0" xfId="67" applyNumberFormat="1" applyFont="1" applyFill="1">
      <alignment/>
      <protection/>
    </xf>
    <xf numFmtId="172" fontId="9" fillId="0" borderId="0" xfId="42" applyNumberFormat="1" applyFont="1" applyFill="1" applyAlignment="1">
      <alignment/>
    </xf>
    <xf numFmtId="172" fontId="10" fillId="0" borderId="0" xfId="42" applyNumberFormat="1" applyFont="1" applyFill="1" applyAlignment="1">
      <alignment horizontal="center"/>
    </xf>
    <xf numFmtId="172" fontId="9" fillId="0" borderId="0" xfId="42" applyNumberFormat="1" applyFont="1" applyFill="1" applyBorder="1" applyAlignment="1">
      <alignment/>
    </xf>
    <xf numFmtId="172" fontId="9" fillId="0" borderId="0" xfId="42" applyNumberFormat="1" applyFont="1" applyFill="1" applyBorder="1" applyAlignment="1">
      <alignment horizontal="right"/>
    </xf>
    <xf numFmtId="172" fontId="9" fillId="0" borderId="16" xfId="42" applyNumberFormat="1" applyFont="1" applyFill="1" applyBorder="1" applyAlignment="1">
      <alignment horizontal="right"/>
    </xf>
    <xf numFmtId="168" fontId="16" fillId="0" borderId="0" xfId="42" applyNumberFormat="1" applyFont="1" applyFill="1" applyAlignment="1">
      <alignment/>
    </xf>
    <xf numFmtId="168" fontId="12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 applyProtection="1">
      <alignment/>
      <protection/>
    </xf>
    <xf numFmtId="168" fontId="9" fillId="0" borderId="14" xfId="42" applyNumberFormat="1" applyFont="1" applyFill="1" applyBorder="1" applyAlignment="1">
      <alignment/>
    </xf>
    <xf numFmtId="168" fontId="9" fillId="0" borderId="4" xfId="42" applyNumberFormat="1" applyFont="1" applyFill="1" applyBorder="1" applyAlignment="1">
      <alignment/>
    </xf>
    <xf numFmtId="168" fontId="9" fillId="0" borderId="0" xfId="42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2" fontId="9" fillId="0" borderId="16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9" fillId="0" borderId="15" xfId="42" applyNumberFormat="1" applyFont="1" applyFill="1" applyBorder="1" applyAlignment="1">
      <alignment/>
    </xf>
    <xf numFmtId="168" fontId="9" fillId="0" borderId="0" xfId="67" applyNumberFormat="1" applyFont="1" applyFill="1">
      <alignment/>
      <protection/>
    </xf>
    <xf numFmtId="168" fontId="9" fillId="0" borderId="15" xfId="42" applyNumberFormat="1" applyFont="1" applyFill="1" applyBorder="1" applyAlignment="1" applyProtection="1">
      <alignment/>
      <protection/>
    </xf>
    <xf numFmtId="171" fontId="9" fillId="0" borderId="0" xfId="67" applyNumberFormat="1" applyFont="1" applyFill="1">
      <alignment/>
      <protection/>
    </xf>
    <xf numFmtId="187" fontId="9" fillId="0" borderId="0" xfId="67" applyNumberFormat="1" applyFont="1" applyFill="1">
      <alignment/>
      <protection/>
    </xf>
    <xf numFmtId="43" fontId="9" fillId="0" borderId="0" xfId="67" applyNumberFormat="1" applyFont="1" applyFill="1">
      <alignment/>
      <protection/>
    </xf>
    <xf numFmtId="172" fontId="11" fillId="0" borderId="0" xfId="42" applyNumberFormat="1" applyFont="1" applyFill="1" applyAlignment="1" quotePrefix="1">
      <alignment horizontal="center"/>
    </xf>
    <xf numFmtId="2" fontId="8" fillId="0" borderId="14" xfId="42" applyNumberFormat="1" applyFont="1" applyFill="1" applyBorder="1" applyAlignment="1">
      <alignment/>
    </xf>
    <xf numFmtId="165" fontId="52" fillId="0" borderId="0" xfId="67" applyNumberFormat="1" applyFont="1" applyFill="1" quotePrefix="1">
      <alignment/>
      <protection/>
    </xf>
    <xf numFmtId="3" fontId="9" fillId="0" borderId="0" xfId="67" applyNumberFormat="1" applyFont="1" applyFill="1" applyAlignment="1">
      <alignment horizontal="right"/>
      <protection/>
    </xf>
    <xf numFmtId="172" fontId="8" fillId="0" borderId="0" xfId="42" applyNumberFormat="1" applyFont="1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Milliers [0]_AR1194" xfId="60"/>
    <cellStyle name="Milliers_AR1194" xfId="61"/>
    <cellStyle name="Monétaire [0]_AR1194" xfId="62"/>
    <cellStyle name="Monétaire_AR1194" xfId="63"/>
    <cellStyle name="Neutral" xfId="64"/>
    <cellStyle name="Normal - Style1" xfId="65"/>
    <cellStyle name="Normal_Financial Statement2002" xfId="66"/>
    <cellStyle name="Normal_KLSE4Q05" xfId="67"/>
    <cellStyle name="Note" xfId="68"/>
    <cellStyle name="Output" xfId="69"/>
    <cellStyle name="Percent" xfId="70"/>
    <cellStyle name="Percent [2]" xfId="71"/>
    <cellStyle name="PERCENTAGE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PageLayoutView="0" workbookViewId="0" topLeftCell="A1">
      <selection activeCell="C3" sqref="C3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8" width="8.00390625" style="17" customWidth="1"/>
    <col min="9" max="9" width="9.00390625" style="17" bestFit="1" customWidth="1"/>
    <col min="10" max="16384" width="8.00390625" style="17" customWidth="1"/>
  </cols>
  <sheetData>
    <row r="1" spans="1:6" ht="12">
      <c r="A1" s="48" t="s">
        <v>5</v>
      </c>
      <c r="B1" s="1"/>
      <c r="C1" s="1"/>
      <c r="D1" s="1"/>
      <c r="E1" s="1"/>
      <c r="F1" s="1"/>
    </row>
    <row r="2" spans="1:6" ht="12">
      <c r="A2" s="48" t="s">
        <v>6</v>
      </c>
      <c r="B2" s="1"/>
      <c r="C2" s="1"/>
      <c r="D2" s="1"/>
      <c r="E2" s="1"/>
      <c r="F2" s="1"/>
    </row>
    <row r="3" spans="1:6" ht="12">
      <c r="A3" s="48" t="s">
        <v>75</v>
      </c>
      <c r="B3" s="1"/>
      <c r="C3" s="1"/>
      <c r="D3" s="1"/>
      <c r="E3" s="1"/>
      <c r="F3" s="1"/>
    </row>
    <row r="4" spans="1:6" ht="12">
      <c r="A4" s="49" t="s">
        <v>102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48"/>
      <c r="B7" s="1"/>
      <c r="C7" s="1"/>
      <c r="D7" s="1"/>
      <c r="E7" s="1"/>
      <c r="F7" s="1"/>
    </row>
    <row r="8" spans="1:6" ht="12">
      <c r="A8" s="3"/>
      <c r="B8" s="1"/>
      <c r="C8" s="50"/>
      <c r="D8" s="1"/>
      <c r="E8" s="1"/>
      <c r="F8" s="50"/>
    </row>
    <row r="9" spans="1:6" ht="12">
      <c r="A9" s="3"/>
      <c r="B9" s="51" t="s">
        <v>97</v>
      </c>
      <c r="C9" s="51" t="s">
        <v>87</v>
      </c>
      <c r="D9" s="52"/>
      <c r="E9" s="51" t="s">
        <v>97</v>
      </c>
      <c r="F9" s="51" t="s">
        <v>87</v>
      </c>
    </row>
    <row r="10" spans="1:6" ht="12">
      <c r="A10" s="3"/>
      <c r="B10" s="50" t="s">
        <v>76</v>
      </c>
      <c r="C10" s="50" t="s">
        <v>77</v>
      </c>
      <c r="D10" s="50"/>
      <c r="E10" s="50" t="s">
        <v>98</v>
      </c>
      <c r="F10" s="50" t="s">
        <v>98</v>
      </c>
    </row>
    <row r="11" spans="1:6" ht="12">
      <c r="A11" s="3"/>
      <c r="B11" s="50" t="s">
        <v>78</v>
      </c>
      <c r="C11" s="50" t="s">
        <v>78</v>
      </c>
      <c r="D11" s="50"/>
      <c r="E11" s="50" t="s">
        <v>79</v>
      </c>
      <c r="F11" s="50" t="s">
        <v>79</v>
      </c>
    </row>
    <row r="12" spans="1:6" ht="12">
      <c r="A12" s="3"/>
      <c r="B12" s="53">
        <v>42460</v>
      </c>
      <c r="C12" s="53">
        <v>42460</v>
      </c>
      <c r="D12" s="50"/>
      <c r="E12" s="50" t="s">
        <v>80</v>
      </c>
      <c r="F12" s="50" t="s">
        <v>80</v>
      </c>
    </row>
    <row r="13" spans="1:6" ht="12">
      <c r="A13" s="3"/>
      <c r="B13" s="50" t="s">
        <v>7</v>
      </c>
      <c r="C13" s="50" t="s">
        <v>7</v>
      </c>
      <c r="D13" s="50"/>
      <c r="E13" s="50" t="s">
        <v>7</v>
      </c>
      <c r="F13" s="50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39">
        <v>49659</v>
      </c>
      <c r="C15" s="39">
        <v>49009</v>
      </c>
      <c r="D15" s="35"/>
      <c r="E15" s="41">
        <v>49659</v>
      </c>
      <c r="F15" s="39">
        <v>49009</v>
      </c>
      <c r="G15" s="39">
        <v>116592.24131</v>
      </c>
    </row>
    <row r="16" spans="1:7" ht="12">
      <c r="A16" s="3"/>
      <c r="B16" s="35"/>
      <c r="C16" s="35"/>
      <c r="D16" s="35"/>
      <c r="E16" s="35"/>
      <c r="F16" s="35"/>
      <c r="G16" s="35"/>
    </row>
    <row r="17" spans="1:7" ht="12">
      <c r="A17" s="3" t="s">
        <v>81</v>
      </c>
      <c r="B17" s="39">
        <v>-48692</v>
      </c>
      <c r="C17" s="39">
        <v>-52395</v>
      </c>
      <c r="D17" s="35"/>
      <c r="E17" s="41">
        <v>-48692</v>
      </c>
      <c r="F17" s="39">
        <v>-52395</v>
      </c>
      <c r="G17" s="35">
        <v>-108886.35727</v>
      </c>
    </row>
    <row r="18" spans="1:7" ht="12">
      <c r="A18" s="3"/>
      <c r="B18" s="35"/>
      <c r="C18" s="35"/>
      <c r="D18" s="35"/>
      <c r="E18" s="35"/>
      <c r="F18" s="35"/>
      <c r="G18" s="35"/>
    </row>
    <row r="19" spans="1:7" ht="12">
      <c r="A19" s="3" t="s">
        <v>82</v>
      </c>
      <c r="B19" s="39">
        <v>-1252</v>
      </c>
      <c r="C19" s="39">
        <v>-1780</v>
      </c>
      <c r="D19" s="35"/>
      <c r="E19" s="41">
        <v>-1252</v>
      </c>
      <c r="F19" s="39">
        <v>-1780</v>
      </c>
      <c r="G19" s="35">
        <v>-2062.34336</v>
      </c>
    </row>
    <row r="20" spans="1:7" ht="12">
      <c r="A20" s="3"/>
      <c r="B20" s="35"/>
      <c r="C20" s="35"/>
      <c r="D20" s="35"/>
      <c r="E20" s="35"/>
      <c r="F20" s="35"/>
      <c r="G20" s="35"/>
    </row>
    <row r="21" spans="1:7" ht="12">
      <c r="A21" s="3" t="s">
        <v>41</v>
      </c>
      <c r="B21" s="39">
        <v>949</v>
      </c>
      <c r="C21" s="39">
        <v>150</v>
      </c>
      <c r="D21" s="35"/>
      <c r="E21" s="41">
        <v>949</v>
      </c>
      <c r="F21" s="39">
        <v>150</v>
      </c>
      <c r="G21" s="35">
        <f>'[2]CIS'!$Q$36</f>
        <v>792.4655700000001</v>
      </c>
    </row>
    <row r="22" spans="1:7" ht="12">
      <c r="A22" s="3"/>
      <c r="B22" s="36"/>
      <c r="C22" s="36"/>
      <c r="D22" s="35"/>
      <c r="E22" s="36"/>
      <c r="F22" s="36"/>
      <c r="G22" s="36"/>
    </row>
    <row r="23" spans="1:7" ht="12">
      <c r="A23" s="3" t="s">
        <v>113</v>
      </c>
      <c r="B23" s="39">
        <f>SUM(B15:B22)</f>
        <v>664</v>
      </c>
      <c r="C23" s="39">
        <f>SUM(C15:C22)</f>
        <v>-5016</v>
      </c>
      <c r="D23" s="35"/>
      <c r="E23" s="39">
        <f>SUM(E15:E22)</f>
        <v>664</v>
      </c>
      <c r="F23" s="39">
        <f>SUM(F15:F22)</f>
        <v>-5016</v>
      </c>
      <c r="G23" s="39">
        <f>SUM(G15:G22)</f>
        <v>6436.006250000005</v>
      </c>
    </row>
    <row r="24" spans="1:7" ht="12">
      <c r="A24" s="3"/>
      <c r="B24" s="35"/>
      <c r="C24" s="35"/>
      <c r="D24" s="35"/>
      <c r="E24" s="35"/>
      <c r="F24" s="35"/>
      <c r="G24" s="35"/>
    </row>
    <row r="25" spans="1:7" ht="12">
      <c r="A25" s="3" t="s">
        <v>42</v>
      </c>
      <c r="B25" s="39">
        <v>-147</v>
      </c>
      <c r="C25" s="41">
        <v>-300</v>
      </c>
      <c r="D25" s="35"/>
      <c r="E25" s="41">
        <v>-147</v>
      </c>
      <c r="F25" s="41">
        <v>-300</v>
      </c>
      <c r="G25" s="41">
        <f>'[2]CIS'!$Q$38</f>
        <v>-8.63929</v>
      </c>
    </row>
    <row r="26" spans="1:7" ht="12">
      <c r="A26" s="3" t="s">
        <v>92</v>
      </c>
      <c r="B26" s="39">
        <v>-6</v>
      </c>
      <c r="C26" s="41">
        <v>0</v>
      </c>
      <c r="D26" s="35"/>
      <c r="E26" s="41">
        <v>-6</v>
      </c>
      <c r="F26" s="41">
        <v>0</v>
      </c>
      <c r="G26" s="41"/>
    </row>
    <row r="27" spans="1:7" ht="12">
      <c r="A27" s="3"/>
      <c r="B27" s="36"/>
      <c r="C27" s="42"/>
      <c r="D27" s="35"/>
      <c r="E27" s="42"/>
      <c r="F27" s="42"/>
      <c r="G27" s="42"/>
    </row>
    <row r="28" spans="1:10" ht="12">
      <c r="A28" s="3" t="s">
        <v>107</v>
      </c>
      <c r="B28" s="35">
        <f>SUM(B23:B27)</f>
        <v>511</v>
      </c>
      <c r="C28" s="35">
        <f>SUM(C23:C27)</f>
        <v>-5316</v>
      </c>
      <c r="D28" s="35"/>
      <c r="E28" s="35">
        <f>SUM(E23:E27)</f>
        <v>511</v>
      </c>
      <c r="F28" s="35">
        <f>SUM(F23:F27)</f>
        <v>-5316</v>
      </c>
      <c r="G28" s="35">
        <f>SUM(G23:G27)</f>
        <v>6427.366960000005</v>
      </c>
      <c r="J28" s="37"/>
    </row>
    <row r="29" spans="1:7" ht="12">
      <c r="A29" s="3"/>
      <c r="B29" s="35"/>
      <c r="C29" s="35"/>
      <c r="D29" s="35"/>
      <c r="E29" s="35"/>
      <c r="F29" s="35"/>
      <c r="G29" s="35"/>
    </row>
    <row r="30" spans="1:7" ht="12">
      <c r="A30" s="3" t="s">
        <v>83</v>
      </c>
      <c r="B30" s="39">
        <v>-150</v>
      </c>
      <c r="C30" s="41">
        <v>-150</v>
      </c>
      <c r="D30" s="35"/>
      <c r="E30" s="41">
        <v>-150</v>
      </c>
      <c r="F30" s="41">
        <v>-150</v>
      </c>
      <c r="G30" s="39">
        <f>'[2]CIS'!$Q$41-0</f>
        <v>-642.186843</v>
      </c>
    </row>
    <row r="31" spans="1:7" ht="12">
      <c r="A31" s="3"/>
      <c r="B31" s="36"/>
      <c r="C31" s="36"/>
      <c r="D31" s="35"/>
      <c r="E31" s="36"/>
      <c r="F31" s="36"/>
      <c r="G31" s="36"/>
    </row>
    <row r="32" spans="1:9" s="30" customFormat="1" ht="12">
      <c r="A32" s="38" t="s">
        <v>108</v>
      </c>
      <c r="B32" s="39">
        <f>SUM(B28:B30)</f>
        <v>361</v>
      </c>
      <c r="C32" s="39">
        <f>SUM(C28:C30)</f>
        <v>-5466</v>
      </c>
      <c r="D32" s="39"/>
      <c r="E32" s="39">
        <f>SUM(E28:E30)</f>
        <v>361</v>
      </c>
      <c r="F32" s="39">
        <f>SUM(F28:F30)</f>
        <v>-5466</v>
      </c>
      <c r="G32" s="39">
        <f>SUM(G28:G30)</f>
        <v>5785.180117000005</v>
      </c>
      <c r="I32" s="17"/>
    </row>
    <row r="33" spans="1:7" ht="12">
      <c r="A33" s="3"/>
      <c r="B33" s="35"/>
      <c r="C33" s="35"/>
      <c r="D33" s="35"/>
      <c r="E33" s="35"/>
      <c r="F33" s="35"/>
      <c r="G33" s="35"/>
    </row>
    <row r="34" spans="1:7" ht="12">
      <c r="A34" s="3" t="s">
        <v>110</v>
      </c>
      <c r="B34" s="36">
        <v>0</v>
      </c>
      <c r="C34" s="36">
        <v>0</v>
      </c>
      <c r="D34" s="35"/>
      <c r="E34" s="36">
        <v>0</v>
      </c>
      <c r="F34" s="36">
        <v>0</v>
      </c>
      <c r="G34" s="39"/>
    </row>
    <row r="35" spans="1:7" ht="12">
      <c r="A35" s="3"/>
      <c r="B35" s="35"/>
      <c r="C35" s="35"/>
      <c r="D35" s="35"/>
      <c r="E35" s="35"/>
      <c r="F35" s="35"/>
      <c r="G35" s="35"/>
    </row>
    <row r="36" spans="1:7" ht="12.75" thickBot="1">
      <c r="A36" s="3" t="s">
        <v>109</v>
      </c>
      <c r="B36" s="40">
        <f>SUM(B32:B34)</f>
        <v>361</v>
      </c>
      <c r="C36" s="40">
        <f>SUM(C32:C35)</f>
        <v>-5466</v>
      </c>
      <c r="D36" s="35"/>
      <c r="E36" s="40">
        <f>SUM(E32:E35)</f>
        <v>361</v>
      </c>
      <c r="F36" s="40">
        <f>SUM(F32:F35)</f>
        <v>-5466</v>
      </c>
      <c r="G36" s="40">
        <f>SUM(G32:G34)</f>
        <v>5785.180117000005</v>
      </c>
    </row>
    <row r="37" spans="1:7" ht="12.75" thickTop="1">
      <c r="A37" s="3"/>
      <c r="B37" s="35"/>
      <c r="C37" s="35"/>
      <c r="D37" s="35"/>
      <c r="E37" s="35"/>
      <c r="F37" s="35"/>
      <c r="G37" s="35"/>
    </row>
    <row r="38" spans="1:7" ht="12">
      <c r="A38" s="3"/>
      <c r="B38" s="43"/>
      <c r="C38" s="43"/>
      <c r="D38" s="35"/>
      <c r="E38" s="43"/>
      <c r="F38" s="43"/>
      <c r="G38" s="43"/>
    </row>
    <row r="39" spans="1:7" ht="12">
      <c r="A39" s="3" t="s">
        <v>93</v>
      </c>
      <c r="B39" s="35"/>
      <c r="C39" s="35"/>
      <c r="D39" s="35"/>
      <c r="E39" s="35"/>
      <c r="F39" s="35"/>
      <c r="G39" s="35"/>
    </row>
    <row r="40" spans="1:7" ht="12">
      <c r="A40" s="20" t="s">
        <v>39</v>
      </c>
      <c r="B40" s="35">
        <v>124</v>
      </c>
      <c r="C40" s="39">
        <v>-5694</v>
      </c>
      <c r="D40" s="35"/>
      <c r="E40" s="35">
        <v>124</v>
      </c>
      <c r="F40" s="39">
        <v>-5694</v>
      </c>
      <c r="G40" s="35">
        <f>(G42-G41)+0.2</f>
        <v>5452.872117000005</v>
      </c>
    </row>
    <row r="41" spans="1:7" ht="12">
      <c r="A41" s="20" t="s">
        <v>69</v>
      </c>
      <c r="B41" s="36">
        <v>237</v>
      </c>
      <c r="C41" s="36">
        <v>228</v>
      </c>
      <c r="D41" s="35"/>
      <c r="E41" s="42">
        <v>237</v>
      </c>
      <c r="F41" s="36">
        <v>228</v>
      </c>
      <c r="G41" s="36">
        <f>'[2]CIS'!$Q$47</f>
        <v>332.508</v>
      </c>
    </row>
    <row r="42" spans="1:7" ht="12.75" thickBot="1">
      <c r="A42" s="3"/>
      <c r="B42" s="40">
        <f>SUM(B40:B41)</f>
        <v>361</v>
      </c>
      <c r="C42" s="40">
        <f>SUM(C40:C41)</f>
        <v>-5466</v>
      </c>
      <c r="D42" s="39"/>
      <c r="E42" s="40">
        <f>SUM(E40:E41)</f>
        <v>361</v>
      </c>
      <c r="F42" s="40">
        <f>SUM(F40:F41)</f>
        <v>-5466</v>
      </c>
      <c r="G42" s="40">
        <f>G36</f>
        <v>5785.180117000005</v>
      </c>
    </row>
    <row r="43" spans="1:7" ht="12.75" thickTop="1">
      <c r="A43" s="3"/>
      <c r="B43" s="39"/>
      <c r="C43" s="39"/>
      <c r="D43" s="39"/>
      <c r="E43" s="39"/>
      <c r="F43" s="39"/>
      <c r="G43" s="39"/>
    </row>
    <row r="44" spans="1:7" ht="12">
      <c r="A44" s="20"/>
      <c r="B44" s="2"/>
      <c r="C44" s="2"/>
      <c r="D44" s="2"/>
      <c r="E44" s="2"/>
      <c r="F44" s="2"/>
      <c r="G44" s="2"/>
    </row>
    <row r="45" spans="1:7" ht="12">
      <c r="A45" s="3" t="s">
        <v>112</v>
      </c>
      <c r="B45" s="2"/>
      <c r="C45" s="2"/>
      <c r="D45" s="2"/>
      <c r="E45" s="2"/>
      <c r="F45" s="2"/>
      <c r="G45" s="2"/>
    </row>
    <row r="46" spans="1:7" ht="12">
      <c r="A46" s="3" t="s">
        <v>54</v>
      </c>
      <c r="B46" s="2"/>
      <c r="C46" s="2"/>
      <c r="D46" s="2"/>
      <c r="E46" s="2"/>
      <c r="F46" s="2"/>
      <c r="G46" s="2"/>
    </row>
    <row r="47" spans="1:7" ht="12">
      <c r="A47" s="3"/>
      <c r="B47" s="2"/>
      <c r="C47" s="16"/>
      <c r="D47" s="2"/>
      <c r="E47" s="2"/>
      <c r="F47" s="16"/>
      <c r="G47" s="2"/>
    </row>
    <row r="48" spans="1:7" ht="12.75" thickBot="1">
      <c r="A48" s="3" t="s">
        <v>111</v>
      </c>
      <c r="B48" s="15">
        <f>B40/60402*100</f>
        <v>0.2052912155226648</v>
      </c>
      <c r="C48" s="77">
        <f>C40/60402*100</f>
        <v>-9.42684017085527</v>
      </c>
      <c r="D48" s="16"/>
      <c r="E48" s="15">
        <f>E40/60402*100</f>
        <v>0.2052912155226648</v>
      </c>
      <c r="F48" s="15">
        <f>F40/60402*100</f>
        <v>-9.42684017085527</v>
      </c>
      <c r="G48" s="15">
        <f>G40/60402*100</f>
        <v>9.027635040230466</v>
      </c>
    </row>
    <row r="49" spans="1:6" ht="12.75" thickTop="1">
      <c r="A49" s="3"/>
      <c r="B49" s="1"/>
      <c r="C49" s="1"/>
      <c r="D49" s="18"/>
      <c r="E49" s="1"/>
      <c r="F49" s="1"/>
    </row>
    <row r="50" spans="1:6" ht="12">
      <c r="A50" s="3" t="s">
        <v>8</v>
      </c>
      <c r="B50" s="1"/>
      <c r="C50" s="1"/>
      <c r="D50" s="1"/>
      <c r="E50" s="1"/>
      <c r="F50" s="1"/>
    </row>
    <row r="51" spans="1:6" ht="12">
      <c r="A51" s="3"/>
      <c r="B51" s="21"/>
      <c r="C51" s="21"/>
      <c r="D51" s="21"/>
      <c r="E51" s="21"/>
      <c r="F51" s="21"/>
    </row>
    <row r="52" spans="1:6" ht="12">
      <c r="A52" s="3"/>
      <c r="B52" s="1"/>
      <c r="C52" s="1"/>
      <c r="D52" s="1"/>
      <c r="E52" s="1"/>
      <c r="F52" s="1"/>
    </row>
    <row r="53" spans="1:6" ht="12">
      <c r="A53" s="3" t="s">
        <v>56</v>
      </c>
      <c r="B53" s="1"/>
      <c r="C53" s="1"/>
      <c r="D53" s="1"/>
      <c r="E53" s="1"/>
      <c r="F53" s="1"/>
    </row>
    <row r="54" spans="1:6" ht="12">
      <c r="A54" s="3" t="s">
        <v>99</v>
      </c>
      <c r="B54" s="1"/>
      <c r="C54" s="1"/>
      <c r="D54" s="1"/>
      <c r="E54" s="1"/>
      <c r="F54" s="1"/>
    </row>
    <row r="55" spans="1:6" ht="12">
      <c r="A55" s="3"/>
      <c r="B55" s="1"/>
      <c r="C55" s="1"/>
      <c r="D55" s="1"/>
      <c r="E55" s="1"/>
      <c r="F55" s="1"/>
    </row>
    <row r="89" ht="12">
      <c r="I89" s="41"/>
    </row>
    <row r="90" ht="12">
      <c r="I90" s="41"/>
    </row>
    <row r="91" ht="12">
      <c r="I91" s="41"/>
    </row>
    <row r="92" ht="12">
      <c r="I92" s="41"/>
    </row>
    <row r="93" ht="12">
      <c r="I93" s="41"/>
    </row>
    <row r="94" ht="12">
      <c r="I94" s="41"/>
    </row>
    <row r="95" ht="12">
      <c r="I95" s="41"/>
    </row>
    <row r="96" ht="12">
      <c r="I96" s="41"/>
    </row>
    <row r="97" ht="12">
      <c r="I97" s="41"/>
    </row>
    <row r="98" ht="12">
      <c r="I98" s="4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55">
      <selection activeCell="D72" sqref="D72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2">
      <c r="A1" s="23" t="s">
        <v>5</v>
      </c>
      <c r="B1" s="23"/>
      <c r="C1" s="60"/>
    </row>
    <row r="2" spans="1:2" ht="12">
      <c r="A2" s="23" t="s">
        <v>6</v>
      </c>
      <c r="B2" s="23"/>
    </row>
    <row r="3" spans="1:2" ht="12">
      <c r="A3" s="23" t="s">
        <v>57</v>
      </c>
      <c r="B3" s="23"/>
    </row>
    <row r="4" spans="1:2" ht="12">
      <c r="A4" s="24" t="s">
        <v>100</v>
      </c>
      <c r="B4" s="24"/>
    </row>
    <row r="6" ht="12">
      <c r="D6" s="27"/>
    </row>
    <row r="7" spans="3:4" ht="12">
      <c r="C7" s="61" t="s">
        <v>101</v>
      </c>
      <c r="D7" s="26" t="s">
        <v>89</v>
      </c>
    </row>
    <row r="8" spans="3:4" ht="12">
      <c r="C8" s="62" t="s">
        <v>7</v>
      </c>
      <c r="D8" s="27" t="s">
        <v>7</v>
      </c>
    </row>
    <row r="10" ht="12">
      <c r="A10" s="23" t="s">
        <v>32</v>
      </c>
    </row>
    <row r="12" ht="12">
      <c r="A12" s="23" t="s">
        <v>33</v>
      </c>
    </row>
    <row r="13" spans="1:4" ht="12">
      <c r="A13" s="17" t="s">
        <v>43</v>
      </c>
      <c r="C13" s="63">
        <v>51039</v>
      </c>
      <c r="D13" s="63">
        <v>51987</v>
      </c>
    </row>
    <row r="14" spans="1:4" ht="12">
      <c r="A14" s="17" t="s">
        <v>85</v>
      </c>
      <c r="C14" s="63">
        <v>861</v>
      </c>
      <c r="D14" s="63">
        <v>954</v>
      </c>
    </row>
    <row r="15" spans="1:4" ht="12">
      <c r="A15" s="17" t="s">
        <v>74</v>
      </c>
      <c r="C15" s="63">
        <v>1340</v>
      </c>
      <c r="D15" s="63">
        <v>1346</v>
      </c>
    </row>
    <row r="16" spans="1:4" ht="12">
      <c r="A16" s="17" t="s">
        <v>91</v>
      </c>
      <c r="C16" s="63">
        <v>82</v>
      </c>
      <c r="D16" s="63">
        <v>88</v>
      </c>
    </row>
    <row r="17" spans="1:5" ht="12">
      <c r="A17" s="17" t="s">
        <v>64</v>
      </c>
      <c r="C17" s="63">
        <v>729</v>
      </c>
      <c r="D17" s="63">
        <v>1031</v>
      </c>
      <c r="E17" s="74"/>
    </row>
    <row r="18" spans="1:4" ht="12">
      <c r="A18" s="17" t="s">
        <v>30</v>
      </c>
      <c r="C18" s="72">
        <v>243</v>
      </c>
      <c r="D18" s="72">
        <v>243</v>
      </c>
    </row>
    <row r="19" spans="3:4" ht="12">
      <c r="C19" s="22">
        <f>SUM(C13:C18)</f>
        <v>54294</v>
      </c>
      <c r="D19" s="22">
        <f>SUM(D13:D18)</f>
        <v>55649</v>
      </c>
    </row>
    <row r="20" ht="12">
      <c r="D20" s="22"/>
    </row>
    <row r="21" spans="1:4" ht="12">
      <c r="A21" s="23" t="s">
        <v>44</v>
      </c>
      <c r="D21" s="22"/>
    </row>
    <row r="22" ht="12">
      <c r="D22" s="22"/>
    </row>
    <row r="23" spans="1:4" ht="12">
      <c r="A23" s="17" t="s">
        <v>1</v>
      </c>
      <c r="C23" s="63">
        <v>6980</v>
      </c>
      <c r="D23" s="63">
        <v>7420</v>
      </c>
    </row>
    <row r="24" spans="1:4" ht="12">
      <c r="A24" s="17" t="s">
        <v>18</v>
      </c>
      <c r="C24" s="63">
        <v>69033</v>
      </c>
      <c r="D24" s="63">
        <v>79191</v>
      </c>
    </row>
    <row r="25" spans="1:5" ht="12">
      <c r="A25" s="17" t="s">
        <v>45</v>
      </c>
      <c r="C25" s="63">
        <v>894</v>
      </c>
      <c r="D25" s="63">
        <v>950</v>
      </c>
      <c r="E25" s="75"/>
    </row>
    <row r="26" spans="1:4" ht="12">
      <c r="A26" s="17" t="s">
        <v>31</v>
      </c>
      <c r="C26" s="72">
        <v>34133</v>
      </c>
      <c r="D26" s="72">
        <v>25433</v>
      </c>
    </row>
    <row r="27" spans="3:4" ht="12">
      <c r="C27" s="22">
        <f>SUM(C23:C26)</f>
        <v>111040</v>
      </c>
      <c r="D27" s="22">
        <f>SUM(D23:D26)</f>
        <v>112994</v>
      </c>
    </row>
    <row r="28" ht="12">
      <c r="D28" s="22"/>
    </row>
    <row r="29" spans="1:5" ht="12.75" thickBot="1">
      <c r="A29" s="23" t="s">
        <v>34</v>
      </c>
      <c r="C29" s="64">
        <f>+C19+C27</f>
        <v>165334</v>
      </c>
      <c r="D29" s="64">
        <f>+D19+D27</f>
        <v>168643</v>
      </c>
      <c r="E29" s="22"/>
    </row>
    <row r="30" spans="1:4" ht="12.75" thickTop="1">
      <c r="A30" s="23"/>
      <c r="D30" s="22"/>
    </row>
    <row r="31" spans="1:4" ht="12">
      <c r="A31" s="23"/>
      <c r="D31" s="22"/>
    </row>
    <row r="32" spans="1:4" ht="12">
      <c r="A32" s="23" t="s">
        <v>35</v>
      </c>
      <c r="D32" s="22"/>
    </row>
    <row r="33" spans="1:4" ht="12">
      <c r="A33" s="23"/>
      <c r="D33" s="22"/>
    </row>
    <row r="34" spans="1:4" ht="12">
      <c r="A34" s="23" t="s">
        <v>36</v>
      </c>
      <c r="D34" s="22"/>
    </row>
    <row r="35" spans="1:4" ht="12">
      <c r="A35" s="23"/>
      <c r="D35" s="22"/>
    </row>
    <row r="36" spans="1:4" ht="12">
      <c r="A36" s="17" t="s">
        <v>46</v>
      </c>
      <c r="C36" s="63">
        <v>60402</v>
      </c>
      <c r="D36" s="63">
        <v>60402</v>
      </c>
    </row>
    <row r="37" spans="1:4" ht="12">
      <c r="A37" s="17" t="s">
        <v>10</v>
      </c>
      <c r="C37" s="72">
        <v>50962</v>
      </c>
      <c r="D37" s="72">
        <v>50838</v>
      </c>
    </row>
    <row r="38" spans="3:5" ht="12">
      <c r="C38" s="22">
        <f>SUM(C36:C37)</f>
        <v>111364</v>
      </c>
      <c r="D38" s="22">
        <f>SUM(D36:D37)</f>
        <v>111240</v>
      </c>
      <c r="E38" s="46"/>
    </row>
    <row r="39" spans="1:5" ht="12">
      <c r="A39" s="17" t="s">
        <v>70</v>
      </c>
      <c r="C39" s="72">
        <v>10744</v>
      </c>
      <c r="D39" s="72">
        <v>10507</v>
      </c>
      <c r="E39" s="75"/>
    </row>
    <row r="40" spans="1:5" ht="12">
      <c r="A40" s="23" t="s">
        <v>47</v>
      </c>
      <c r="C40" s="65">
        <f>SUM(C38:C39)</f>
        <v>122108</v>
      </c>
      <c r="D40" s="65">
        <f>SUM(D38:D39)</f>
        <v>121747</v>
      </c>
      <c r="E40" s="19"/>
    </row>
    <row r="41" spans="3:4" ht="12">
      <c r="C41" s="66"/>
      <c r="D41" s="66"/>
    </row>
    <row r="42" spans="3:4" ht="12">
      <c r="C42" s="66"/>
      <c r="D42" s="66"/>
    </row>
    <row r="43" spans="1:4" ht="12">
      <c r="A43" s="23" t="s">
        <v>48</v>
      </c>
      <c r="D43" s="22"/>
    </row>
    <row r="44" spans="1:5" ht="12">
      <c r="A44" s="17" t="s">
        <v>11</v>
      </c>
      <c r="C44" s="63">
        <v>2203</v>
      </c>
      <c r="D44" s="63">
        <v>2265</v>
      </c>
      <c r="E44" s="19"/>
    </row>
    <row r="45" spans="1:4" ht="12">
      <c r="A45" s="17" t="s">
        <v>37</v>
      </c>
      <c r="C45" s="63">
        <v>0</v>
      </c>
      <c r="D45" s="72">
        <v>0</v>
      </c>
    </row>
    <row r="46" spans="3:4" ht="12">
      <c r="C46" s="65">
        <f>SUM(C44:C45)</f>
        <v>2203</v>
      </c>
      <c r="D46" s="65">
        <f>SUM(D44:D45)</f>
        <v>2265</v>
      </c>
    </row>
    <row r="47" spans="1:4" ht="12">
      <c r="A47" s="23"/>
      <c r="D47" s="22"/>
    </row>
    <row r="48" spans="1:4" ht="12">
      <c r="A48" s="23"/>
      <c r="D48" s="22"/>
    </row>
    <row r="49" spans="1:4" ht="12">
      <c r="A49" s="23" t="s">
        <v>50</v>
      </c>
      <c r="D49" s="22"/>
    </row>
    <row r="50" ht="12">
      <c r="D50" s="22"/>
    </row>
    <row r="51" spans="1:5" ht="12">
      <c r="A51" s="17" t="s">
        <v>49</v>
      </c>
      <c r="C51" s="63">
        <v>18203</v>
      </c>
      <c r="D51" s="63">
        <v>39923</v>
      </c>
      <c r="E51" s="71"/>
    </row>
    <row r="52" spans="1:5" ht="12">
      <c r="A52" s="17" t="s">
        <v>72</v>
      </c>
      <c r="C52" s="63">
        <v>22800</v>
      </c>
      <c r="D52" s="63">
        <v>4708.2042</v>
      </c>
      <c r="E52" s="71"/>
    </row>
    <row r="53" spans="1:4" ht="12">
      <c r="A53" s="17" t="s">
        <v>2</v>
      </c>
      <c r="C53" s="63">
        <v>20</v>
      </c>
      <c r="D53" s="63">
        <v>0</v>
      </c>
    </row>
    <row r="54" spans="3:4" ht="12">
      <c r="C54" s="65">
        <f>SUM(C51:C53)</f>
        <v>41023</v>
      </c>
      <c r="D54" s="65">
        <f>SUM(D51:D53)</f>
        <v>44631.2042</v>
      </c>
    </row>
    <row r="55" ht="12">
      <c r="D55" s="22"/>
    </row>
    <row r="56" spans="1:4" ht="12">
      <c r="A56" s="23" t="s">
        <v>51</v>
      </c>
      <c r="C56" s="22">
        <f>C46+C54</f>
        <v>43226</v>
      </c>
      <c r="D56" s="22">
        <f>D46+D54</f>
        <v>46896.2042</v>
      </c>
    </row>
    <row r="57" ht="12">
      <c r="D57" s="22"/>
    </row>
    <row r="58" spans="1:5" ht="12.75" thickBot="1">
      <c r="A58" s="23" t="s">
        <v>38</v>
      </c>
      <c r="C58" s="64">
        <f>C40+C56</f>
        <v>165334</v>
      </c>
      <c r="D58" s="64">
        <f>D40+D56</f>
        <v>168643.2042</v>
      </c>
      <c r="E58" s="32"/>
    </row>
    <row r="59" ht="12.75" thickTop="1">
      <c r="D59" s="19"/>
    </row>
    <row r="62" spans="1:4" ht="12">
      <c r="A62" s="17" t="s">
        <v>40</v>
      </c>
      <c r="C62" s="32">
        <f>C38/C36</f>
        <v>1.8437137843117777</v>
      </c>
      <c r="D62" s="28">
        <f>D38/D36</f>
        <v>1.841660872156551</v>
      </c>
    </row>
    <row r="64" ht="12">
      <c r="A64" s="17" t="s">
        <v>59</v>
      </c>
    </row>
    <row r="65" ht="12">
      <c r="A65" s="17" t="s">
        <v>99</v>
      </c>
    </row>
    <row r="66" ht="12">
      <c r="D66" s="19"/>
    </row>
    <row r="68" ht="12">
      <c r="D68" s="22"/>
    </row>
    <row r="70" ht="12">
      <c r="D70" s="22"/>
    </row>
    <row r="72" ht="12">
      <c r="D72" s="7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K51" sqref="K5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5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58</v>
      </c>
    </row>
    <row r="4" ht="12">
      <c r="A4" s="54" t="str">
        <f>'Income Statement'!A4</f>
        <v>For the first quarter ended 31 March 2016</v>
      </c>
    </row>
    <row r="7" ht="12">
      <c r="A7" s="23"/>
    </row>
    <row r="8" spans="1:7" ht="12">
      <c r="A8" s="23"/>
      <c r="G8" s="56"/>
    </row>
    <row r="9" spans="1:7" ht="12">
      <c r="A9" s="23"/>
      <c r="E9" s="34">
        <v>2016</v>
      </c>
      <c r="G9" s="76" t="s">
        <v>87</v>
      </c>
    </row>
    <row r="10" spans="1:7" ht="12">
      <c r="A10" s="23"/>
      <c r="E10" s="4" t="s">
        <v>106</v>
      </c>
      <c r="G10" s="56" t="s">
        <v>106</v>
      </c>
    </row>
    <row r="11" spans="5:7" ht="12">
      <c r="E11" s="5">
        <v>42460</v>
      </c>
      <c r="G11" s="5">
        <v>42094</v>
      </c>
    </row>
    <row r="12" spans="5:7" ht="12">
      <c r="E12" s="4" t="s">
        <v>7</v>
      </c>
      <c r="G12" s="56" t="s">
        <v>7</v>
      </c>
    </row>
    <row r="13" ht="12">
      <c r="E13" s="5"/>
    </row>
    <row r="14" spans="2:3" ht="12">
      <c r="B14" s="12" t="s">
        <v>12</v>
      </c>
      <c r="C14" s="29"/>
    </row>
    <row r="15" spans="2:7" ht="12">
      <c r="B15" s="6" t="s">
        <v>114</v>
      </c>
      <c r="C15" s="7"/>
      <c r="E15" s="55">
        <f>'Income Statement'!E32</f>
        <v>361</v>
      </c>
      <c r="F15" s="37"/>
      <c r="G15" s="69">
        <f>+'Income Statement'!F32</f>
        <v>-5466</v>
      </c>
    </row>
    <row r="16" spans="2:7" ht="12">
      <c r="B16" s="6"/>
      <c r="C16" s="7"/>
      <c r="E16" s="55"/>
      <c r="F16" s="37"/>
      <c r="G16" s="58"/>
    </row>
    <row r="17" spans="2:7" ht="12">
      <c r="B17" s="6" t="s">
        <v>13</v>
      </c>
      <c r="C17" s="7"/>
      <c r="E17" s="55"/>
      <c r="F17" s="37"/>
      <c r="G17" s="58"/>
    </row>
    <row r="18" spans="2:7" ht="11.25" customHeight="1">
      <c r="B18" s="6"/>
      <c r="C18" s="7" t="s">
        <v>14</v>
      </c>
      <c r="E18" s="55">
        <f>-'Income Statement'!E19</f>
        <v>1252</v>
      </c>
      <c r="F18" s="37"/>
      <c r="G18" s="58">
        <f>-'Income Statement'!F19</f>
        <v>1780</v>
      </c>
    </row>
    <row r="19" spans="2:7" ht="11.25" customHeight="1">
      <c r="B19" s="6"/>
      <c r="C19" s="7" t="s">
        <v>53</v>
      </c>
      <c r="E19" s="80">
        <v>0</v>
      </c>
      <c r="F19" s="37"/>
      <c r="G19" s="69">
        <v>0</v>
      </c>
    </row>
    <row r="20" spans="2:7" ht="11.25" customHeight="1">
      <c r="B20" s="6"/>
      <c r="C20" s="7" t="s">
        <v>2</v>
      </c>
      <c r="E20" s="55">
        <v>150</v>
      </c>
      <c r="F20" s="37"/>
      <c r="G20" s="69">
        <v>150</v>
      </c>
    </row>
    <row r="21" spans="2:7" ht="11.25" customHeight="1">
      <c r="B21" s="6"/>
      <c r="C21" s="7" t="s">
        <v>94</v>
      </c>
      <c r="E21" s="55">
        <v>6</v>
      </c>
      <c r="F21" s="37"/>
      <c r="G21" s="69">
        <v>0</v>
      </c>
    </row>
    <row r="22" spans="2:7" ht="11.25" customHeight="1">
      <c r="B22" s="6"/>
      <c r="C22" s="7" t="s">
        <v>15</v>
      </c>
      <c r="E22" s="55">
        <f>-'Income Statement'!E25</f>
        <v>147</v>
      </c>
      <c r="F22" s="37"/>
      <c r="G22" s="69">
        <v>300</v>
      </c>
    </row>
    <row r="23" spans="2:7" ht="11.25" customHeight="1">
      <c r="B23" s="6"/>
      <c r="C23" s="7" t="s">
        <v>16</v>
      </c>
      <c r="E23" s="57">
        <v>-76</v>
      </c>
      <c r="F23" s="44"/>
      <c r="G23" s="58">
        <v>-92</v>
      </c>
    </row>
    <row r="24" spans="2:7" ht="11.25" customHeight="1">
      <c r="B24" s="6"/>
      <c r="C24" s="7" t="s">
        <v>86</v>
      </c>
      <c r="E24" s="67">
        <v>1008</v>
      </c>
      <c r="F24" s="37"/>
      <c r="G24" s="67">
        <v>-449</v>
      </c>
    </row>
    <row r="25" spans="2:7" ht="11.25" customHeight="1">
      <c r="B25" s="6"/>
      <c r="C25" s="7"/>
      <c r="E25" s="57"/>
      <c r="F25" s="44"/>
      <c r="G25" s="58"/>
    </row>
    <row r="26" spans="2:7" ht="11.25" customHeight="1">
      <c r="B26" s="6" t="s">
        <v>115</v>
      </c>
      <c r="C26" s="7"/>
      <c r="E26" s="58">
        <f>SUM(E15:E24)</f>
        <v>2848</v>
      </c>
      <c r="F26" s="37"/>
      <c r="G26" s="58">
        <f>SUM(G15:G24)</f>
        <v>-3777</v>
      </c>
    </row>
    <row r="27" spans="2:7" ht="11.25" customHeight="1">
      <c r="B27" s="6"/>
      <c r="C27" s="7"/>
      <c r="E27" s="55"/>
      <c r="F27" s="37"/>
      <c r="G27" s="58"/>
    </row>
    <row r="28" spans="2:7" ht="11.25" customHeight="1">
      <c r="B28" s="8" t="s">
        <v>17</v>
      </c>
      <c r="C28" s="7"/>
      <c r="E28" s="55"/>
      <c r="F28" s="37"/>
      <c r="G28" s="58"/>
    </row>
    <row r="29" spans="2:7" ht="11.25" customHeight="1">
      <c r="B29" s="6"/>
      <c r="C29" s="6" t="s">
        <v>1</v>
      </c>
      <c r="E29" s="55">
        <f>-('Balance Sheet'!C23-'Balance Sheet'!D23)</f>
        <v>440</v>
      </c>
      <c r="F29" s="37"/>
      <c r="G29" s="69">
        <v>1021</v>
      </c>
    </row>
    <row r="30" spans="2:7" ht="11.25" customHeight="1">
      <c r="B30" s="6"/>
      <c r="C30" s="6" t="s">
        <v>18</v>
      </c>
      <c r="E30" s="55">
        <v>10461</v>
      </c>
      <c r="F30" s="37"/>
      <c r="G30" s="69">
        <v>18003</v>
      </c>
    </row>
    <row r="31" spans="2:7" ht="11.25" customHeight="1">
      <c r="B31" s="6"/>
      <c r="C31" s="6" t="s">
        <v>19</v>
      </c>
      <c r="E31" s="67">
        <v>-22729</v>
      </c>
      <c r="F31" s="44"/>
      <c r="G31" s="70">
        <v>-12126</v>
      </c>
    </row>
    <row r="32" spans="2:7" ht="11.25" customHeight="1">
      <c r="B32" s="31" t="s">
        <v>68</v>
      </c>
      <c r="C32" s="7"/>
      <c r="E32" s="55">
        <f>SUM(E26:E31)</f>
        <v>-8980</v>
      </c>
      <c r="F32" s="37"/>
      <c r="G32" s="55">
        <f>SUM(G26:G31)</f>
        <v>3121</v>
      </c>
    </row>
    <row r="33" spans="2:7" ht="11.25" customHeight="1">
      <c r="B33" s="31"/>
      <c r="C33" s="7"/>
      <c r="E33" s="55"/>
      <c r="F33" s="37"/>
      <c r="G33" s="58"/>
    </row>
    <row r="34" spans="2:7" ht="11.25" customHeight="1">
      <c r="B34" s="31"/>
      <c r="C34" s="7" t="s">
        <v>20</v>
      </c>
      <c r="E34" s="55">
        <v>-147</v>
      </c>
      <c r="F34" s="37"/>
      <c r="G34" s="69">
        <v>-300</v>
      </c>
    </row>
    <row r="35" spans="2:7" ht="11.25" customHeight="1">
      <c r="B35" s="31"/>
      <c r="C35" s="7" t="s">
        <v>65</v>
      </c>
      <c r="E35" s="55">
        <v>0</v>
      </c>
      <c r="F35" s="37"/>
      <c r="G35" s="58">
        <v>0</v>
      </c>
    </row>
    <row r="36" spans="2:7" ht="11.25" customHeight="1">
      <c r="B36" s="31"/>
      <c r="C36" s="7" t="s">
        <v>84</v>
      </c>
      <c r="E36" s="55">
        <v>-74</v>
      </c>
      <c r="F36" s="37"/>
      <c r="G36" s="58">
        <v>-326</v>
      </c>
    </row>
    <row r="37" spans="2:7" ht="11.25" customHeight="1" thickBot="1">
      <c r="B37" s="8" t="s">
        <v>66</v>
      </c>
      <c r="C37" s="7"/>
      <c r="E37" s="68">
        <f>SUM(E32:E36)</f>
        <v>-9201</v>
      </c>
      <c r="F37" s="37"/>
      <c r="G37" s="59">
        <f>SUM(G32:G36)</f>
        <v>2495</v>
      </c>
    </row>
    <row r="38" spans="2:7" ht="11.25" customHeight="1" thickTop="1">
      <c r="B38" s="6"/>
      <c r="C38" s="7"/>
      <c r="E38" s="55"/>
      <c r="F38" s="37"/>
      <c r="G38" s="58"/>
    </row>
    <row r="39" spans="2:7" ht="11.25" customHeight="1">
      <c r="B39" s="12" t="s">
        <v>21</v>
      </c>
      <c r="C39" s="7"/>
      <c r="E39" s="55"/>
      <c r="F39" s="37"/>
      <c r="G39" s="58"/>
    </row>
    <row r="40" spans="2:7" ht="11.25" customHeight="1">
      <c r="B40" s="9" t="s">
        <v>22</v>
      </c>
      <c r="C40" s="7"/>
      <c r="D40" s="47"/>
      <c r="E40" s="55">
        <v>-205</v>
      </c>
      <c r="F40" s="37"/>
      <c r="G40" s="69">
        <v>-1574</v>
      </c>
    </row>
    <row r="41" spans="2:7" ht="11.25" customHeight="1">
      <c r="B41" s="9" t="s">
        <v>90</v>
      </c>
      <c r="C41" s="7"/>
      <c r="D41" s="47"/>
      <c r="E41" s="80">
        <f>-2204</f>
        <v>-2204</v>
      </c>
      <c r="F41" s="37"/>
      <c r="G41" s="69">
        <v>0</v>
      </c>
    </row>
    <row r="42" spans="2:7" ht="11.25" customHeight="1">
      <c r="B42" s="6" t="s">
        <v>23</v>
      </c>
      <c r="C42" s="7"/>
      <c r="E42" s="55">
        <v>76</v>
      </c>
      <c r="F42" s="37"/>
      <c r="G42" s="69">
        <v>92</v>
      </c>
    </row>
    <row r="43" spans="2:7" ht="11.25" customHeight="1" thickBot="1">
      <c r="B43" s="6"/>
      <c r="C43" s="7"/>
      <c r="E43" s="68">
        <f>SUM(E40:E42)</f>
        <v>-2333</v>
      </c>
      <c r="F43" s="37"/>
      <c r="G43" s="59">
        <f>SUM(G40:G42)</f>
        <v>-1482</v>
      </c>
    </row>
    <row r="44" spans="2:7" ht="11.25" customHeight="1" thickTop="1">
      <c r="B44" s="6"/>
      <c r="C44" s="7"/>
      <c r="E44" s="55"/>
      <c r="F44" s="37"/>
      <c r="G44" s="58"/>
    </row>
    <row r="45" spans="2:7" ht="11.25" customHeight="1">
      <c r="B45" s="12" t="s">
        <v>24</v>
      </c>
      <c r="C45" s="7"/>
      <c r="E45" s="55"/>
      <c r="F45" s="37"/>
      <c r="G45" s="58"/>
    </row>
    <row r="46" spans="2:7" ht="11.25" customHeight="1">
      <c r="B46" s="9" t="s">
        <v>55</v>
      </c>
      <c r="C46" s="7"/>
      <c r="E46" s="55">
        <v>-62</v>
      </c>
      <c r="F46" s="37"/>
      <c r="G46" s="69">
        <v>-93</v>
      </c>
    </row>
    <row r="47" spans="2:7" ht="11.25" customHeight="1">
      <c r="B47" s="9" t="s">
        <v>88</v>
      </c>
      <c r="C47" s="7"/>
      <c r="E47" s="55">
        <v>18092</v>
      </c>
      <c r="F47" s="37"/>
      <c r="G47" s="58">
        <v>-3267</v>
      </c>
    </row>
    <row r="48" spans="2:7" ht="11.25" customHeight="1" hidden="1">
      <c r="B48" s="9" t="s">
        <v>73</v>
      </c>
      <c r="C48" s="7"/>
      <c r="E48" s="55">
        <v>0</v>
      </c>
      <c r="F48" s="37"/>
      <c r="G48" s="58"/>
    </row>
    <row r="49" spans="2:7" ht="11.25" customHeight="1" thickBot="1">
      <c r="B49" s="6"/>
      <c r="C49" s="7"/>
      <c r="E49" s="68">
        <f>SUM(E46:E48)</f>
        <v>18030</v>
      </c>
      <c r="F49" s="37"/>
      <c r="G49" s="59">
        <f>SUM(G46:G48)</f>
        <v>-3360</v>
      </c>
    </row>
    <row r="50" spans="2:7" ht="11.25" customHeight="1" thickTop="1">
      <c r="B50" s="6"/>
      <c r="C50" s="7"/>
      <c r="E50" s="55"/>
      <c r="F50" s="37"/>
      <c r="G50" s="58"/>
    </row>
    <row r="51" spans="2:7" ht="11.25" customHeight="1">
      <c r="B51" s="9" t="s">
        <v>67</v>
      </c>
      <c r="C51" s="7"/>
      <c r="E51" s="55">
        <f>E37+E43+E49</f>
        <v>6496</v>
      </c>
      <c r="F51" s="37"/>
      <c r="G51" s="58">
        <f>+G37+G43+G49</f>
        <v>-2347</v>
      </c>
    </row>
    <row r="52" spans="2:7" ht="11.25" customHeight="1">
      <c r="B52" s="10"/>
      <c r="C52" s="11"/>
      <c r="E52" s="55"/>
      <c r="F52" s="37"/>
      <c r="G52" s="58"/>
    </row>
    <row r="53" spans="2:7" ht="11.25" customHeight="1">
      <c r="B53" s="12" t="s">
        <v>25</v>
      </c>
      <c r="C53" s="13"/>
      <c r="E53" s="55">
        <v>25433</v>
      </c>
      <c r="F53" s="37"/>
      <c r="G53" s="58">
        <v>25446</v>
      </c>
    </row>
    <row r="54" spans="2:7" ht="11.25" customHeight="1">
      <c r="B54" s="9"/>
      <c r="C54" s="7"/>
      <c r="E54" s="55"/>
      <c r="F54" s="37"/>
      <c r="G54" s="58"/>
    </row>
    <row r="55" spans="2:7" ht="11.25" customHeight="1" thickBot="1">
      <c r="B55" s="12" t="s">
        <v>26</v>
      </c>
      <c r="C55" s="14"/>
      <c r="E55" s="68">
        <f>SUM(E51:E54)</f>
        <v>31929</v>
      </c>
      <c r="F55" s="37"/>
      <c r="G55" s="59">
        <f>+G51+G53</f>
        <v>23099</v>
      </c>
    </row>
    <row r="56" spans="5:7" ht="11.25" customHeight="1" thickTop="1">
      <c r="E56" s="55"/>
      <c r="F56" s="37"/>
      <c r="G56" s="58"/>
    </row>
    <row r="57" spans="5:7" ht="11.25" customHeight="1">
      <c r="E57" s="55"/>
      <c r="F57" s="37"/>
      <c r="G57" s="57"/>
    </row>
    <row r="58" spans="5:7" ht="11.25" customHeight="1">
      <c r="E58" s="73"/>
      <c r="G58" s="57"/>
    </row>
    <row r="59" spans="5:7" ht="11.25" customHeight="1">
      <c r="E59" s="32"/>
      <c r="G59" s="57"/>
    </row>
    <row r="60" spans="2:7" ht="11.25" customHeight="1">
      <c r="B60" s="17" t="s">
        <v>60</v>
      </c>
      <c r="G60" s="57"/>
    </row>
    <row r="61" spans="2:7" ht="11.25" customHeight="1">
      <c r="B61" s="17" t="s">
        <v>116</v>
      </c>
      <c r="G61" s="57"/>
    </row>
    <row r="62" spans="5:7" ht="11.25" customHeight="1">
      <c r="E62" s="75"/>
      <c r="G62" s="57"/>
    </row>
    <row r="63" ht="11.25" customHeight="1">
      <c r="G63" s="57"/>
    </row>
    <row r="64" spans="5:7" ht="12">
      <c r="E64" s="75"/>
      <c r="G64" s="57"/>
    </row>
    <row r="65" ht="12">
      <c r="G65" s="57"/>
    </row>
    <row r="66" ht="12">
      <c r="G66" s="57"/>
    </row>
    <row r="67" ht="12">
      <c r="G67" s="57"/>
    </row>
    <row r="68" ht="12">
      <c r="G68" s="57"/>
    </row>
    <row r="69" ht="12">
      <c r="G69" s="57"/>
    </row>
    <row r="70" ht="12">
      <c r="G70" s="57"/>
    </row>
    <row r="71" ht="12">
      <c r="G71" s="57"/>
    </row>
    <row r="72" ht="12">
      <c r="G72" s="57"/>
    </row>
    <row r="73" ht="12">
      <c r="G73" s="57"/>
    </row>
    <row r="74" ht="12">
      <c r="G74" s="57"/>
    </row>
    <row r="75" ht="12">
      <c r="G75" s="57"/>
    </row>
    <row r="76" ht="12">
      <c r="G76" s="57"/>
    </row>
    <row r="77" ht="12">
      <c r="G77" s="57"/>
    </row>
    <row r="78" ht="12">
      <c r="G78" s="57"/>
    </row>
    <row r="79" ht="12">
      <c r="G79" s="57"/>
    </row>
    <row r="80" ht="12">
      <c r="G80" s="57"/>
    </row>
    <row r="81" ht="12">
      <c r="G81" s="57"/>
    </row>
    <row r="82" ht="12">
      <c r="G82" s="57"/>
    </row>
    <row r="83" ht="12">
      <c r="G83" s="57"/>
    </row>
    <row r="84" ht="12">
      <c r="G84" s="57"/>
    </row>
    <row r="85" ht="12">
      <c r="G85" s="57"/>
    </row>
    <row r="86" ht="12">
      <c r="G86" s="57"/>
    </row>
    <row r="87" ht="12">
      <c r="G87" s="57"/>
    </row>
    <row r="88" ht="12">
      <c r="G88" s="57"/>
    </row>
    <row r="89" ht="12">
      <c r="G89" s="57"/>
    </row>
    <row r="90" ht="12">
      <c r="G90" s="57"/>
    </row>
    <row r="91" ht="12">
      <c r="G91" s="57"/>
    </row>
    <row r="92" ht="12">
      <c r="G92" s="57"/>
    </row>
    <row r="93" ht="12">
      <c r="G93" s="57"/>
    </row>
    <row r="94" ht="12">
      <c r="G94" s="57"/>
    </row>
    <row r="95" ht="12">
      <c r="G95" s="57"/>
    </row>
  </sheetData>
  <sheetProtection/>
  <protectedRanges>
    <protectedRange sqref="D40:E41" name="Range4"/>
    <protectedRange sqref="E36" name="Range3"/>
    <protectedRange sqref="G24 E24" name="Range1"/>
    <protectedRange sqref="G43" name="Range4_1"/>
    <protectedRange sqref="G51" name="Range5_1"/>
    <protectedRange sqref="G40:G41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J8" sqref="J8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27</v>
      </c>
      <c r="B3" s="23"/>
    </row>
    <row r="4" spans="1:2" ht="12">
      <c r="A4" s="54" t="str">
        <f>'Income Statement'!A4</f>
        <v>For the first quarter ended 31 March 2016</v>
      </c>
      <c r="B4" s="23"/>
    </row>
    <row r="6" ht="12">
      <c r="G6" s="25"/>
    </row>
    <row r="7" spans="2:7" ht="12">
      <c r="B7" s="27"/>
      <c r="C7" s="27"/>
      <c r="D7" s="27"/>
      <c r="E7" s="27"/>
      <c r="F7" s="27"/>
      <c r="G7" s="27"/>
    </row>
    <row r="8" spans="2:7" ht="12">
      <c r="B8" s="27"/>
      <c r="C8" s="27" t="s">
        <v>95</v>
      </c>
      <c r="D8" s="27" t="s">
        <v>4</v>
      </c>
      <c r="E8" s="27"/>
      <c r="F8" s="27" t="s">
        <v>71</v>
      </c>
      <c r="G8" s="27"/>
    </row>
    <row r="9" spans="2:7" ht="12">
      <c r="B9" s="26" t="s">
        <v>9</v>
      </c>
      <c r="C9" s="26" t="s">
        <v>96</v>
      </c>
      <c r="D9" s="26" t="s">
        <v>62</v>
      </c>
      <c r="E9" s="26" t="s">
        <v>0</v>
      </c>
      <c r="F9" s="26" t="s">
        <v>52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3" t="s">
        <v>103</v>
      </c>
    </row>
    <row r="13" spans="4:9" ht="12">
      <c r="D13" s="37"/>
      <c r="I13" s="37"/>
    </row>
    <row r="14" spans="1:7" ht="12">
      <c r="A14" s="17" t="s">
        <v>28</v>
      </c>
      <c r="B14" s="37">
        <v>60402</v>
      </c>
      <c r="C14" s="37">
        <v>4126</v>
      </c>
      <c r="D14" s="37">
        <v>46712</v>
      </c>
      <c r="E14" s="37">
        <f>SUM(B14:D14)</f>
        <v>111240</v>
      </c>
      <c r="F14" s="37">
        <v>10507</v>
      </c>
      <c r="G14" s="37">
        <f>+E14+F14</f>
        <v>121747</v>
      </c>
    </row>
    <row r="15" spans="2:10" ht="12">
      <c r="B15" s="37"/>
      <c r="C15" s="37"/>
      <c r="D15" s="37"/>
      <c r="E15" s="37"/>
      <c r="F15" s="37"/>
      <c r="G15" s="37"/>
      <c r="H15" s="37"/>
      <c r="J15" s="37"/>
    </row>
    <row r="16" spans="1:10" ht="12">
      <c r="A16" s="17" t="s">
        <v>61</v>
      </c>
      <c r="B16" s="37">
        <v>0</v>
      </c>
      <c r="C16" s="37">
        <v>0</v>
      </c>
      <c r="D16" s="37">
        <f>'Income Statement'!E40</f>
        <v>124</v>
      </c>
      <c r="E16" s="37">
        <f>SUM(B16:D16)</f>
        <v>124</v>
      </c>
      <c r="F16" s="37">
        <f>'Income Statement'!E41</f>
        <v>237</v>
      </c>
      <c r="G16" s="37">
        <f>+E16+F16</f>
        <v>361</v>
      </c>
      <c r="H16" s="37"/>
      <c r="J16" s="37"/>
    </row>
    <row r="17" spans="2:8" ht="12">
      <c r="B17" s="37"/>
      <c r="C17" s="37"/>
      <c r="D17" s="37"/>
      <c r="E17" s="37"/>
      <c r="F17" s="37"/>
      <c r="G17" s="37"/>
      <c r="H17" s="19"/>
    </row>
    <row r="18" spans="1:8" ht="12.75" thickBot="1">
      <c r="A18" s="17" t="s">
        <v>29</v>
      </c>
      <c r="B18" s="45">
        <f>SUM(B14:B17)</f>
        <v>60402</v>
      </c>
      <c r="C18" s="45">
        <f>SUM(C14:C17)</f>
        <v>4126</v>
      </c>
      <c r="D18" s="45">
        <f>SUM(D14:D17)</f>
        <v>46836</v>
      </c>
      <c r="E18" s="45">
        <f>SUM(E14:E17)</f>
        <v>111364</v>
      </c>
      <c r="F18" s="45">
        <f>SUM(F14:F17)</f>
        <v>10744</v>
      </c>
      <c r="G18" s="45">
        <f>SUM(G14:G17)</f>
        <v>122108</v>
      </c>
      <c r="H18" s="37"/>
    </row>
    <row r="19" spans="2:8" ht="12.75" thickTop="1">
      <c r="B19" s="37"/>
      <c r="C19" s="37"/>
      <c r="D19" s="37"/>
      <c r="E19" s="37"/>
      <c r="F19" s="37"/>
      <c r="G19" s="37"/>
      <c r="H19" s="37"/>
    </row>
    <row r="20" spans="2:8" ht="12">
      <c r="B20" s="37"/>
      <c r="C20" s="37"/>
      <c r="D20" s="37"/>
      <c r="E20" s="37"/>
      <c r="F20" s="37"/>
      <c r="G20" s="22"/>
      <c r="H20" s="37"/>
    </row>
    <row r="21" spans="1:8" ht="12">
      <c r="A21" s="33" t="s">
        <v>104</v>
      </c>
      <c r="B21" s="37"/>
      <c r="C21" s="37"/>
      <c r="D21" s="37"/>
      <c r="E21" s="37"/>
      <c r="F21" s="37"/>
      <c r="G21" s="37"/>
      <c r="H21" s="37"/>
    </row>
    <row r="22" spans="2:8" ht="12">
      <c r="B22" s="37"/>
      <c r="C22" s="37"/>
      <c r="D22" s="37"/>
      <c r="E22" s="37"/>
      <c r="F22" s="37"/>
      <c r="G22" s="37"/>
      <c r="H22" s="37"/>
    </row>
    <row r="23" spans="1:8" ht="12">
      <c r="A23" s="17" t="s">
        <v>28</v>
      </c>
      <c r="B23" s="37">
        <v>60402</v>
      </c>
      <c r="C23" s="37">
        <v>4126</v>
      </c>
      <c r="D23" s="37">
        <v>65789</v>
      </c>
      <c r="E23" s="37">
        <f>SUM(B23:D23)</f>
        <v>130317</v>
      </c>
      <c r="F23" s="37">
        <v>10314</v>
      </c>
      <c r="G23" s="37">
        <f>+E23+F23</f>
        <v>140631</v>
      </c>
      <c r="H23" s="37"/>
    </row>
    <row r="24" spans="2:7" ht="12">
      <c r="B24" s="37"/>
      <c r="C24" s="37"/>
      <c r="D24" s="37"/>
      <c r="E24" s="37"/>
      <c r="F24" s="37"/>
      <c r="G24" s="37"/>
    </row>
    <row r="25" spans="1:7" ht="12">
      <c r="A25" s="17" t="s">
        <v>61</v>
      </c>
      <c r="B25" s="37">
        <v>0</v>
      </c>
      <c r="C25" s="37">
        <v>0</v>
      </c>
      <c r="D25" s="37">
        <v>-5694</v>
      </c>
      <c r="E25" s="37">
        <f>SUM(B25:D25)</f>
        <v>-5694</v>
      </c>
      <c r="F25" s="37">
        <v>228</v>
      </c>
      <c r="G25" s="37">
        <f>+E25+F25</f>
        <v>-5466</v>
      </c>
    </row>
    <row r="26" spans="2:8" ht="12">
      <c r="B26" s="79"/>
      <c r="C26" s="79"/>
      <c r="D26" s="19"/>
      <c r="E26" s="19"/>
      <c r="F26" s="19"/>
      <c r="G26" s="19"/>
      <c r="H26" s="19"/>
    </row>
    <row r="27" spans="1:8" ht="12.75" thickBot="1">
      <c r="A27" s="17" t="s">
        <v>29</v>
      </c>
      <c r="B27" s="45">
        <f>SUM(B23:B26)</f>
        <v>60402</v>
      </c>
      <c r="C27" s="45">
        <f>SUM(C23:C26)</f>
        <v>4126</v>
      </c>
      <c r="D27" s="45">
        <f>SUM(D23:D26)</f>
        <v>60095</v>
      </c>
      <c r="E27" s="45">
        <f>SUM(E23:E26)</f>
        <v>124623</v>
      </c>
      <c r="F27" s="45">
        <f>SUM(F23:F26)</f>
        <v>10542</v>
      </c>
      <c r="G27" s="45">
        <f>SUM(G23:G26)</f>
        <v>135165</v>
      </c>
      <c r="H27" s="78"/>
    </row>
    <row r="28" ht="12.75" thickTop="1">
      <c r="H28" s="37"/>
    </row>
    <row r="29" ht="12">
      <c r="H29" s="37"/>
    </row>
    <row r="30" ht="12">
      <c r="A30" s="17" t="s">
        <v>63</v>
      </c>
    </row>
    <row r="31" ht="12">
      <c r="A31" s="17" t="s">
        <v>105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2016-04-27T01:28:47Z</cp:lastPrinted>
  <dcterms:created xsi:type="dcterms:W3CDTF">2005-02-18T06:17:44Z</dcterms:created>
  <dcterms:modified xsi:type="dcterms:W3CDTF">2016-05-03T05:14:09Z</dcterms:modified>
  <cp:category/>
  <cp:version/>
  <cp:contentType/>
  <cp:contentStatus/>
</cp:coreProperties>
</file>