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Sheet'!$A$1:$D$65</definedName>
    <definedName name="_xlnm.Print_Area" localSheetId="2">'Cash Flow'!$A$1:$G$60</definedName>
    <definedName name="_xlnm.Print_Area" localSheetId="0">'Income Statement'!$A$1:$F$53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<sst xmlns="http://schemas.openxmlformats.org/spreadsheetml/2006/main" count="152" uniqueCount="116">
  <si>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</si>
  <si>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</si>
  <si>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</si>
  <si>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</si>
  <si>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</si>
  <si>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</si>
  <si>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</si>
  <si>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</si>
  <si>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</si>
  <si>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</si>
  <si>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</si>
  <si>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</si>
  <si>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</si>
  <si>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</si>
  <si>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</si>
  <si>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</si>
  <si>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</si>
  <si>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Operating profit before working capital changes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</si>
  <si>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</si>
  <si>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</si>
  <si>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</si>
  <si>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</si>
  <si>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</si>
  <si>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</si>
  <si>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</si>
  <si>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</si>
  <si>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</si>
  <si>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</si>
  <si>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</si>
  <si>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Reserve</t>
  </si>
  <si>
    <t>attributable to</t>
  </si>
  <si>
    <t>Capital</t>
  </si>
  <si>
    <t>Balance at beginning of year</t>
  </si>
  <si>
    <t>Balance at end of period</t>
  </si>
  <si>
    <t xml:space="preserve">Earning per share for profit attributable to the equity 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</si>
  <si>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</si>
  <si>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</si>
  <si>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</si>
  <si>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</si>
  <si>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</si>
  <si>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</si>
  <si>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</si>
  <si>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</si>
  <si>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</si>
  <si>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</si>
  <si>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</si>
  <si>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Earnings Per Share - Basic</t>
  </si>
  <si>
    <t>Profit after tax</t>
  </si>
  <si>
    <t>Profit before tax</t>
  </si>
  <si>
    <t>Net profit attributable to shareholders</t>
  </si>
  <si>
    <t>Other operating income</t>
  </si>
  <si>
    <t>Profit from operations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</si>
  <si>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</si>
  <si>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</si>
  <si>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</si>
  <si>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</si>
  <si>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</si>
  <si>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</si>
  <si>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</si>
  <si>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</si>
  <si>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</si>
  <si>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</si>
  <si>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</si>
  <si>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</si>
  <si>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</si>
  <si>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</si>
  <si>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Other Comprehensive Income</t>
  </si>
  <si>
    <t>Total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</si>
  <si>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</si>
  <si>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</si>
  <si>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</si>
  <si>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</si>
  <si>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</si>
  <si>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</si>
  <si>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</si>
  <si>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</si>
  <si>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</si>
  <si>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</si>
  <si>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</si>
  <si>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</si>
  <si>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</si>
  <si>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</si>
  <si>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</si>
  <si>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</si>
  <si>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</si>
  <si>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Investment properties</t>
  </si>
  <si>
    <t>Profit attributable to:</t>
  </si>
  <si>
    <t>2012</t>
  </si>
  <si>
    <t>Investment in subsidiaries</t>
  </si>
  <si>
    <t>Bank overdraft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</si>
  <si>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</si>
  <si>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</si>
  <si>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</si>
  <si>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</si>
  <si>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</si>
  <si>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</si>
  <si>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</si>
  <si>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</si>
  <si>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Restated</t>
  </si>
  <si>
    <t>As at 31.12.2012</t>
  </si>
  <si>
    <t>2013</t>
  </si>
  <si>
    <t>Financial Statements for the year ended 31st December 2012)</t>
  </si>
  <si>
    <t>Statements for the year ended 31st December 2012)</t>
  </si>
  <si>
    <t>year ended 31st December 2012)</t>
  </si>
  <si>
    <t>Tax paid</t>
  </si>
  <si>
    <t>As at 30 June 2013</t>
  </si>
  <si>
    <t>6 Month</t>
  </si>
  <si>
    <t>As at 30.06.2013</t>
  </si>
  <si>
    <t>6 months quarter ended 30 June 2013</t>
  </si>
  <si>
    <t>6 months quarter ended 30 June 2012</t>
  </si>
  <si>
    <t>For the second quarter ended 30 June 2013</t>
  </si>
  <si>
    <t>6 months ended</t>
  </si>
  <si>
    <t>`</t>
  </si>
  <si>
    <t>Unrealised foreign exchange (gain)/ loss</t>
  </si>
  <si>
    <t>Drawndown of borrowing</t>
  </si>
  <si>
    <t>Repayment of borrowing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</si>
</sst>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  <numFmt numFmtId="184" formatCode="_-* #,##0.0_-;\-* #,##0.0_-;_-* &quot;-&quot;??_-;_-@_-"/>
    <numFmt numFmtId="185" formatCode="_-* #,##0.000_-;\-* #,##0.000_-;_-* &quot;-&quot;??_-;_-@_-"/>
    <numFmt numFmtId="186" formatCode="_(* #,##0.0_);_(* \(#,##0.0\);_(* &quot;-&quot;_);_(@_)"/>
    <numFmt numFmtId="187" formatCode="#,##0.000_ ;\-#,##0.000\ "/>
    <numFmt numFmtId="188" formatCode="#,##0.0000000000000_ ;\-#,##0.0000000000000\ "/>
    <numFmt numFmtId="189" formatCode="#,##0.000000000000_ ;\-#,##0.000000000000\ "/>
    <numFmt numFmtId="190" formatCode="#,##0.00000000000_ ;\-#,##0.00000000000\ "/>
    <numFmt numFmtId="191" formatCode="#,##0.0000000000_ ;\-#,##0.0000000000\ "/>
    <numFmt numFmtId="192" formatCode="#,##0.000000000_ ;\-#,##0.000000000\ "/>
    <numFmt numFmtId="193" formatCode="#,##0.00000000_ ;\-#,##0.00000000\ "/>
    <numFmt numFmtId="194" formatCode="#,##0.000000_ ;\-#,##0.000000\ "/>
    <numFmt numFmtId="195" formatCode="#,##0.00000_ ;\-#,##0.00000\ "/>
    <numFmt numFmtId="196" formatCode="#,##0.0000_ ;\-#,##0.0000\ 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  <numFmt numFmtId="201" formatCode="_-* #,##0.00000000_-;\-* #,##0.00000000_-;_-* &quot;-&quot;??_-;_-@_-"/>
    <numFmt numFmtId="202" formatCode="_-* #,##0.000000000_-;\-* #,##0.000000000_-;_-* &quot;-&quot;??_-;_-@_-"/>
    <numFmt numFmtId="203" formatCode="_-* #,##0.0000000000_-;\-* #,##0.0000000000_-;_-* &quot;-&quot;??_-;_-@_-"/>
  </numFmts>
  <fonts count="5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10" fontId="1" fillId="31" borderId="8" applyNumberFormat="0" applyBorder="0" applyAlignment="0" applyProtection="0"/>
    <xf numFmtId="0" fontId="47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8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9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68" fontId="9" fillId="0" borderId="0" xfId="42" applyNumberFormat="1" applyFont="1" applyFill="1" applyAlignment="1">
      <alignment/>
    </xf>
    <xf numFmtId="37" fontId="9" fillId="0" borderId="0" xfId="42" applyNumberFormat="1" applyFont="1" applyFill="1" applyAlignment="1">
      <alignment/>
    </xf>
    <xf numFmtId="0" fontId="9" fillId="0" borderId="0" xfId="68" applyFont="1" applyFill="1">
      <alignment/>
      <protection/>
    </xf>
    <xf numFmtId="0" fontId="11" fillId="0" borderId="0" xfId="68" applyFont="1" applyFill="1" applyAlignment="1">
      <alignment horizontal="center"/>
      <protection/>
    </xf>
    <xf numFmtId="16" fontId="11" fillId="0" borderId="0" xfId="68" applyNumberFormat="1" applyFont="1" applyFill="1" applyAlignment="1">
      <alignment horizontal="center"/>
      <protection/>
    </xf>
    <xf numFmtId="0" fontId="10" fillId="0" borderId="0" xfId="67" applyFont="1" applyFill="1" applyAlignment="1">
      <alignment/>
      <protection/>
    </xf>
    <xf numFmtId="0" fontId="10" fillId="0" borderId="0" xfId="67" applyFont="1" applyFill="1" applyAlignment="1">
      <alignment wrapText="1"/>
      <protection/>
    </xf>
    <xf numFmtId="0" fontId="11" fillId="0" borderId="0" xfId="67" applyFont="1" applyFill="1" applyAlignment="1">
      <alignment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horizontal="center"/>
      <protection/>
    </xf>
    <xf numFmtId="0" fontId="14" fillId="0" borderId="0" xfId="67" applyFont="1" applyFill="1" applyAlignment="1">
      <alignment horizontal="center" wrapText="1"/>
      <protection/>
    </xf>
    <xf numFmtId="0" fontId="11" fillId="0" borderId="0" xfId="67" applyFont="1" applyFill="1">
      <alignment/>
      <protection/>
    </xf>
    <xf numFmtId="0" fontId="15" fillId="0" borderId="0" xfId="67" applyFont="1" applyFill="1" applyAlignment="1">
      <alignment wrapText="1"/>
      <protection/>
    </xf>
    <xf numFmtId="0" fontId="16" fillId="0" borderId="0" xfId="67" applyFont="1" applyFill="1" applyAlignment="1">
      <alignment wrapText="1"/>
      <protection/>
    </xf>
    <xf numFmtId="39" fontId="9" fillId="0" borderId="14" xfId="42" applyNumberFormat="1" applyFont="1" applyFill="1" applyBorder="1" applyAlignment="1">
      <alignment/>
    </xf>
    <xf numFmtId="39" fontId="9" fillId="0" borderId="0" xfId="42" applyNumberFormat="1" applyFont="1" applyFill="1" applyBorder="1" applyAlignment="1">
      <alignment/>
    </xf>
    <xf numFmtId="0" fontId="10" fillId="0" borderId="0" xfId="68" applyFont="1" applyFill="1">
      <alignment/>
      <protection/>
    </xf>
    <xf numFmtId="168" fontId="9" fillId="0" borderId="0" xfId="42" applyNumberFormat="1" applyFont="1" applyFill="1" applyBorder="1" applyAlignment="1">
      <alignment/>
    </xf>
    <xf numFmtId="37" fontId="10" fillId="0" borderId="0" xfId="68" applyNumberFormat="1" applyFont="1" applyFill="1">
      <alignment/>
      <protection/>
    </xf>
    <xf numFmtId="0" fontId="9" fillId="0" borderId="0" xfId="68" applyFont="1" applyFill="1" quotePrefix="1">
      <alignment/>
      <protection/>
    </xf>
    <xf numFmtId="43" fontId="9" fillId="0" borderId="0" xfId="42" applyNumberFormat="1" applyFont="1" applyFill="1" applyAlignment="1">
      <alignment/>
    </xf>
    <xf numFmtId="168" fontId="10" fillId="0" borderId="0" xfId="42" applyNumberFormat="1" applyFont="1" applyFill="1" applyAlignment="1">
      <alignment/>
    </xf>
    <xf numFmtId="0" fontId="11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0" fontId="13" fillId="0" borderId="0" xfId="68" applyFont="1" applyFill="1" applyAlignment="1">
      <alignment horizontal="right"/>
      <protection/>
    </xf>
    <xf numFmtId="0" fontId="10" fillId="0" borderId="0" xfId="68" applyFont="1" applyFill="1" applyAlignment="1">
      <alignment horizontal="right"/>
      <protection/>
    </xf>
    <xf numFmtId="37" fontId="10" fillId="0" borderId="15" xfId="68" applyNumberFormat="1" applyFont="1" applyFill="1" applyBorder="1">
      <alignment/>
      <protection/>
    </xf>
    <xf numFmtId="37" fontId="10" fillId="0" borderId="14" xfId="68" applyNumberFormat="1" applyFont="1" applyFill="1" applyBorder="1">
      <alignment/>
      <protection/>
    </xf>
    <xf numFmtId="37" fontId="10" fillId="0" borderId="4" xfId="68" applyNumberFormat="1" applyFont="1" applyFill="1" applyBorder="1">
      <alignment/>
      <protection/>
    </xf>
    <xf numFmtId="37" fontId="10" fillId="0" borderId="0" xfId="68" applyNumberFormat="1" applyFont="1" applyFill="1" applyBorder="1">
      <alignment/>
      <protection/>
    </xf>
    <xf numFmtId="2" fontId="10" fillId="0" borderId="0" xfId="68" applyNumberFormat="1" applyFont="1" applyFill="1">
      <alignment/>
      <protection/>
    </xf>
    <xf numFmtId="0" fontId="11" fillId="0" borderId="0" xfId="67" applyFont="1" applyFill="1" applyAlignment="1">
      <alignment horizontal="right" wrapText="1"/>
      <protection/>
    </xf>
    <xf numFmtId="0" fontId="10" fillId="0" borderId="0" xfId="68" applyFont="1" applyFill="1" applyBorder="1">
      <alignment/>
      <protection/>
    </xf>
    <xf numFmtId="165" fontId="10" fillId="0" borderId="0" xfId="67" applyNumberFormat="1" applyFont="1" applyFill="1">
      <alignment/>
      <protection/>
    </xf>
    <xf numFmtId="43" fontId="10" fillId="0" borderId="0" xfId="42" applyFont="1" applyFill="1" applyAlignment="1">
      <alignment/>
    </xf>
    <xf numFmtId="0" fontId="13" fillId="0" borderId="0" xfId="68" applyFont="1" applyFill="1">
      <alignment/>
      <protection/>
    </xf>
    <xf numFmtId="0" fontId="12" fillId="0" borderId="0" xfId="68" applyFont="1" applyFill="1" applyAlignment="1" quotePrefix="1">
      <alignment horizontal="center"/>
      <protection/>
    </xf>
    <xf numFmtId="165" fontId="9" fillId="0" borderId="0" xfId="42" applyNumberFormat="1" applyFont="1" applyFill="1" applyAlignment="1">
      <alignment/>
    </xf>
    <xf numFmtId="37" fontId="10" fillId="0" borderId="0" xfId="57" applyNumberFormat="1" applyFont="1" applyFill="1" applyAlignment="1" applyProtection="1">
      <alignment/>
      <protection/>
    </xf>
    <xf numFmtId="165" fontId="9" fillId="0" borderId="15" xfId="42" applyNumberFormat="1" applyFont="1" applyFill="1" applyBorder="1" applyAlignment="1">
      <alignment/>
    </xf>
    <xf numFmtId="165" fontId="10" fillId="0" borderId="0" xfId="68" applyNumberFormat="1" applyFont="1" applyFill="1">
      <alignment/>
      <protection/>
    </xf>
    <xf numFmtId="0" fontId="9" fillId="0" borderId="0" xfId="68" applyFont="1" applyFill="1" applyBorder="1">
      <alignment/>
      <protection/>
    </xf>
    <xf numFmtId="165" fontId="9" fillId="0" borderId="0" xfId="42" applyNumberFormat="1" applyFont="1" applyFill="1" applyBorder="1" applyAlignment="1">
      <alignment/>
    </xf>
    <xf numFmtId="165" fontId="9" fillId="0" borderId="14" xfId="42" applyNumberFormat="1" applyFont="1" applyFill="1" applyBorder="1" applyAlignment="1">
      <alignment/>
    </xf>
    <xf numFmtId="165" fontId="9" fillId="0" borderId="0" xfId="42" applyNumberFormat="1" applyFont="1" applyFill="1" applyAlignment="1" quotePrefix="1">
      <alignment horizontal="right"/>
    </xf>
    <xf numFmtId="165" fontId="9" fillId="0" borderId="15" xfId="42" applyNumberFormat="1" applyFont="1" applyFill="1" applyBorder="1" applyAlignment="1" quotePrefix="1">
      <alignment horizontal="right"/>
    </xf>
    <xf numFmtId="165" fontId="9" fillId="0" borderId="0" xfId="71" applyNumberFormat="1" applyFont="1" applyFill="1" applyAlignment="1">
      <alignment/>
    </xf>
    <xf numFmtId="165" fontId="10" fillId="0" borderId="0" xfId="68" applyNumberFormat="1" applyFont="1" applyFill="1" applyBorder="1">
      <alignment/>
      <protection/>
    </xf>
    <xf numFmtId="171" fontId="9" fillId="0" borderId="14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165" fontId="10" fillId="0" borderId="16" xfId="68" applyNumberFormat="1" applyFont="1" applyFill="1" applyBorder="1">
      <alignment/>
      <protection/>
    </xf>
    <xf numFmtId="3" fontId="10" fillId="0" borderId="0" xfId="68" applyNumberFormat="1" applyFont="1" applyFill="1">
      <alignment/>
      <protection/>
    </xf>
    <xf numFmtId="3" fontId="10" fillId="0" borderId="0" xfId="68" applyNumberFormat="1" applyFont="1" applyFill="1" applyAlignment="1">
      <alignment horizontal="right"/>
      <protection/>
    </xf>
    <xf numFmtId="165" fontId="17" fillId="0" borderId="0" xfId="42" applyNumberFormat="1" applyFont="1" applyFill="1" applyAlignment="1">
      <alignment/>
    </xf>
    <xf numFmtId="0" fontId="18" fillId="0" borderId="0" xfId="68" applyFont="1" applyFill="1">
      <alignment/>
      <protection/>
    </xf>
    <xf numFmtId="15" fontId="18" fillId="0" borderId="0" xfId="68" applyNumberFormat="1" applyFont="1" applyFill="1">
      <alignment/>
      <protection/>
    </xf>
    <xf numFmtId="168" fontId="9" fillId="0" borderId="0" xfId="42" applyNumberFormat="1" applyFont="1" applyFill="1" applyAlignment="1">
      <alignment horizontal="center"/>
    </xf>
    <xf numFmtId="168" fontId="9" fillId="0" borderId="15" xfId="42" applyNumberFormat="1" applyFont="1" applyFill="1" applyBorder="1" applyAlignment="1" quotePrefix="1">
      <alignment horizontal="center"/>
    </xf>
    <xf numFmtId="168" fontId="9" fillId="0" borderId="0" xfId="42" applyNumberFormat="1" applyFont="1" applyFill="1" applyBorder="1" applyAlignment="1">
      <alignment horizontal="center"/>
    </xf>
    <xf numFmtId="16" fontId="9" fillId="0" borderId="0" xfId="68" applyNumberFormat="1" applyFont="1" applyFill="1" applyAlignment="1">
      <alignment horizontal="center"/>
      <protection/>
    </xf>
    <xf numFmtId="15" fontId="12" fillId="0" borderId="0" xfId="68" applyNumberFormat="1" applyFont="1" applyFill="1">
      <alignment/>
      <protection/>
    </xf>
    <xf numFmtId="172" fontId="10" fillId="0" borderId="0" xfId="42" applyNumberFormat="1" applyFont="1" applyFill="1" applyAlignment="1">
      <alignment/>
    </xf>
    <xf numFmtId="172" fontId="11" fillId="0" borderId="0" xfId="42" applyNumberFormat="1" applyFont="1" applyFill="1" applyAlignment="1">
      <alignment horizontal="center"/>
    </xf>
    <xf numFmtId="172" fontId="12" fillId="0" borderId="0" xfId="42" applyNumberFormat="1" applyFont="1" applyFill="1" applyAlignment="1" quotePrefix="1">
      <alignment horizontal="center"/>
    </xf>
    <xf numFmtId="172" fontId="10" fillId="0" borderId="0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 horizontal="right"/>
    </xf>
    <xf numFmtId="172" fontId="10" fillId="0" borderId="16" xfId="42" applyNumberFormat="1" applyFont="1" applyFill="1" applyBorder="1" applyAlignment="1">
      <alignment horizontal="right"/>
    </xf>
    <xf numFmtId="168" fontId="17" fillId="0" borderId="0" xfId="42" applyNumberFormat="1" applyFont="1" applyFill="1" applyAlignment="1">
      <alignment/>
    </xf>
    <xf numFmtId="168" fontId="13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 applyProtection="1">
      <alignment/>
      <protection/>
    </xf>
    <xf numFmtId="168" fontId="10" fillId="0" borderId="14" xfId="42" applyNumberFormat="1" applyFont="1" applyFill="1" applyBorder="1" applyAlignment="1">
      <alignment/>
    </xf>
    <xf numFmtId="168" fontId="10" fillId="0" borderId="4" xfId="42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172" fontId="9" fillId="0" borderId="0" xfId="42" applyNumberFormat="1" applyFont="1" applyFill="1" applyAlignment="1">
      <alignment/>
    </xf>
    <xf numFmtId="172" fontId="10" fillId="0" borderId="15" xfId="42" applyNumberFormat="1" applyFont="1" applyFill="1" applyBorder="1" applyAlignment="1">
      <alignment/>
    </xf>
    <xf numFmtId="172" fontId="10" fillId="0" borderId="16" xfId="42" applyNumberFormat="1" applyFont="1" applyFill="1" applyBorder="1" applyAlignment="1">
      <alignment/>
    </xf>
    <xf numFmtId="165" fontId="10" fillId="0" borderId="0" xfId="42" applyNumberFormat="1" applyFont="1" applyFill="1" applyAlignment="1">
      <alignment/>
    </xf>
    <xf numFmtId="165" fontId="10" fillId="0" borderId="15" xfId="42" applyNumberFormat="1" applyFont="1" applyFill="1" applyBorder="1" applyAlignment="1">
      <alignment/>
    </xf>
    <xf numFmtId="168" fontId="10" fillId="0" borderId="0" xfId="68" applyNumberFormat="1" applyFont="1" applyFill="1">
      <alignment/>
      <protection/>
    </xf>
    <xf numFmtId="168" fontId="10" fillId="0" borderId="15" xfId="42" applyNumberFormat="1" applyFont="1" applyFill="1" applyBorder="1" applyAlignment="1" applyProtection="1">
      <alignment/>
      <protection/>
    </xf>
    <xf numFmtId="10" fontId="9" fillId="0" borderId="0" xfId="71" applyNumberFormat="1" applyFont="1" applyFill="1" applyAlignment="1">
      <alignment/>
    </xf>
    <xf numFmtId="37" fontId="9" fillId="0" borderId="0" xfId="42" applyNumberFormat="1" applyFont="1" applyFill="1" applyBorder="1" applyAlignment="1">
      <alignment/>
    </xf>
    <xf numFmtId="171" fontId="10" fillId="0" borderId="0" xfId="68" applyNumberFormat="1" applyFont="1" applyFill="1">
      <alignment/>
      <protection/>
    </xf>
    <xf numFmtId="187" fontId="10" fillId="0" borderId="0" xfId="68" applyNumberFormat="1" applyFont="1" applyFill="1">
      <alignment/>
      <protection/>
    </xf>
    <xf numFmtId="196" fontId="10" fillId="0" borderId="0" xfId="68" applyNumberFormat="1" applyFont="1" applyFill="1">
      <alignment/>
      <protection/>
    </xf>
    <xf numFmtId="172" fontId="10" fillId="0" borderId="0" xfId="68" applyNumberFormat="1" applyFont="1" applyFill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Hyperlink_KLSE4Q05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36">
          <cell r="Q36">
            <v>792.4655700000001</v>
          </cell>
        </row>
        <row r="38">
          <cell r="Q38">
            <v>-8.63929</v>
          </cell>
        </row>
        <row r="41">
          <cell r="Q41">
            <v>-642.186843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60.62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16384" width="8.00390625" style="17" customWidth="1"/>
  </cols>
  <sheetData>
    <row r="1" spans="1:6" ht="12">
      <c r="A1" s="56" t="s">
        <v>5</v>
      </c>
      <c r="B1" s="1"/>
      <c r="C1" s="1"/>
      <c r="D1" s="1"/>
      <c r="E1" s="1"/>
      <c r="F1" s="1"/>
    </row>
    <row r="2" spans="1:6" ht="12">
      <c r="A2" s="56" t="s">
        <v>6</v>
      </c>
      <c r="B2" s="1"/>
      <c r="C2" s="1"/>
      <c r="D2" s="1"/>
      <c r="E2" s="1"/>
      <c r="F2" s="1"/>
    </row>
    <row r="3" spans="1:6" ht="12">
      <c r="A3" s="56" t="s">
        <v>90</v>
      </c>
      <c r="B3" s="1"/>
      <c r="C3" s="1"/>
      <c r="D3" s="1"/>
      <c r="E3" s="1"/>
      <c r="F3" s="1"/>
    </row>
    <row r="4" spans="1:6" ht="12">
      <c r="A4" s="57" t="s">
        <v>110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56"/>
      <c r="B7" s="1"/>
      <c r="C7" s="1"/>
      <c r="D7" s="1"/>
      <c r="E7" s="1"/>
      <c r="F7" s="1"/>
    </row>
    <row r="8" spans="1:6" ht="12">
      <c r="A8" s="3"/>
      <c r="B8" s="1"/>
      <c r="C8" s="58"/>
      <c r="D8" s="1"/>
      <c r="E8" s="1"/>
      <c r="F8" s="58"/>
    </row>
    <row r="9" spans="1:6" ht="12">
      <c r="A9" s="3"/>
      <c r="B9" s="59" t="s">
        <v>100</v>
      </c>
      <c r="C9" s="59" t="s">
        <v>87</v>
      </c>
      <c r="D9" s="60"/>
      <c r="E9" s="59" t="s">
        <v>100</v>
      </c>
      <c r="F9" s="59" t="s">
        <v>87</v>
      </c>
    </row>
    <row r="10" spans="1:6" ht="12">
      <c r="A10" s="3"/>
      <c r="B10" s="58" t="s">
        <v>91</v>
      </c>
      <c r="C10" s="58" t="s">
        <v>92</v>
      </c>
      <c r="D10" s="58"/>
      <c r="E10" s="58" t="s">
        <v>106</v>
      </c>
      <c r="F10" s="58" t="s">
        <v>106</v>
      </c>
    </row>
    <row r="11" spans="1:6" ht="12">
      <c r="A11" s="3"/>
      <c r="B11" s="58" t="s">
        <v>93</v>
      </c>
      <c r="C11" s="58" t="s">
        <v>93</v>
      </c>
      <c r="D11" s="58"/>
      <c r="E11" s="58" t="s">
        <v>94</v>
      </c>
      <c r="F11" s="58" t="s">
        <v>94</v>
      </c>
    </row>
    <row r="12" spans="1:6" ht="12">
      <c r="A12" s="3"/>
      <c r="B12" s="61">
        <v>41455</v>
      </c>
      <c r="C12" s="61">
        <v>41455</v>
      </c>
      <c r="D12" s="58"/>
      <c r="E12" s="58" t="s">
        <v>95</v>
      </c>
      <c r="F12" s="58" t="s">
        <v>95</v>
      </c>
    </row>
    <row r="13" spans="1:6" ht="12">
      <c r="A13" s="3"/>
      <c r="B13" s="58" t="s">
        <v>7</v>
      </c>
      <c r="C13" s="58" t="s">
        <v>7</v>
      </c>
      <c r="D13" s="58"/>
      <c r="E13" s="58" t="s">
        <v>7</v>
      </c>
      <c r="F13" s="58" t="s">
        <v>7</v>
      </c>
    </row>
    <row r="14" spans="1:6" ht="12">
      <c r="A14" s="3"/>
      <c r="B14" s="1"/>
      <c r="C14" s="1"/>
      <c r="D14" s="1"/>
      <c r="E14" s="1"/>
      <c r="F14" s="1"/>
    </row>
    <row r="15" spans="1:8" ht="12">
      <c r="A15" s="3" t="s">
        <v>3</v>
      </c>
      <c r="B15" s="44">
        <f>63603-450</f>
        <v>63153</v>
      </c>
      <c r="C15" s="39">
        <v>77631</v>
      </c>
      <c r="D15" s="39"/>
      <c r="E15" s="46">
        <f>137026-450</f>
        <v>136576</v>
      </c>
      <c r="F15" s="44">
        <v>135953</v>
      </c>
      <c r="G15" s="44">
        <v>116592.24131</v>
      </c>
      <c r="H15" s="42"/>
    </row>
    <row r="16" spans="1:7" ht="12">
      <c r="A16" s="3"/>
      <c r="B16" s="39"/>
      <c r="C16" s="39"/>
      <c r="D16" s="39"/>
      <c r="E16" s="39"/>
      <c r="F16" s="39"/>
      <c r="G16" s="39"/>
    </row>
    <row r="17" spans="1:7" ht="12">
      <c r="A17" s="3" t="s">
        <v>96</v>
      </c>
      <c r="B17" s="44">
        <f>-60549+450</f>
        <v>-60099</v>
      </c>
      <c r="C17" s="39">
        <v>-71731</v>
      </c>
      <c r="D17" s="39"/>
      <c r="E17" s="46">
        <f>-129933+450</f>
        <v>-129483</v>
      </c>
      <c r="F17" s="39">
        <v>-127048</v>
      </c>
      <c r="G17" s="39">
        <v>-108886.35727</v>
      </c>
    </row>
    <row r="18" spans="1:7" ht="12">
      <c r="A18" s="3"/>
      <c r="B18" s="39"/>
      <c r="C18" s="39"/>
      <c r="D18" s="39"/>
      <c r="E18" s="39"/>
      <c r="F18" s="39"/>
      <c r="G18" s="39"/>
    </row>
    <row r="19" spans="1:7" ht="12">
      <c r="A19" s="3" t="s">
        <v>97</v>
      </c>
      <c r="B19" s="44">
        <v>-1909</v>
      </c>
      <c r="C19" s="39">
        <v>-1704</v>
      </c>
      <c r="D19" s="39"/>
      <c r="E19" s="46">
        <v>-3735</v>
      </c>
      <c r="F19" s="39">
        <v>-3353</v>
      </c>
      <c r="G19" s="39">
        <v>-2062.34336</v>
      </c>
    </row>
    <row r="20" spans="1:7" ht="12">
      <c r="A20" s="3"/>
      <c r="B20" s="39"/>
      <c r="C20" s="39"/>
      <c r="D20" s="39"/>
      <c r="E20" s="39"/>
      <c r="F20" s="39"/>
      <c r="G20" s="39"/>
    </row>
    <row r="21" spans="1:7" ht="12">
      <c r="A21" s="3" t="s">
        <v>50</v>
      </c>
      <c r="B21" s="44">
        <v>121</v>
      </c>
      <c r="C21" s="39">
        <v>11</v>
      </c>
      <c r="D21" s="39"/>
      <c r="E21" s="46">
        <v>382</v>
      </c>
      <c r="F21" s="39">
        <v>803</v>
      </c>
      <c r="G21" s="39">
        <f>'[2]CIS'!$Q$36</f>
        <v>792.4655700000001</v>
      </c>
    </row>
    <row r="22" spans="1:7" ht="12">
      <c r="A22" s="3"/>
      <c r="B22" s="41"/>
      <c r="C22" s="41"/>
      <c r="D22" s="39"/>
      <c r="E22" s="41"/>
      <c r="F22" s="41"/>
      <c r="G22" s="41"/>
    </row>
    <row r="23" spans="1:7" ht="12">
      <c r="A23" s="3" t="s">
        <v>51</v>
      </c>
      <c r="B23" s="44">
        <f>SUM(B15:B22)</f>
        <v>1266</v>
      </c>
      <c r="C23" s="44">
        <f>SUM(C15:C22)</f>
        <v>4207</v>
      </c>
      <c r="D23" s="39"/>
      <c r="E23" s="44">
        <f>SUM(E15:E22)</f>
        <v>3740</v>
      </c>
      <c r="F23" s="44">
        <f>SUM(F15:F22)</f>
        <v>6355</v>
      </c>
      <c r="G23" s="44">
        <f>SUM(G15:G22)</f>
        <v>6436.006250000005</v>
      </c>
    </row>
    <row r="24" spans="1:7" ht="12">
      <c r="A24" s="3"/>
      <c r="B24" s="39"/>
      <c r="C24" s="39"/>
      <c r="D24" s="39"/>
      <c r="E24" s="39"/>
      <c r="F24" s="39"/>
      <c r="G24" s="39"/>
    </row>
    <row r="25" spans="1:7" ht="12">
      <c r="A25" s="3" t="s">
        <v>52</v>
      </c>
      <c r="B25" s="44">
        <v>-553</v>
      </c>
      <c r="C25" s="39">
        <v>-118</v>
      </c>
      <c r="D25" s="39"/>
      <c r="E25" s="46">
        <v>-702</v>
      </c>
      <c r="F25" s="46">
        <v>-126</v>
      </c>
      <c r="G25" s="46">
        <f>'[2]CIS'!$Q$38</f>
        <v>-8.63929</v>
      </c>
    </row>
    <row r="26" spans="1:7" ht="12">
      <c r="A26" s="3"/>
      <c r="B26" s="41"/>
      <c r="C26" s="41"/>
      <c r="D26" s="39"/>
      <c r="E26" s="47"/>
      <c r="F26" s="41"/>
      <c r="G26" s="47"/>
    </row>
    <row r="27" spans="1:7" ht="12">
      <c r="A27" s="3" t="s">
        <v>48</v>
      </c>
      <c r="B27" s="39">
        <f>SUM(B23:B26)</f>
        <v>713</v>
      </c>
      <c r="C27" s="39">
        <f>SUM(C23:C26)</f>
        <v>4089</v>
      </c>
      <c r="D27" s="39"/>
      <c r="E27" s="39">
        <f>SUM(E23:E26)</f>
        <v>3038</v>
      </c>
      <c r="F27" s="39">
        <f>SUM(F23:F26)</f>
        <v>6229</v>
      </c>
      <c r="G27" s="39">
        <f>SUM(G23:G26)</f>
        <v>6427.366960000005</v>
      </c>
    </row>
    <row r="28" spans="1:7" ht="12">
      <c r="A28" s="3"/>
      <c r="B28" s="39"/>
      <c r="C28" s="39"/>
      <c r="D28" s="39"/>
      <c r="E28" s="39"/>
      <c r="F28" s="39"/>
      <c r="G28" s="39"/>
    </row>
    <row r="29" spans="1:7" ht="12">
      <c r="A29" s="3" t="s">
        <v>2</v>
      </c>
      <c r="B29" s="44">
        <v>-192</v>
      </c>
      <c r="C29" s="39">
        <v>-1227</v>
      </c>
      <c r="D29" s="39"/>
      <c r="E29" s="46">
        <v>-820</v>
      </c>
      <c r="F29" s="44">
        <v>-1869</v>
      </c>
      <c r="G29" s="44">
        <f>'[2]CIS'!$Q$41-0</f>
        <v>-642.186843</v>
      </c>
    </row>
    <row r="30" spans="1:7" ht="12">
      <c r="A30" s="3"/>
      <c r="B30" s="41"/>
      <c r="C30" s="41"/>
      <c r="D30" s="39"/>
      <c r="E30" s="41"/>
      <c r="F30" s="41"/>
      <c r="G30" s="41"/>
    </row>
    <row r="31" spans="1:7" s="34" customFormat="1" ht="12">
      <c r="A31" s="43" t="s">
        <v>47</v>
      </c>
      <c r="B31" s="44">
        <f>SUM(B27:B29)</f>
        <v>521</v>
      </c>
      <c r="C31" s="44">
        <f>SUM(C27:C29)</f>
        <v>2862</v>
      </c>
      <c r="D31" s="44"/>
      <c r="E31" s="44">
        <f>SUM(E27:E29)</f>
        <v>2218</v>
      </c>
      <c r="F31" s="44">
        <f>SUM(F27:F29)</f>
        <v>4360</v>
      </c>
      <c r="G31" s="44">
        <f>SUM(G27:G29)</f>
        <v>5785.180117000005</v>
      </c>
    </row>
    <row r="32" spans="1:7" ht="12">
      <c r="A32" s="3"/>
      <c r="B32" s="39"/>
      <c r="C32" s="39"/>
      <c r="D32" s="39"/>
      <c r="E32" s="39"/>
      <c r="F32" s="39"/>
      <c r="G32" s="39"/>
    </row>
    <row r="33" spans="1:7" ht="12">
      <c r="A33" s="3" t="s">
        <v>66</v>
      </c>
      <c r="B33" s="41">
        <v>0</v>
      </c>
      <c r="C33" s="41">
        <v>0</v>
      </c>
      <c r="D33" s="39"/>
      <c r="E33" s="41">
        <v>0</v>
      </c>
      <c r="F33" s="41">
        <v>0</v>
      </c>
      <c r="G33" s="44"/>
    </row>
    <row r="34" spans="1:7" ht="12">
      <c r="A34" s="3"/>
      <c r="B34" s="39"/>
      <c r="C34" s="39"/>
      <c r="D34" s="39"/>
      <c r="E34" s="39"/>
      <c r="F34" s="39"/>
      <c r="G34" s="39"/>
    </row>
    <row r="35" spans="1:7" ht="12.75" thickBot="1">
      <c r="A35" s="3" t="s">
        <v>67</v>
      </c>
      <c r="B35" s="45">
        <f>SUM(B31:B33)</f>
        <v>521</v>
      </c>
      <c r="C35" s="45">
        <f>SUM(C31:C33)</f>
        <v>2862</v>
      </c>
      <c r="D35" s="39"/>
      <c r="E35" s="45">
        <f>SUM(E31:E34)</f>
        <v>2218</v>
      </c>
      <c r="F35" s="45">
        <f>SUM(F31:F33)</f>
        <v>4360</v>
      </c>
      <c r="G35" s="45">
        <f>SUM(G31:G33)</f>
        <v>5785.180117000005</v>
      </c>
    </row>
    <row r="36" spans="1:7" ht="12.75" thickTop="1">
      <c r="A36" s="3"/>
      <c r="B36" s="39"/>
      <c r="C36" s="39"/>
      <c r="D36" s="39"/>
      <c r="E36" s="39"/>
      <c r="F36" s="2"/>
      <c r="G36" s="39"/>
    </row>
    <row r="37" spans="1:7" ht="12">
      <c r="A37" s="3"/>
      <c r="B37" s="48"/>
      <c r="C37" s="48"/>
      <c r="D37" s="39"/>
      <c r="E37" s="48"/>
      <c r="F37" s="83"/>
      <c r="G37" s="48"/>
    </row>
    <row r="38" spans="1:7" ht="12">
      <c r="A38" s="3" t="s">
        <v>86</v>
      </c>
      <c r="B38" s="39"/>
      <c r="C38" s="39"/>
      <c r="D38" s="39"/>
      <c r="E38" s="39"/>
      <c r="F38" s="2"/>
      <c r="G38" s="39"/>
    </row>
    <row r="39" spans="1:8" ht="12">
      <c r="A39" s="20" t="s">
        <v>44</v>
      </c>
      <c r="B39" s="44">
        <v>240</v>
      </c>
      <c r="C39" s="44">
        <v>2482</v>
      </c>
      <c r="D39" s="39"/>
      <c r="E39" s="39">
        <v>1522</v>
      </c>
      <c r="F39" s="39">
        <v>3647</v>
      </c>
      <c r="G39" s="39">
        <f>(G41-G40)+0.2</f>
        <v>5452.872117000005</v>
      </c>
      <c r="H39" s="42"/>
    </row>
    <row r="40" spans="1:8" ht="12">
      <c r="A40" s="20" t="s">
        <v>80</v>
      </c>
      <c r="B40" s="41">
        <v>281</v>
      </c>
      <c r="C40" s="41">
        <v>380</v>
      </c>
      <c r="D40" s="39"/>
      <c r="E40" s="47">
        <v>696</v>
      </c>
      <c r="F40" s="41">
        <v>713</v>
      </c>
      <c r="G40" s="41">
        <f>'[2]CIS'!$Q$47</f>
        <v>332.508</v>
      </c>
      <c r="H40" s="42"/>
    </row>
    <row r="41" spans="1:8" ht="12.75" thickBot="1">
      <c r="A41" s="3"/>
      <c r="B41" s="45">
        <f>SUM(B39:B40)</f>
        <v>521</v>
      </c>
      <c r="C41" s="45">
        <f>SUM(C39:C40)</f>
        <v>2862</v>
      </c>
      <c r="D41" s="44"/>
      <c r="E41" s="45">
        <f>E31</f>
        <v>2218</v>
      </c>
      <c r="F41" s="45">
        <f>SUM(F39:F40)</f>
        <v>4360</v>
      </c>
      <c r="G41" s="45">
        <f>G35</f>
        <v>5785.180117000005</v>
      </c>
      <c r="H41" s="42"/>
    </row>
    <row r="42" spans="1:7" ht="12.75" thickTop="1">
      <c r="A42" s="3"/>
      <c r="B42" s="44"/>
      <c r="C42" s="2"/>
      <c r="D42" s="44"/>
      <c r="E42" s="44"/>
      <c r="F42" s="84"/>
      <c r="G42" s="44"/>
    </row>
    <row r="43" spans="1:7" ht="12">
      <c r="A43" s="20"/>
      <c r="B43" s="2"/>
      <c r="C43" s="2"/>
      <c r="D43" s="2"/>
      <c r="E43" s="2"/>
      <c r="F43" s="2"/>
      <c r="G43" s="2"/>
    </row>
    <row r="44" spans="1:7" ht="12">
      <c r="A44" s="3" t="s">
        <v>34</v>
      </c>
      <c r="B44" s="2"/>
      <c r="C44" s="2"/>
      <c r="D44" s="2"/>
      <c r="E44" s="2"/>
      <c r="F44" s="2"/>
      <c r="G44" s="2"/>
    </row>
    <row r="45" spans="1:7" ht="12">
      <c r="A45" s="3" t="s">
        <v>64</v>
      </c>
      <c r="B45" s="2"/>
      <c r="C45" s="2"/>
      <c r="D45" s="2"/>
      <c r="E45" s="2"/>
      <c r="F45" s="2"/>
      <c r="G45" s="2"/>
    </row>
    <row r="46" spans="1:7" ht="12">
      <c r="A46" s="3"/>
      <c r="B46" s="2"/>
      <c r="C46" s="16"/>
      <c r="D46" s="2"/>
      <c r="E46" s="2"/>
      <c r="F46" s="16"/>
      <c r="G46" s="2"/>
    </row>
    <row r="47" spans="1:7" ht="12.75" thickBot="1">
      <c r="A47" s="3" t="s">
        <v>46</v>
      </c>
      <c r="B47" s="15">
        <f>B39/60402*100</f>
        <v>0.3973378364954803</v>
      </c>
      <c r="C47" s="50">
        <f>C39/60402*100</f>
        <v>4.1091354590907585</v>
      </c>
      <c r="D47" s="16"/>
      <c r="E47" s="15">
        <f>E39/60402*100</f>
        <v>2.5197841131088374</v>
      </c>
      <c r="F47" s="15">
        <f>F39/60402*100</f>
        <v>6.037879540412569</v>
      </c>
      <c r="G47" s="15">
        <f>G39/60402*100</f>
        <v>9.027635040230466</v>
      </c>
    </row>
    <row r="48" spans="1:6" ht="12.75" thickTop="1">
      <c r="A48" s="3"/>
      <c r="B48" s="1"/>
      <c r="C48" s="1"/>
      <c r="D48" s="18"/>
      <c r="E48" s="1"/>
      <c r="F48" s="1"/>
    </row>
    <row r="49" spans="1:6" ht="12">
      <c r="A49" s="3" t="s">
        <v>8</v>
      </c>
      <c r="B49" s="1"/>
      <c r="C49" s="1"/>
      <c r="D49" s="1"/>
      <c r="E49" s="1"/>
      <c r="F49" s="1"/>
    </row>
    <row r="50" spans="1:6" ht="12">
      <c r="A50" s="3"/>
      <c r="B50" s="21"/>
      <c r="C50" s="21"/>
      <c r="D50" s="21"/>
      <c r="E50" s="21"/>
      <c r="F50" s="21"/>
    </row>
    <row r="51" spans="1:6" ht="12">
      <c r="A51" s="3"/>
      <c r="B51" s="1"/>
      <c r="C51" s="1"/>
      <c r="D51" s="1"/>
      <c r="E51" s="1"/>
      <c r="F51" s="1"/>
    </row>
    <row r="52" spans="1:6" ht="12">
      <c r="A52" s="3" t="s">
        <v>68</v>
      </c>
      <c r="B52" s="1"/>
      <c r="C52" s="1"/>
      <c r="D52" s="1"/>
      <c r="E52" s="1"/>
      <c r="F52" s="1"/>
    </row>
    <row r="53" spans="1:6" ht="12">
      <c r="A53" s="3" t="s">
        <v>101</v>
      </c>
      <c r="B53" s="1"/>
      <c r="C53" s="1"/>
      <c r="D53" s="1"/>
      <c r="E53" s="1"/>
      <c r="F53" s="1"/>
    </row>
    <row r="54" spans="1:6" ht="12">
      <c r="A54" s="3"/>
      <c r="B54" s="1"/>
      <c r="C54" s="1"/>
      <c r="D54" s="1"/>
      <c r="E54" s="1"/>
      <c r="F54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5" width="8.00390625" style="17" customWidth="1"/>
    <col min="6" max="6" width="12.75390625" style="17" customWidth="1"/>
    <col min="7" max="16384" width="8.00390625" style="17" customWidth="1"/>
  </cols>
  <sheetData>
    <row r="1" spans="1:3" ht="12">
      <c r="A1" s="23" t="s">
        <v>5</v>
      </c>
      <c r="B1" s="23"/>
      <c r="C1" s="69"/>
    </row>
    <row r="2" spans="1:2" ht="12">
      <c r="A2" s="23" t="s">
        <v>6</v>
      </c>
      <c r="B2" s="23"/>
    </row>
    <row r="3" spans="1:2" ht="12">
      <c r="A3" s="23" t="s">
        <v>69</v>
      </c>
      <c r="B3" s="23"/>
    </row>
    <row r="4" spans="1:2" ht="12">
      <c r="A4" s="24" t="s">
        <v>105</v>
      </c>
      <c r="B4" s="24"/>
    </row>
    <row r="6" ht="12">
      <c r="D6" s="27" t="s">
        <v>98</v>
      </c>
    </row>
    <row r="7" spans="3:4" ht="12">
      <c r="C7" s="70" t="s">
        <v>107</v>
      </c>
      <c r="D7" s="26" t="s">
        <v>99</v>
      </c>
    </row>
    <row r="8" spans="3:4" ht="12">
      <c r="C8" s="71" t="s">
        <v>7</v>
      </c>
      <c r="D8" s="27" t="s">
        <v>7</v>
      </c>
    </row>
    <row r="10" ht="12">
      <c r="A10" s="23" t="s">
        <v>37</v>
      </c>
    </row>
    <row r="12" ht="12">
      <c r="A12" s="23" t="s">
        <v>38</v>
      </c>
    </row>
    <row r="13" spans="1:4" ht="12">
      <c r="A13" s="17" t="s">
        <v>53</v>
      </c>
      <c r="C13" s="72">
        <v>65346</v>
      </c>
      <c r="D13" s="19">
        <v>66710</v>
      </c>
    </row>
    <row r="14" spans="1:4" ht="12">
      <c r="A14" s="17" t="s">
        <v>85</v>
      </c>
      <c r="C14" s="72">
        <v>1406</v>
      </c>
      <c r="D14" s="40">
        <v>1418</v>
      </c>
    </row>
    <row r="15" spans="1:4" ht="12" hidden="1">
      <c r="A15" s="17" t="s">
        <v>88</v>
      </c>
      <c r="C15" s="72">
        <v>-0.004000000000001336</v>
      </c>
      <c r="D15" s="36">
        <v>0</v>
      </c>
    </row>
    <row r="16" spans="1:4" ht="12">
      <c r="A16" s="17" t="s">
        <v>76</v>
      </c>
      <c r="C16" s="72">
        <v>566</v>
      </c>
      <c r="D16" s="40">
        <v>1141</v>
      </c>
    </row>
    <row r="17" spans="1:6" ht="12">
      <c r="A17" s="17" t="s">
        <v>35</v>
      </c>
      <c r="C17" s="82">
        <v>393</v>
      </c>
      <c r="D17" s="28">
        <f>360</f>
        <v>360</v>
      </c>
      <c r="F17" s="86"/>
    </row>
    <row r="18" spans="3:4" ht="12">
      <c r="C18" s="22">
        <f>SUM(C13:C17)</f>
        <v>67710.996</v>
      </c>
      <c r="D18" s="19">
        <f>SUM(D13:D17)</f>
        <v>69629</v>
      </c>
    </row>
    <row r="19" ht="12">
      <c r="D19" s="19"/>
    </row>
    <row r="20" spans="1:4" ht="12">
      <c r="A20" s="23" t="s">
        <v>54</v>
      </c>
      <c r="D20" s="19"/>
    </row>
    <row r="21" ht="12">
      <c r="D21" s="19"/>
    </row>
    <row r="22" spans="1:4" ht="12">
      <c r="A22" s="17" t="s">
        <v>1</v>
      </c>
      <c r="C22" s="72">
        <v>33208</v>
      </c>
      <c r="D22" s="19">
        <v>25602</v>
      </c>
    </row>
    <row r="23" spans="1:4" ht="12">
      <c r="A23" s="17" t="s">
        <v>19</v>
      </c>
      <c r="C23" s="72">
        <v>130303</v>
      </c>
      <c r="D23" s="19">
        <v>218889</v>
      </c>
    </row>
    <row r="24" spans="1:4" ht="12">
      <c r="A24" s="17" t="s">
        <v>55</v>
      </c>
      <c r="C24" s="72">
        <v>4673</v>
      </c>
      <c r="D24" s="51">
        <v>4319</v>
      </c>
    </row>
    <row r="25" spans="1:4" ht="12">
      <c r="A25" s="17" t="s">
        <v>36</v>
      </c>
      <c r="C25" s="82">
        <v>17270</v>
      </c>
      <c r="D25" s="28">
        <v>11514</v>
      </c>
    </row>
    <row r="26" spans="3:4" ht="12">
      <c r="C26" s="22">
        <f>SUM(C22:C25)</f>
        <v>185454</v>
      </c>
      <c r="D26" s="19">
        <f>SUM(D22:D25)</f>
        <v>260324</v>
      </c>
    </row>
    <row r="27" ht="12">
      <c r="D27" s="19"/>
    </row>
    <row r="28" spans="1:5" ht="12.75" thickBot="1">
      <c r="A28" s="23" t="s">
        <v>39</v>
      </c>
      <c r="C28" s="73">
        <f>C18+C26</f>
        <v>253164.99599999998</v>
      </c>
      <c r="D28" s="29">
        <f>D18+D26</f>
        <v>329953</v>
      </c>
      <c r="E28" s="22"/>
    </row>
    <row r="29" spans="1:4" ht="12.75" thickTop="1">
      <c r="A29" s="23"/>
      <c r="D29" s="19"/>
    </row>
    <row r="30" spans="1:4" ht="12">
      <c r="A30" s="23"/>
      <c r="D30" s="19"/>
    </row>
    <row r="31" spans="1:4" ht="12">
      <c r="A31" s="23" t="s">
        <v>40</v>
      </c>
      <c r="D31" s="19"/>
    </row>
    <row r="32" spans="1:4" ht="12">
      <c r="A32" s="23"/>
      <c r="D32" s="19"/>
    </row>
    <row r="33" spans="1:4" ht="12">
      <c r="A33" s="23" t="s">
        <v>41</v>
      </c>
      <c r="D33" s="19"/>
    </row>
    <row r="34" spans="1:4" ht="12">
      <c r="A34" s="23"/>
      <c r="D34" s="19"/>
    </row>
    <row r="35" spans="1:4" ht="12">
      <c r="A35" s="17" t="s">
        <v>56</v>
      </c>
      <c r="C35" s="72">
        <v>60402</v>
      </c>
      <c r="D35" s="19">
        <v>60402</v>
      </c>
    </row>
    <row r="36" spans="1:7" ht="12">
      <c r="A36" s="17" t="s">
        <v>10</v>
      </c>
      <c r="C36" s="82">
        <v>124410</v>
      </c>
      <c r="D36" s="28">
        <v>122888</v>
      </c>
      <c r="G36" s="81"/>
    </row>
    <row r="37" spans="3:5" ht="12">
      <c r="C37" s="22">
        <f>SUM(C35:C36)</f>
        <v>184812</v>
      </c>
      <c r="D37" s="19">
        <f>SUM(D35:D36)</f>
        <v>183290</v>
      </c>
      <c r="E37" s="53"/>
    </row>
    <row r="38" spans="1:4" ht="12">
      <c r="A38" s="17" t="s">
        <v>81</v>
      </c>
      <c r="C38" s="82">
        <v>10726</v>
      </c>
      <c r="D38" s="19">
        <v>10030</v>
      </c>
    </row>
    <row r="39" spans="1:5" ht="12">
      <c r="A39" s="23" t="s">
        <v>57</v>
      </c>
      <c r="C39" s="74">
        <f>SUM(C37:C38)</f>
        <v>195538</v>
      </c>
      <c r="D39" s="30">
        <f>SUM(D37:D38)</f>
        <v>193320</v>
      </c>
      <c r="E39" s="19"/>
    </row>
    <row r="40" spans="3:4" ht="12">
      <c r="C40" s="75"/>
      <c r="D40" s="31"/>
    </row>
    <row r="41" spans="3:4" ht="12">
      <c r="C41" s="75"/>
      <c r="D41" s="31"/>
    </row>
    <row r="42" spans="1:4" ht="12">
      <c r="A42" s="23" t="s">
        <v>58</v>
      </c>
      <c r="D42" s="19"/>
    </row>
    <row r="43" spans="1:5" ht="12">
      <c r="A43" s="17" t="s">
        <v>11</v>
      </c>
      <c r="C43" s="72">
        <v>3471</v>
      </c>
      <c r="D43" s="19">
        <v>8055</v>
      </c>
      <c r="E43" s="19"/>
    </row>
    <row r="44" spans="1:6" ht="12">
      <c r="A44" s="17" t="s">
        <v>42</v>
      </c>
      <c r="C44" s="82">
        <v>3061</v>
      </c>
      <c r="D44" s="19">
        <v>2964</v>
      </c>
      <c r="F44" s="19"/>
    </row>
    <row r="45" spans="3:4" ht="12">
      <c r="C45" s="74">
        <f>SUM(C43:C44)</f>
        <v>6532</v>
      </c>
      <c r="D45" s="30">
        <f>SUM(D43:D44)</f>
        <v>11019</v>
      </c>
    </row>
    <row r="46" spans="1:6" ht="12">
      <c r="A46" s="23"/>
      <c r="D46" s="19"/>
      <c r="F46" s="87"/>
    </row>
    <row r="47" spans="1:4" ht="12">
      <c r="A47" s="23"/>
      <c r="D47" s="19"/>
    </row>
    <row r="48" spans="1:4" ht="12">
      <c r="A48" s="23" t="s">
        <v>60</v>
      </c>
      <c r="D48" s="19"/>
    </row>
    <row r="49" ht="12">
      <c r="D49" s="19"/>
    </row>
    <row r="50" spans="1:5" ht="12">
      <c r="A50" s="17" t="s">
        <v>59</v>
      </c>
      <c r="C50" s="72">
        <v>37141</v>
      </c>
      <c r="D50" s="19">
        <v>71122</v>
      </c>
      <c r="E50" s="81"/>
    </row>
    <row r="51" spans="1:5" ht="12">
      <c r="A51" s="17" t="s">
        <v>83</v>
      </c>
      <c r="C51" s="72">
        <v>13073</v>
      </c>
      <c r="D51" s="19">
        <v>52903</v>
      </c>
      <c r="E51" s="81"/>
    </row>
    <row r="52" spans="1:4" ht="12">
      <c r="A52" s="17" t="s">
        <v>2</v>
      </c>
      <c r="C52" s="72">
        <v>881</v>
      </c>
      <c r="D52" s="51">
        <v>1589</v>
      </c>
    </row>
    <row r="53" spans="1:4" ht="12">
      <c r="A53" s="17" t="s">
        <v>89</v>
      </c>
      <c r="C53" s="72">
        <v>0</v>
      </c>
      <c r="D53" s="44">
        <v>0</v>
      </c>
    </row>
    <row r="54" spans="3:4" ht="12">
      <c r="C54" s="74">
        <f>SUM(C50:C53)</f>
        <v>51095</v>
      </c>
      <c r="D54" s="30">
        <f>SUM(D50:D53)</f>
        <v>125614</v>
      </c>
    </row>
    <row r="55" ht="12">
      <c r="D55" s="19"/>
    </row>
    <row r="56" spans="1:4" ht="12">
      <c r="A56" s="23" t="s">
        <v>61</v>
      </c>
      <c r="C56" s="22">
        <f>C45+C54</f>
        <v>57627</v>
      </c>
      <c r="D56" s="19">
        <f>D45+D54</f>
        <v>136633</v>
      </c>
    </row>
    <row r="57" ht="12">
      <c r="D57" s="19"/>
    </row>
    <row r="58" spans="1:5" ht="12.75" thickBot="1">
      <c r="A58" s="23" t="s">
        <v>43</v>
      </c>
      <c r="C58" s="73">
        <f>C39+C56</f>
        <v>253165</v>
      </c>
      <c r="D58" s="29">
        <f>D39+D56</f>
        <v>329953</v>
      </c>
      <c r="E58" s="36"/>
    </row>
    <row r="59" ht="12.75" thickTop="1">
      <c r="D59" s="19"/>
    </row>
    <row r="62" spans="1:4" ht="12">
      <c r="A62" s="17" t="s">
        <v>45</v>
      </c>
      <c r="C62" s="36">
        <f>C37/C35</f>
        <v>3.059700009933446</v>
      </c>
      <c r="D62" s="32">
        <f>D37/D35</f>
        <v>3.0345021688023577</v>
      </c>
    </row>
    <row r="64" ht="12">
      <c r="A64" s="17" t="s">
        <v>71</v>
      </c>
    </row>
    <row r="65" ht="12">
      <c r="A65" s="17" t="s">
        <v>101</v>
      </c>
    </row>
    <row r="66" ht="12">
      <c r="D66" s="1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1">
      <selection activeCell="B1" sqref="B1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2.25390625" style="17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63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70</v>
      </c>
    </row>
    <row r="4" ht="12">
      <c r="A4" s="62" t="str">
        <f>'Income Statement'!A4</f>
        <v>For the second quarter ended 30 June 2013</v>
      </c>
    </row>
    <row r="7" ht="12">
      <c r="A7" s="23"/>
    </row>
    <row r="8" spans="1:7" ht="12">
      <c r="A8" s="23"/>
      <c r="G8" s="64"/>
    </row>
    <row r="9" spans="1:7" ht="12">
      <c r="A9" s="23"/>
      <c r="E9" s="38">
        <v>2013</v>
      </c>
      <c r="G9" s="65" t="s">
        <v>87</v>
      </c>
    </row>
    <row r="10" spans="1:7" ht="12">
      <c r="A10" s="23"/>
      <c r="E10" s="4" t="s">
        <v>111</v>
      </c>
      <c r="G10" s="64" t="s">
        <v>111</v>
      </c>
    </row>
    <row r="11" spans="5:7" ht="12">
      <c r="E11" s="5">
        <v>41455</v>
      </c>
      <c r="G11" s="5">
        <v>41090</v>
      </c>
    </row>
    <row r="12" spans="5:7" ht="12">
      <c r="E12" s="4" t="s">
        <v>7</v>
      </c>
      <c r="G12" s="64" t="s">
        <v>7</v>
      </c>
    </row>
    <row r="13" ht="12">
      <c r="E13" s="5"/>
    </row>
    <row r="14" spans="2:3" ht="12">
      <c r="B14" s="12" t="s">
        <v>12</v>
      </c>
      <c r="C14" s="33"/>
    </row>
    <row r="15" spans="2:7" ht="12">
      <c r="B15" s="6" t="s">
        <v>49</v>
      </c>
      <c r="C15" s="7"/>
      <c r="E15" s="63">
        <v>2218</v>
      </c>
      <c r="F15" s="42"/>
      <c r="G15" s="63">
        <v>4360</v>
      </c>
    </row>
    <row r="16" spans="2:7" ht="12">
      <c r="B16" s="6"/>
      <c r="C16" s="7"/>
      <c r="E16" s="63"/>
      <c r="F16" s="42"/>
      <c r="G16" s="67"/>
    </row>
    <row r="17" spans="2:7" ht="12">
      <c r="B17" s="6" t="s">
        <v>13</v>
      </c>
      <c r="C17" s="7"/>
      <c r="E17" s="63"/>
      <c r="F17" s="42"/>
      <c r="G17" s="67"/>
    </row>
    <row r="18" spans="2:7" ht="11.25" customHeight="1">
      <c r="B18" s="6"/>
      <c r="C18" s="7" t="s">
        <v>14</v>
      </c>
      <c r="E18" s="63">
        <v>3735</v>
      </c>
      <c r="F18" s="42"/>
      <c r="G18" s="63">
        <v>3353</v>
      </c>
    </row>
    <row r="19" spans="2:7" ht="11.25" customHeight="1">
      <c r="B19" s="6"/>
      <c r="C19" s="7" t="s">
        <v>63</v>
      </c>
      <c r="E19" s="76">
        <v>1</v>
      </c>
      <c r="F19" s="42"/>
      <c r="G19" s="79">
        <v>0</v>
      </c>
    </row>
    <row r="20" spans="2:7" ht="11.25" customHeight="1">
      <c r="B20" s="6"/>
      <c r="C20" s="7" t="s">
        <v>2</v>
      </c>
      <c r="E20" s="63">
        <v>820</v>
      </c>
      <c r="F20" s="42"/>
      <c r="G20" s="63">
        <v>1869</v>
      </c>
    </row>
    <row r="21" spans="2:7" ht="11.25" customHeight="1">
      <c r="B21" s="6"/>
      <c r="C21" s="7" t="s">
        <v>15</v>
      </c>
      <c r="E21" s="63">
        <v>702</v>
      </c>
      <c r="F21" s="42"/>
      <c r="G21" s="63">
        <v>126</v>
      </c>
    </row>
    <row r="22" spans="2:7" ht="11.25" customHeight="1">
      <c r="B22" s="6"/>
      <c r="C22" s="7" t="s">
        <v>16</v>
      </c>
      <c r="E22" s="66">
        <v>-295</v>
      </c>
      <c r="F22" s="49"/>
      <c r="G22" s="67">
        <v>-319</v>
      </c>
    </row>
    <row r="23" spans="2:7" ht="11.25" customHeight="1">
      <c r="B23" s="6"/>
      <c r="C23" s="7" t="s">
        <v>113</v>
      </c>
      <c r="E23" s="77">
        <v>-229</v>
      </c>
      <c r="F23" s="42"/>
      <c r="G23" s="77">
        <v>-348</v>
      </c>
    </row>
    <row r="24" spans="2:7" ht="11.25" customHeight="1">
      <c r="B24" s="6"/>
      <c r="C24" s="7"/>
      <c r="E24" s="66"/>
      <c r="F24" s="49"/>
      <c r="G24" s="67"/>
    </row>
    <row r="25" spans="2:7" ht="11.25" customHeight="1">
      <c r="B25" s="6" t="s">
        <v>17</v>
      </c>
      <c r="C25" s="7"/>
      <c r="E25" s="67">
        <f>SUM(E15:E23)</f>
        <v>6952</v>
      </c>
      <c r="F25" s="42"/>
      <c r="G25" s="67">
        <f>SUM(G15:G23)</f>
        <v>9041</v>
      </c>
    </row>
    <row r="26" spans="2:7" ht="11.25" customHeight="1">
      <c r="B26" s="6"/>
      <c r="C26" s="7"/>
      <c r="E26" s="63"/>
      <c r="F26" s="42"/>
      <c r="G26" s="67"/>
    </row>
    <row r="27" spans="2:7" ht="11.25" customHeight="1">
      <c r="B27" s="8" t="s">
        <v>18</v>
      </c>
      <c r="C27" s="7"/>
      <c r="E27" s="63"/>
      <c r="F27" s="42"/>
      <c r="G27" s="67"/>
    </row>
    <row r="28" spans="2:7" ht="11.25" customHeight="1">
      <c r="B28" s="6"/>
      <c r="C28" s="6" t="s">
        <v>1</v>
      </c>
      <c r="E28" s="63">
        <v>-7606</v>
      </c>
      <c r="F28" s="42"/>
      <c r="G28" s="63">
        <v>-2146</v>
      </c>
    </row>
    <row r="29" spans="2:7" ht="11.25" customHeight="1">
      <c r="B29" s="6"/>
      <c r="C29" s="6" t="s">
        <v>19</v>
      </c>
      <c r="E29" s="63">
        <v>89192</v>
      </c>
      <c r="F29" s="42"/>
      <c r="G29" s="63">
        <f>29685</f>
        <v>29685</v>
      </c>
    </row>
    <row r="30" spans="2:7" ht="11.25" customHeight="1">
      <c r="B30" s="6"/>
      <c r="C30" s="6" t="s">
        <v>20</v>
      </c>
      <c r="E30" s="77">
        <v>-33854</v>
      </c>
      <c r="F30" s="49"/>
      <c r="G30" s="80">
        <v>-33080</v>
      </c>
    </row>
    <row r="31" spans="2:7" ht="11.25" customHeight="1">
      <c r="B31" s="35" t="s">
        <v>79</v>
      </c>
      <c r="C31" s="7"/>
      <c r="E31" s="63">
        <f>SUM(E25:E30)</f>
        <v>54684</v>
      </c>
      <c r="F31" s="42"/>
      <c r="G31" s="67">
        <f>SUM(G25:G30)</f>
        <v>3500</v>
      </c>
    </row>
    <row r="32" spans="2:7" ht="11.25" customHeight="1">
      <c r="B32" s="35"/>
      <c r="C32" s="7"/>
      <c r="E32" s="63"/>
      <c r="F32" s="42"/>
      <c r="G32" s="67"/>
    </row>
    <row r="33" spans="2:7" ht="11.25" customHeight="1">
      <c r="B33" s="35"/>
      <c r="C33" s="7" t="s">
        <v>21</v>
      </c>
      <c r="E33" s="63">
        <v>-702</v>
      </c>
      <c r="F33" s="42"/>
      <c r="G33" s="63">
        <v>-126</v>
      </c>
    </row>
    <row r="34" spans="2:7" ht="11.25" customHeight="1">
      <c r="B34" s="35"/>
      <c r="C34" s="7" t="s">
        <v>104</v>
      </c>
      <c r="E34" s="63">
        <v>-1777</v>
      </c>
      <c r="F34" s="42"/>
      <c r="G34" s="67">
        <v>-2257</v>
      </c>
    </row>
    <row r="35" spans="2:7" ht="11.25" customHeight="1" thickBot="1">
      <c r="B35" s="8" t="s">
        <v>77</v>
      </c>
      <c r="C35" s="7"/>
      <c r="E35" s="78">
        <f>SUM(E31:E34)</f>
        <v>52205</v>
      </c>
      <c r="F35" s="42"/>
      <c r="G35" s="68">
        <f>SUM(G31:G34)</f>
        <v>1117</v>
      </c>
    </row>
    <row r="36" spans="2:7" ht="11.25" customHeight="1" thickTop="1">
      <c r="B36" s="6"/>
      <c r="C36" s="7"/>
      <c r="E36" s="63"/>
      <c r="F36" s="42"/>
      <c r="G36" s="67"/>
    </row>
    <row r="37" spans="2:7" ht="11.25" customHeight="1">
      <c r="B37" s="12" t="s">
        <v>22</v>
      </c>
      <c r="C37" s="7"/>
      <c r="E37" s="63"/>
      <c r="F37" s="42"/>
      <c r="G37" s="67"/>
    </row>
    <row r="38" spans="2:7" ht="11.25" customHeight="1">
      <c r="B38" s="9" t="s">
        <v>23</v>
      </c>
      <c r="C38" s="7"/>
      <c r="D38" s="55"/>
      <c r="E38" s="76">
        <v>-2337</v>
      </c>
      <c r="F38" s="42"/>
      <c r="G38" s="76">
        <v>-1386</v>
      </c>
    </row>
    <row r="39" spans="2:7" ht="11.25" customHeight="1">
      <c r="B39" s="6" t="s">
        <v>24</v>
      </c>
      <c r="C39" s="7"/>
      <c r="E39" s="63">
        <v>201</v>
      </c>
      <c r="F39" s="42"/>
      <c r="G39" s="79">
        <v>188</v>
      </c>
    </row>
    <row r="40" spans="2:7" ht="11.25" customHeight="1" thickBot="1">
      <c r="B40" s="6"/>
      <c r="C40" s="7"/>
      <c r="E40" s="78">
        <f>SUM(E38:E39)</f>
        <v>-2136</v>
      </c>
      <c r="F40" s="42"/>
      <c r="G40" s="68">
        <f>SUM(G38:G39)</f>
        <v>-1198</v>
      </c>
    </row>
    <row r="41" spans="2:7" ht="11.25" customHeight="1" thickTop="1">
      <c r="B41" s="6"/>
      <c r="C41" s="7"/>
      <c r="E41" s="63"/>
      <c r="F41" s="42"/>
      <c r="G41" s="67"/>
    </row>
    <row r="42" spans="2:7" ht="11.25" customHeight="1">
      <c r="B42" s="12" t="s">
        <v>25</v>
      </c>
      <c r="C42" s="7"/>
      <c r="E42" s="63"/>
      <c r="F42" s="42"/>
      <c r="G42" s="67"/>
    </row>
    <row r="43" spans="2:7" ht="11.25" customHeight="1">
      <c r="B43" s="9" t="s">
        <v>65</v>
      </c>
      <c r="C43" s="7"/>
      <c r="E43" s="63">
        <v>-4483</v>
      </c>
      <c r="F43" s="42"/>
      <c r="G43" s="63">
        <v>-2755</v>
      </c>
    </row>
    <row r="44" spans="2:7" ht="11.25" customHeight="1">
      <c r="B44" s="9" t="s">
        <v>114</v>
      </c>
      <c r="C44" s="7"/>
      <c r="E44" s="63">
        <v>25449</v>
      </c>
      <c r="F44" s="42"/>
      <c r="G44" s="67">
        <v>24160</v>
      </c>
    </row>
    <row r="45" spans="2:7" ht="11.25" customHeight="1" hidden="1">
      <c r="B45" s="9" t="s">
        <v>84</v>
      </c>
      <c r="C45" s="7"/>
      <c r="E45" s="63">
        <v>0</v>
      </c>
      <c r="F45" s="42"/>
      <c r="G45" s="67"/>
    </row>
    <row r="46" spans="2:9" ht="11.25" customHeight="1">
      <c r="B46" s="9" t="s">
        <v>115</v>
      </c>
      <c r="C46" s="7"/>
      <c r="E46" s="63">
        <v>-65279</v>
      </c>
      <c r="F46" s="42"/>
      <c r="G46" s="67">
        <v>-29486</v>
      </c>
      <c r="I46" s="88"/>
    </row>
    <row r="47" spans="2:9" ht="11.25" customHeight="1" thickBot="1">
      <c r="B47" s="6"/>
      <c r="C47" s="7"/>
      <c r="E47" s="78">
        <f>SUM(E43:E46)</f>
        <v>-44313</v>
      </c>
      <c r="F47" s="42"/>
      <c r="G47" s="68">
        <f>SUM(G43:G46)</f>
        <v>-8081</v>
      </c>
      <c r="I47" s="88"/>
    </row>
    <row r="48" spans="2:7" ht="11.25" customHeight="1" thickTop="1">
      <c r="B48" s="6"/>
      <c r="C48" s="7"/>
      <c r="E48" s="63"/>
      <c r="F48" s="42"/>
      <c r="G48" s="67"/>
    </row>
    <row r="49" spans="2:7" ht="11.25" customHeight="1">
      <c r="B49" s="9" t="s">
        <v>78</v>
      </c>
      <c r="C49" s="7"/>
      <c r="E49" s="63">
        <f>E35+E40+E47</f>
        <v>5756</v>
      </c>
      <c r="F49" s="42"/>
      <c r="G49" s="67">
        <f>+G35+G40+G47</f>
        <v>-8162</v>
      </c>
    </row>
    <row r="50" spans="2:7" ht="11.25" customHeight="1">
      <c r="B50" s="10"/>
      <c r="C50" s="11"/>
      <c r="E50" s="63"/>
      <c r="F50" s="42"/>
      <c r="G50" s="67"/>
    </row>
    <row r="51" spans="2:7" ht="11.25" customHeight="1">
      <c r="B51" s="12" t="s">
        <v>26</v>
      </c>
      <c r="C51" s="13"/>
      <c r="E51" s="63">
        <v>11514</v>
      </c>
      <c r="F51" s="42"/>
      <c r="G51" s="67">
        <v>19006</v>
      </c>
    </row>
    <row r="52" spans="2:7" ht="11.25" customHeight="1">
      <c r="B52" s="9"/>
      <c r="C52" s="7"/>
      <c r="E52" s="63"/>
      <c r="F52" s="42"/>
      <c r="G52" s="67"/>
    </row>
    <row r="53" spans="2:7" ht="11.25" customHeight="1" thickBot="1">
      <c r="B53" s="12" t="s">
        <v>27</v>
      </c>
      <c r="C53" s="14"/>
      <c r="E53" s="78">
        <f>SUM(E49:E52)</f>
        <v>17270</v>
      </c>
      <c r="F53" s="42"/>
      <c r="G53" s="68">
        <f>+G49+G51</f>
        <v>10844</v>
      </c>
    </row>
    <row r="54" spans="5:9" ht="11.25" customHeight="1" thickTop="1">
      <c r="E54" s="63"/>
      <c r="F54" s="42"/>
      <c r="G54" s="67"/>
      <c r="I54" s="88"/>
    </row>
    <row r="55" spans="5:7" ht="11.25" customHeight="1">
      <c r="E55" s="63"/>
      <c r="F55" s="42"/>
      <c r="G55" s="66"/>
    </row>
    <row r="56" spans="5:7" ht="11.25" customHeight="1">
      <c r="E56" s="85"/>
      <c r="G56" s="66"/>
    </row>
    <row r="57" spans="5:7" ht="11.25" customHeight="1">
      <c r="E57" s="36"/>
      <c r="G57" s="66"/>
    </row>
    <row r="58" spans="2:7" ht="11.25" customHeight="1">
      <c r="B58" s="17" t="s">
        <v>72</v>
      </c>
      <c r="G58" s="66"/>
    </row>
    <row r="59" spans="2:7" ht="11.25" customHeight="1">
      <c r="B59" s="17" t="s">
        <v>102</v>
      </c>
      <c r="G59" s="66"/>
    </row>
    <row r="60" ht="11.25" customHeight="1">
      <c r="G60" s="66"/>
    </row>
    <row r="61" ht="11.25" customHeight="1">
      <c r="G61" s="66"/>
    </row>
    <row r="62" ht="12">
      <c r="G62" s="66"/>
    </row>
    <row r="63" ht="12">
      <c r="G63" s="66"/>
    </row>
    <row r="64" ht="12">
      <c r="G64" s="66"/>
    </row>
    <row r="65" ht="12">
      <c r="G65" s="66"/>
    </row>
    <row r="66" ht="12">
      <c r="G66" s="66"/>
    </row>
    <row r="67" ht="12">
      <c r="G67" s="66"/>
    </row>
    <row r="68" ht="12">
      <c r="G68" s="66"/>
    </row>
    <row r="69" ht="12">
      <c r="G69" s="66"/>
    </row>
    <row r="70" ht="12">
      <c r="G70" s="66"/>
    </row>
    <row r="71" ht="12">
      <c r="G71" s="66"/>
    </row>
    <row r="72" ht="12">
      <c r="G72" s="66"/>
    </row>
    <row r="73" ht="12">
      <c r="G73" s="66"/>
    </row>
    <row r="74" ht="12">
      <c r="G74" s="66"/>
    </row>
    <row r="75" ht="12">
      <c r="G75" s="66"/>
    </row>
    <row r="76" ht="12">
      <c r="G76" s="66"/>
    </row>
    <row r="77" ht="12">
      <c r="G77" s="66"/>
    </row>
    <row r="78" ht="12">
      <c r="G78" s="66"/>
    </row>
    <row r="79" ht="12">
      <c r="G79" s="66"/>
    </row>
    <row r="80" ht="12">
      <c r="G80" s="66"/>
    </row>
    <row r="81" ht="12">
      <c r="G81" s="66"/>
    </row>
    <row r="82" ht="12">
      <c r="G82" s="66"/>
    </row>
    <row r="83" ht="12">
      <c r="G83" s="66"/>
    </row>
    <row r="84" ht="12">
      <c r="G84" s="66"/>
    </row>
    <row r="85" ht="12">
      <c r="G85" s="66"/>
    </row>
    <row r="86" ht="12">
      <c r="G86" s="66"/>
    </row>
    <row r="87" ht="12">
      <c r="G87" s="66"/>
    </row>
    <row r="88" ht="12">
      <c r="G88" s="66"/>
    </row>
    <row r="89" ht="12">
      <c r="G89" s="66"/>
    </row>
    <row r="90" ht="12">
      <c r="G90" s="66"/>
    </row>
    <row r="91" ht="12">
      <c r="G91" s="66"/>
    </row>
    <row r="92" ht="12">
      <c r="G92" s="66"/>
    </row>
    <row r="93" ht="12">
      <c r="G93" s="66"/>
    </row>
  </sheetData>
  <sheetProtection/>
  <protectedRanges>
    <protectedRange sqref="D38:E38" name="Range4"/>
    <protectedRange sqref="E34" name="Range3"/>
    <protectedRange sqref="G23 E23" name="Range1"/>
    <protectedRange sqref="G40" name="Range4_1"/>
    <protectedRange sqref="G49" name="Range5_1"/>
    <protectedRange sqref="G38" name="Range4_3"/>
  </protectedRange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28</v>
      </c>
      <c r="B3" s="23"/>
    </row>
    <row r="4" spans="1:2" ht="12">
      <c r="A4" s="62" t="str">
        <f>'Income Statement'!A4</f>
        <v>For the second quarter ended 30 June 2013</v>
      </c>
      <c r="B4" s="23"/>
    </row>
    <row r="6" ht="12">
      <c r="G6" s="25"/>
    </row>
    <row r="7" spans="2:7" ht="12">
      <c r="B7" s="27"/>
      <c r="C7" s="27" t="s">
        <v>29</v>
      </c>
      <c r="D7" s="27"/>
      <c r="E7" s="27"/>
      <c r="F7" s="27"/>
      <c r="G7" s="27"/>
    </row>
    <row r="8" spans="2:7" ht="12">
      <c r="B8" s="27"/>
      <c r="C8" s="27" t="s">
        <v>30</v>
      </c>
      <c r="D8" s="27" t="s">
        <v>4</v>
      </c>
      <c r="E8" s="27"/>
      <c r="F8" s="27" t="s">
        <v>82</v>
      </c>
      <c r="G8" s="27"/>
    </row>
    <row r="9" spans="2:7" ht="12">
      <c r="B9" s="26" t="s">
        <v>9</v>
      </c>
      <c r="C9" s="26" t="s">
        <v>31</v>
      </c>
      <c r="D9" s="26" t="s">
        <v>74</v>
      </c>
      <c r="E9" s="26" t="s">
        <v>0</v>
      </c>
      <c r="F9" s="26" t="s">
        <v>62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7" t="s">
        <v>108</v>
      </c>
    </row>
    <row r="13" ht="12">
      <c r="D13" s="42"/>
    </row>
    <row r="14" spans="1:7" ht="12">
      <c r="A14" s="17" t="s">
        <v>32</v>
      </c>
      <c r="B14" s="42">
        <v>60402</v>
      </c>
      <c r="C14" s="42">
        <v>4126</v>
      </c>
      <c r="D14" s="42">
        <v>118762</v>
      </c>
      <c r="E14" s="42">
        <v>183290</v>
      </c>
      <c r="F14" s="42">
        <v>10030</v>
      </c>
      <c r="G14" s="42">
        <v>193320</v>
      </c>
    </row>
    <row r="15" spans="2:10" ht="12">
      <c r="B15" s="42"/>
      <c r="C15" s="42"/>
      <c r="D15" s="42"/>
      <c r="E15" s="42"/>
      <c r="F15" s="42"/>
      <c r="G15" s="42"/>
      <c r="J15" s="42"/>
    </row>
    <row r="16" spans="1:10" ht="12">
      <c r="A16" s="17" t="s">
        <v>73</v>
      </c>
      <c r="B16" s="42">
        <v>0</v>
      </c>
      <c r="C16" s="42">
        <v>0</v>
      </c>
      <c r="D16" s="42">
        <v>1522</v>
      </c>
      <c r="E16" s="42">
        <v>1522</v>
      </c>
      <c r="F16" s="42">
        <v>696</v>
      </c>
      <c r="G16" s="42">
        <v>2218</v>
      </c>
      <c r="H16" s="42"/>
      <c r="J16" s="42"/>
    </row>
    <row r="17" spans="2:8" ht="12">
      <c r="B17" s="42"/>
      <c r="C17" s="42"/>
      <c r="D17" s="42"/>
      <c r="E17" s="42"/>
      <c r="F17" s="42"/>
      <c r="G17" s="42"/>
      <c r="H17" s="19"/>
    </row>
    <row r="18" spans="1:8" ht="12.75" thickBot="1">
      <c r="A18" s="17" t="s">
        <v>33</v>
      </c>
      <c r="B18" s="52">
        <f aca="true" t="shared" si="0" ref="B18:G18">SUM(B14:B17)</f>
        <v>60402</v>
      </c>
      <c r="C18" s="52">
        <f t="shared" si="0"/>
        <v>4126</v>
      </c>
      <c r="D18" s="52">
        <f t="shared" si="0"/>
        <v>120284</v>
      </c>
      <c r="E18" s="52">
        <f t="shared" si="0"/>
        <v>184812</v>
      </c>
      <c r="F18" s="52">
        <f t="shared" si="0"/>
        <v>10726</v>
      </c>
      <c r="G18" s="52">
        <f t="shared" si="0"/>
        <v>195538</v>
      </c>
      <c r="H18" s="42"/>
    </row>
    <row r="19" spans="2:8" ht="12.75" thickTop="1">
      <c r="B19" s="42"/>
      <c r="C19" s="42"/>
      <c r="D19" s="42"/>
      <c r="E19" s="42"/>
      <c r="F19" s="42"/>
      <c r="G19" s="42"/>
      <c r="H19" s="42"/>
    </row>
    <row r="20" spans="2:8" ht="12">
      <c r="B20" s="42"/>
      <c r="C20" s="42"/>
      <c r="D20" s="42"/>
      <c r="E20" s="42"/>
      <c r="F20" s="42"/>
      <c r="G20" s="42"/>
      <c r="H20" s="42"/>
    </row>
    <row r="21" spans="1:8" ht="12">
      <c r="A21" s="37" t="s">
        <v>109</v>
      </c>
      <c r="B21" s="42"/>
      <c r="C21" s="42"/>
      <c r="D21" s="42"/>
      <c r="E21" s="42"/>
      <c r="F21" s="42"/>
      <c r="G21" s="42"/>
      <c r="H21" s="42"/>
    </row>
    <row r="22" spans="2:8" ht="12">
      <c r="B22" s="42"/>
      <c r="C22" s="42"/>
      <c r="D22" s="42"/>
      <c r="E22" s="42"/>
      <c r="F22" s="42"/>
      <c r="G22" s="42"/>
      <c r="H22" s="42"/>
    </row>
    <row r="23" spans="1:7" ht="12">
      <c r="A23" s="17" t="s">
        <v>32</v>
      </c>
      <c r="B23" s="42">
        <v>60402</v>
      </c>
      <c r="C23" s="42">
        <v>4126</v>
      </c>
      <c r="D23" s="42">
        <v>119837</v>
      </c>
      <c r="E23" s="42">
        <v>184365</v>
      </c>
      <c r="F23" s="42">
        <v>9247</v>
      </c>
      <c r="G23" s="42">
        <f>+E23+F23</f>
        <v>193612</v>
      </c>
    </row>
    <row r="24" spans="2:7" ht="12">
      <c r="B24" s="42"/>
      <c r="C24" s="42"/>
      <c r="D24" s="42"/>
      <c r="E24" s="42"/>
      <c r="F24" s="42"/>
      <c r="G24" s="42"/>
    </row>
    <row r="25" spans="1:7" ht="12">
      <c r="A25" s="17" t="s">
        <v>73</v>
      </c>
      <c r="B25" s="42">
        <v>0</v>
      </c>
      <c r="C25" s="42">
        <v>0</v>
      </c>
      <c r="D25" s="42">
        <v>3647</v>
      </c>
      <c r="E25" s="42">
        <v>3647</v>
      </c>
      <c r="F25" s="42">
        <v>713</v>
      </c>
      <c r="G25" s="42">
        <f>+E25+F25</f>
        <v>4360</v>
      </c>
    </row>
    <row r="26" spans="2:8" ht="12">
      <c r="B26" s="54"/>
      <c r="C26" s="54"/>
      <c r="D26" s="19"/>
      <c r="E26" s="19"/>
      <c r="F26" s="19" t="s">
        <v>112</v>
      </c>
      <c r="G26" s="19"/>
      <c r="H26" s="19"/>
    </row>
    <row r="27" spans="1:8" ht="12.75" thickBot="1">
      <c r="A27" s="17" t="s">
        <v>33</v>
      </c>
      <c r="B27" s="52">
        <f aca="true" t="shared" si="1" ref="B27:G27">SUM(B23:B26)</f>
        <v>60402</v>
      </c>
      <c r="C27" s="52">
        <f t="shared" si="1"/>
        <v>4126</v>
      </c>
      <c r="D27" s="52">
        <f t="shared" si="1"/>
        <v>123484</v>
      </c>
      <c r="E27" s="52">
        <f t="shared" si="1"/>
        <v>188012</v>
      </c>
      <c r="F27" s="52">
        <f t="shared" si="1"/>
        <v>9960</v>
      </c>
      <c r="G27" s="52">
        <f t="shared" si="1"/>
        <v>197972</v>
      </c>
      <c r="H27" s="42"/>
    </row>
    <row r="28" ht="12.75" thickTop="1">
      <c r="H28" s="42"/>
    </row>
    <row r="29" ht="12">
      <c r="H29" s="42"/>
    </row>
    <row r="30" ht="12">
      <c r="A30" s="17" t="s">
        <v>75</v>
      </c>
    </row>
    <row r="31" ht="12">
      <c r="A31" s="17" t="s">
        <v>103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2013-07-24T01:14:07Z</cp:lastPrinted>
  <dcterms:created xsi:type="dcterms:W3CDTF">2005-02-18T06:17:44Z</dcterms:created>
  <dcterms:modified xsi:type="dcterms:W3CDTF">2013-08-05T09:28:52Z</dcterms:modified>
  <cp:category/>
  <cp:version/>
  <cp:contentType/>
  <cp:contentStatus/>
</cp:coreProperties>
</file>