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activeTab="3"/>
  </bookViews>
  <sheets>
    <sheet name="CIS (2)" sheetId="1" r:id="rId1"/>
    <sheet name="CBS (2)" sheetId="2" r:id="rId2"/>
    <sheet name="CCFS (2)" sheetId="3" r:id="rId3"/>
    <sheet name="SCE (2)" sheetId="4" r:id="rId4"/>
  </sheets>
  <externalReferences>
    <externalReference r:id="rId7"/>
    <externalReference r:id="rId8"/>
  </externalReferences>
  <definedNames>
    <definedName name="\a">'[1]FA-LISTING'!#REF!</definedName>
    <definedName name="\p">'[1]FA-LISTING'!#REF!</definedName>
    <definedName name="BLDG">'[1]FA-LISTING'!#REF!</definedName>
    <definedName name="BLDGIMP">'[1]FA-LISTING'!#REF!</definedName>
    <definedName name="BLDGREV">'[1]FA-LISTING'!#REF!</definedName>
    <definedName name="COMP">'[1]FA-LISTING'!#REF!</definedName>
    <definedName name="FF">'[1]FA-LISTING'!#REF!</definedName>
    <definedName name="FORK">'[1]FA-LISTING'!#REF!</definedName>
    <definedName name="INTRES">#REF!</definedName>
    <definedName name="LANDIMP">'[1]FA-LISTING'!#REF!</definedName>
    <definedName name="LANDREV">'[1]FA-LISTING'!#REF!</definedName>
    <definedName name="MV">'[1]FA-LISTING'!#REF!</definedName>
    <definedName name="OE">'[1]FA-LISTING'!#REF!</definedName>
    <definedName name="P_M">'[1]FA-LISTING'!#REF!</definedName>
    <definedName name="Print_Area_MI">#REF!</definedName>
  </definedNames>
  <calcPr fullCalcOnLoad="1"/>
</workbook>
</file>

<file path=xl/comments4.xml><?xml version="1.0" encoding="utf-8"?>
<comments xmlns="http://schemas.openxmlformats.org/spreadsheetml/2006/main">
  <authors>
    <author>THE</author>
    <author>hfs</author>
  </authors>
  <commentList>
    <comment ref="P19" authorId="0">
      <text>
        <r>
          <rPr>
            <sz val="8"/>
            <rFont val="Tahoma"/>
            <family val="0"/>
          </rPr>
          <t xml:space="preserve">MI's share of movement in Exchange Fluctuation Reserve
</t>
        </r>
      </text>
    </comment>
    <comment ref="P21" authorId="0">
      <text>
        <r>
          <rPr>
            <b/>
            <sz val="8"/>
            <rFont val="Tahoma"/>
            <family val="0"/>
          </rPr>
          <t xml:space="preserve">MI's share of profit/(loss)
</t>
        </r>
      </text>
    </comment>
    <comment ref="A17" authorId="1">
      <text>
        <r>
          <rPr>
            <b/>
            <sz val="8"/>
            <rFont val="Tahoma"/>
            <family val="0"/>
          </rPr>
          <t>Per Audited Accounts</t>
        </r>
      </text>
    </comment>
  </commentList>
</comments>
</file>

<file path=xl/sharedStrings.xml><?xml version="1.0" encoding="utf-8"?>
<sst xmlns="http://schemas.openxmlformats.org/spreadsheetml/2006/main" count="162" uniqueCount="123">
  <si>
    <t>TONG HERR RESOURCES BERHAD</t>
  </si>
  <si>
    <t>(Company No.432139-W)</t>
  </si>
  <si>
    <t>(Incorporated in Malaysia)</t>
  </si>
  <si>
    <t>AND ITS SUBSIDIARY COMPANIES</t>
  </si>
  <si>
    <t xml:space="preserve">UNAUDITED CONDENSED CONSOLIDATED INCOME STATEMENTS </t>
  </si>
  <si>
    <t>For the Nine-Month Period Ended 30 September 2007</t>
  </si>
  <si>
    <t>INDIVIDUAL QUARTER</t>
  </si>
  <si>
    <t>CUMULATIVE QUARTER</t>
  </si>
  <si>
    <t>Quarter Ended</t>
  </si>
  <si>
    <t>9 months ended</t>
  </si>
  <si>
    <t>30-09-07</t>
  </si>
  <si>
    <t>30-09-06</t>
  </si>
  <si>
    <t>RM'000</t>
  </si>
  <si>
    <t>Revenue</t>
  </si>
  <si>
    <t>Cost of Sales</t>
  </si>
  <si>
    <t>Gross Profit</t>
  </si>
  <si>
    <t>Other income</t>
  </si>
  <si>
    <t>Administrative expenses</t>
  </si>
  <si>
    <t>Selling and marketing expenses</t>
  </si>
  <si>
    <t>Finance costs</t>
  </si>
  <si>
    <t>Profit Before Tax</t>
  </si>
  <si>
    <t>Income tax expenses</t>
  </si>
  <si>
    <t>Profit For The Period</t>
  </si>
  <si>
    <t>Attributable to:</t>
  </si>
  <si>
    <t xml:space="preserve">     Equity holder of the parent</t>
  </si>
  <si>
    <t xml:space="preserve">     Minority interest</t>
  </si>
  <si>
    <t>Earnings per share attributable</t>
  </si>
  <si>
    <t xml:space="preserve">     to equity holders of the parent:</t>
  </si>
  <si>
    <t>Basic, for profit for the period (sen)</t>
  </si>
  <si>
    <t>Diluted, for profit for the period (sen)</t>
  </si>
  <si>
    <t>(The Unaudited Condensed Consolidated Income Statements should be read in conjunction with the audited financial statement for the year ended 31 December 2006 and the accompanying explanatory notes attached to the interim financial statements.)</t>
  </si>
  <si>
    <t>UNAUDITED CONDENSED CONSOLIDATED BALANCE SHEET AS AT 30 SEPTEMBER 2007</t>
  </si>
  <si>
    <t>(Financial Year Ending 31 December 2007)</t>
  </si>
  <si>
    <t>(Unaudited)</t>
  </si>
  <si>
    <t>(Audited)</t>
  </si>
  <si>
    <t>30 SEPTEMBER</t>
  </si>
  <si>
    <t>31 DECEMBER</t>
  </si>
  <si>
    <t>2007</t>
  </si>
  <si>
    <t>2006</t>
  </si>
  <si>
    <t>(Restated)</t>
  </si>
  <si>
    <t>ASSETS</t>
  </si>
  <si>
    <t>Non-current assets</t>
  </si>
  <si>
    <t>Property, plant and equipment</t>
  </si>
  <si>
    <t>Prepaid lease payments</t>
  </si>
  <si>
    <t>Current assets</t>
  </si>
  <si>
    <t>Inventories</t>
  </si>
  <si>
    <t>Trade receivables</t>
  </si>
  <si>
    <t>Other receivables</t>
  </si>
  <si>
    <t>Cash and bank balances</t>
  </si>
  <si>
    <t>TOTAL ASSETS</t>
  </si>
  <si>
    <t>EQUITY AND LIABILITIES</t>
  </si>
  <si>
    <t>Share capital</t>
  </si>
  <si>
    <t>Share premium</t>
  </si>
  <si>
    <t>Treasury shares</t>
  </si>
  <si>
    <t>Other reserves</t>
  </si>
  <si>
    <t>Retained earnings</t>
  </si>
  <si>
    <t>Equity attributable to equity holders of the parent</t>
  </si>
  <si>
    <t>Minority interest</t>
  </si>
  <si>
    <t>Total equity</t>
  </si>
  <si>
    <t>Non-current liabilities</t>
  </si>
  <si>
    <t>Deferred tax liabilities</t>
  </si>
  <si>
    <t>Current Liabilities</t>
  </si>
  <si>
    <t>Borrowings</t>
  </si>
  <si>
    <t>Trade payables</t>
  </si>
  <si>
    <t>Other payables</t>
  </si>
  <si>
    <t>Current tax payable</t>
  </si>
  <si>
    <t>Total liabilities</t>
  </si>
  <si>
    <t>TOTAL EQUITY AND LIABILITIES</t>
  </si>
  <si>
    <t>Net assets per share attributable to ordinary equity holders of the parent (sen)</t>
  </si>
  <si>
    <t>(The Unaudited Condensed Consolidated Balance Sheet should be read in conjunction with the audited financial statement for the year ended 31 December 2006 and the accompanying explanatory notes attached to the interim financial statements.)</t>
  </si>
  <si>
    <t>AND ITS SUBSIDIARY COMPANY</t>
  </si>
  <si>
    <t>CONDENSED CONSOLIDATED CASH FLOW STATEMENT</t>
  </si>
  <si>
    <t>FOR THE PERIOD ENDED 30 SEPTEMBER 2007</t>
  </si>
  <si>
    <t>9 months</t>
  </si>
  <si>
    <t>ended 30 September</t>
  </si>
  <si>
    <t>Net cash from operating activities</t>
  </si>
  <si>
    <t>Net cash used in investing activities</t>
  </si>
  <si>
    <t>Net cash (used in) / generated from financing activities</t>
  </si>
  <si>
    <t>Net increase in cash and cash equivalents</t>
  </si>
  <si>
    <t>Effect of exchange rate changes</t>
  </si>
  <si>
    <t>Cash and cash equivalents at beginning of financial period</t>
  </si>
  <si>
    <t>Cash and cash equivalents at end of financial period</t>
  </si>
  <si>
    <t>Cash and cash equivalents at end of financial period comprise the following:</t>
  </si>
  <si>
    <t xml:space="preserve">As at </t>
  </si>
  <si>
    <t>As at</t>
  </si>
  <si>
    <t>30 September 2007</t>
  </si>
  <si>
    <t>30 September 2006</t>
  </si>
  <si>
    <t>Bank overdrafts</t>
  </si>
  <si>
    <t>(The Unaudited Condensed Consolidated Cash Flow Statement should be read in conjunction with the audited financial statement for the year ended 31 December 2006 and the accompanying explanatory notes attached to the interim financial statements.)</t>
  </si>
  <si>
    <t>CONDENSED CONSOLIDATED STATEMENTS OF CHANGES IN EQUITY</t>
  </si>
  <si>
    <t>Minority</t>
  </si>
  <si>
    <t xml:space="preserve">Total </t>
  </si>
  <si>
    <t>&lt;----------------------------------Attributable to Equity Holders of the Parent--------------------------------&gt;</t>
  </si>
  <si>
    <t>Interest</t>
  </si>
  <si>
    <t>Equity</t>
  </si>
  <si>
    <t>&lt;-----------------------Non-Distributable----------------------&gt;</t>
  </si>
  <si>
    <t>Distributable</t>
  </si>
  <si>
    <t xml:space="preserve">Share   </t>
  </si>
  <si>
    <t>Share</t>
  </si>
  <si>
    <t>Treasury</t>
  </si>
  <si>
    <t>Other</t>
  </si>
  <si>
    <t>Held for</t>
  </si>
  <si>
    <t xml:space="preserve">Retained </t>
  </si>
  <si>
    <t>Capital</t>
  </si>
  <si>
    <t>Premium</t>
  </si>
  <si>
    <t>Shares</t>
  </si>
  <si>
    <t>Reserves</t>
  </si>
  <si>
    <t>Sale</t>
  </si>
  <si>
    <t>Earnings</t>
  </si>
  <si>
    <t>Total</t>
  </si>
  <si>
    <t>(RM'000)</t>
  </si>
  <si>
    <t>At 1 January 2007</t>
  </si>
  <si>
    <t>Foreign currency translation</t>
  </si>
  <si>
    <t>Profit for the period</t>
  </si>
  <si>
    <t>Total recognised income and expense for the period</t>
  </si>
  <si>
    <t>Issue of ordinary shares pursuant to ESOS</t>
  </si>
  <si>
    <t>Payment of dividend</t>
  </si>
  <si>
    <t>Purchase of treasury shares</t>
  </si>
  <si>
    <t>At 30 September 2007</t>
  </si>
  <si>
    <t>At 1 January 2006</t>
  </si>
  <si>
    <t>Minority Interest's contribution of capital</t>
  </si>
  <si>
    <t>At 30 September 2006</t>
  </si>
  <si>
    <t>(The Unaudited Condensed Consolidated Statements of Changes In Equity should be read in conjunction with the audited financial statement for the year ended 31 December 2006 and the accompanying explanatory notes attached to the interim financial statement</t>
  </si>
</sst>
</file>

<file path=xl/styles.xml><?xml version="1.0" encoding="utf-8"?>
<styleSheet xmlns="http://schemas.openxmlformats.org/spreadsheetml/2006/main">
  <numFmts count="64">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RM&quot;* #,##0_);_(&quot;RM&quot;* \(#,##0\);_(&quot;RM&quot;* &quot;-&quot;_);_(@_)"/>
    <numFmt numFmtId="173" formatCode="_(&quot;RM&quot;* #,##0.00_);_(&quot;RM&quot;* \(#,##0.00\);_(&quot;RM&quot;* &quot;-&quot;??_);_(@_)"/>
    <numFmt numFmtId="174" formatCode="_-&quot;£&quot;* #,##0_-;\-&quot;£&quot;* #,##0_-;_-&quot;£&quot;* &quot;-&quot;_-;_-@_-"/>
    <numFmt numFmtId="175" formatCode="_-&quot;£&quot;* #,##0.00_-;\-&quot;£&quot;* #,##0.00_-;_-&quot;£&quot;* &quot;-&quot;??_-;_-@_-"/>
    <numFmt numFmtId="176" formatCode="_-* #,##0_-;\-* #,##0_-;_-* &quot;-&quot;??_-;_-@_-"/>
    <numFmt numFmtId="177" formatCode="_(* #,##0_);\(* #,##0\);_(* &quot;-&quot;??_);_(@_)"/>
    <numFmt numFmtId="178" formatCode="#,##0.0_);\(#,##0.0\)"/>
    <numFmt numFmtId="179" formatCode="_(* #,##0.0000_);_(* \(#,##0.0000\);_(* &quot;-&quot;??_);_(@_)"/>
    <numFmt numFmtId="180" formatCode="0.0000"/>
    <numFmt numFmtId="181" formatCode="#,##0.00000_);\(#,##0.00000\)"/>
    <numFmt numFmtId="182" formatCode="#,##0.000000_);\(#,##0.000000\)"/>
    <numFmt numFmtId="183" formatCode="_-* #,##0.000000_-;\-* #,##0.000000_-;_-* &quot;-&quot;??_-;_-@_-"/>
    <numFmt numFmtId="184" formatCode="_-&quot;$&quot;* #,##0.00_-;\-&quot;$&quot;* #,##0.00_-;_-&quot;$&quot;* &quot;-&quot;??_-;_-@_-"/>
    <numFmt numFmtId="185" formatCode="#,##0_);[Red]\(#,##0_);&quot;-&quot;"/>
    <numFmt numFmtId="186" formatCode="0.00_)"/>
    <numFmt numFmtId="187" formatCode="mmmm\ d\,\ yyyy"/>
    <numFmt numFmtId="188" formatCode="_(&quot;$&quot;* #,##0.0000_);_(&quot;$&quot;* \(#,##0.0000\);_(&quot;$&quot;* &quot;-&quot;??_);_(@_)"/>
    <numFmt numFmtId="189" formatCode="_(&quot;N$&quot;* #,##0.00_);_(&quot;N$&quot;* \(#,##0.00\);_(&quot;N$&quot;* &quot;-&quot;??_);_(@_)"/>
    <numFmt numFmtId="190" formatCode="#,##0.0"/>
    <numFmt numFmtId="191" formatCode="mm/dd/yy"/>
    <numFmt numFmtId="192" formatCode="#,##0.00000"/>
    <numFmt numFmtId="193" formatCode="&quot;$&quot;#,##0.000_);\(&quot;$&quot;#,##0.00\)"/>
    <numFmt numFmtId="194" formatCode="&quot;$&quot;#,##0.0000_);\(&quot;$&quot;#,##0.000\)"/>
    <numFmt numFmtId="195" formatCode="&quot;¥&quot;#,##0;[Red]&quot;¥&quot;\-#,##0"/>
    <numFmt numFmtId="196" formatCode="&quot;¥&quot;#,##0;[Red]&quot;¥&quot;&quot;¥&quot;\-#,##0"/>
    <numFmt numFmtId="197" formatCode="&quot;¥&quot;#,##0.00;[Red]&quot;¥&quot;&quot;¥&quot;&quot;¥&quot;&quot;¥&quot;&quot;¥&quot;&quot;¥&quot;\-#,##0.00"/>
    <numFmt numFmtId="198" formatCode="_-* #,##0.00000_-;\-* #,##0.00000_-;_-* &quot;-&quot;??_-;_-@_-"/>
    <numFmt numFmtId="199" formatCode="_ * #,##0.00_ ;_ * \-#,##0.00_ ;_ * &quot;-&quot;??_ ;_ @_ "/>
    <numFmt numFmtId="200" formatCode="&quot;$&quot;#,##0.0_);[Red]\(&quot;$&quot;#,##0.0\)"/>
    <numFmt numFmtId="201" formatCode="_ * #,##0_ ;_ * \-#,##0_ ;_ * &quot;-&quot;_ ;_ @_ "/>
    <numFmt numFmtId="202" formatCode="_(* #,##0_);_(* \(#,##0\);_(* &quot;-&quot;??_);_(@_)"/>
    <numFmt numFmtId="203" formatCode="0.000%"/>
    <numFmt numFmtId="204" formatCode="_-* #,##0.0000_-;\-* #,##0.0000_-;_-* &quot;-&quot;??_-;_-@_-"/>
    <numFmt numFmtId="205" formatCode="0.0%"/>
    <numFmt numFmtId="206" formatCode="mmm\-yyyy"/>
    <numFmt numFmtId="207" formatCode="_(* #,##0.000000_);_(* \(#,##0.000000\);_(* &quot;-&quot;??_);_(@_)"/>
    <numFmt numFmtId="208" formatCode="_(* #,##0_-;\(#,##0\);_-* &quot;-&quot;??_-;_-@_-"/>
    <numFmt numFmtId="209" formatCode="0.00000"/>
    <numFmt numFmtId="210" formatCode="0.000000"/>
    <numFmt numFmtId="211" formatCode="_(* #,##0.0000_);_(* \(#,##0.0000\);_(* &quot;-&quot;????_);_(@_)"/>
    <numFmt numFmtId="212" formatCode="_(* #,##0.000000_);_(* \(#,##0.000000\);_(* &quot;-&quot;??????_);_(@_)"/>
    <numFmt numFmtId="213" formatCode="[$-409]dddd\,\ mmmm\ dd\,\ yyyy"/>
    <numFmt numFmtId="214" formatCode="[$-409]d\-mmm\-yyyy;@"/>
    <numFmt numFmtId="215" formatCode="_-* #,##0.0_-;\-* #,##0.0_-;_-* &quot;-&quot;??_-;_-@_-"/>
    <numFmt numFmtId="216" formatCode="_(* #,##0.00000_);_(* \(#,##0.00000\);_(* &quot;-&quot;?????_);_(@_)"/>
    <numFmt numFmtId="217" formatCode="_-* #,##0.000_-;\-* #,##0.000_-;_-* &quot;-&quot;??_-;_-@_-"/>
    <numFmt numFmtId="218" formatCode="#,##0.000_);\(#,##0.000\)"/>
    <numFmt numFmtId="219" formatCode="#,##0.0000_);\(#,##0.0000\)"/>
  </numFmts>
  <fonts count="47">
    <font>
      <sz val="10"/>
      <name val="Arial"/>
      <family val="0"/>
    </font>
    <font>
      <sz val="11"/>
      <color indexed="8"/>
      <name val="Calibri"/>
      <family val="2"/>
    </font>
    <font>
      <sz val="11"/>
      <color indexed="9"/>
      <name val="Calibri"/>
      <family val="2"/>
    </font>
    <font>
      <sz val="11"/>
      <color indexed="20"/>
      <name val="Calibri"/>
      <family val="2"/>
    </font>
    <font>
      <b/>
      <sz val="10"/>
      <name val="MS Sans Serif"/>
      <family val="2"/>
    </font>
    <font>
      <sz val="10"/>
      <color indexed="8"/>
      <name val="Arial"/>
      <family val="2"/>
    </font>
    <font>
      <sz val="14"/>
      <name val="CordiaUPC"/>
      <family val="1"/>
    </font>
    <font>
      <sz val="10"/>
      <name val="Helv"/>
      <family val="2"/>
    </font>
    <font>
      <b/>
      <sz val="11"/>
      <color indexed="52"/>
      <name val="Calibri"/>
      <family val="2"/>
    </font>
    <font>
      <b/>
      <sz val="11"/>
      <color indexed="9"/>
      <name val="Calibri"/>
      <family val="2"/>
    </font>
    <font>
      <sz val="12"/>
      <name val="Times New Roman"/>
      <family val="0"/>
    </font>
    <font>
      <sz val="10"/>
      <color indexed="63"/>
      <name val="MS Sans Serif"/>
      <family val="2"/>
    </font>
    <font>
      <sz val="10"/>
      <name val="MS Sans Serif"/>
      <family val="2"/>
    </font>
    <font>
      <i/>
      <sz val="11"/>
      <color indexed="23"/>
      <name val="Calibri"/>
      <family val="2"/>
    </font>
    <font>
      <u val="single"/>
      <sz val="10"/>
      <color indexed="36"/>
      <name val="Arial"/>
      <family val="2"/>
    </font>
    <font>
      <b/>
      <sz val="12"/>
      <color indexed="33"/>
      <name val="Times New Roman"/>
      <family val="0"/>
    </font>
    <font>
      <sz val="11"/>
      <color indexed="17"/>
      <name val="Calibri"/>
      <family val="2"/>
    </font>
    <font>
      <sz val="8"/>
      <name val="Arial"/>
      <family val="2"/>
    </font>
    <font>
      <b/>
      <sz val="12"/>
      <name val="Arial"/>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Times New Roman"/>
      <family val="0"/>
    </font>
    <font>
      <b/>
      <i/>
      <sz val="16"/>
      <name val="Helv"/>
      <family val="2"/>
    </font>
    <font>
      <sz val="12"/>
      <name val="新細明體"/>
      <family val="1"/>
    </font>
    <font>
      <b/>
      <sz val="11"/>
      <color indexed="63"/>
      <name val="Calibri"/>
      <family val="2"/>
    </font>
    <font>
      <sz val="12"/>
      <color indexed="9"/>
      <name val="Arial"/>
      <family val="2"/>
    </font>
    <font>
      <i/>
      <sz val="10"/>
      <name val="MS Sans Serif"/>
      <family val="2"/>
    </font>
    <font>
      <sz val="10"/>
      <color indexed="12"/>
      <name val="Geneva"/>
      <family val="0"/>
    </font>
    <font>
      <sz val="10"/>
      <name val="Geneva"/>
      <family val="2"/>
    </font>
    <font>
      <b/>
      <sz val="18"/>
      <color indexed="56"/>
      <name val="Cambria"/>
      <family val="2"/>
    </font>
    <font>
      <sz val="11"/>
      <color indexed="10"/>
      <name val="Calibri"/>
      <family val="2"/>
    </font>
    <font>
      <sz val="12"/>
      <name val="ทsฒำฉ๚ล้"/>
      <family val="1"/>
    </font>
    <font>
      <sz val="14"/>
      <name val="뼻뮝"/>
      <family val="3"/>
    </font>
    <font>
      <sz val="12"/>
      <name val="뼻뮝"/>
      <family val="1"/>
    </font>
    <font>
      <sz val="12"/>
      <name val="바탕체"/>
      <family val="1"/>
    </font>
    <font>
      <sz val="10"/>
      <name val="굴림체"/>
      <family val="3"/>
    </font>
    <font>
      <u val="single"/>
      <sz val="10"/>
      <color indexed="12"/>
      <name val="MS Sans Serif"/>
      <family val="2"/>
    </font>
    <font>
      <u val="single"/>
      <sz val="10"/>
      <color indexed="14"/>
      <name val="MS Sans Serif"/>
      <family val="2"/>
    </font>
    <font>
      <b/>
      <sz val="12"/>
      <name val="Times New Roman"/>
      <family val="1"/>
    </font>
    <font>
      <sz val="12"/>
      <color indexed="10"/>
      <name val="Times New Roman"/>
      <family val="1"/>
    </font>
    <font>
      <i/>
      <sz val="10"/>
      <name val="Times New Roman"/>
      <family val="1"/>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41">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164" fontId="4" fillId="0" borderId="1" applyAlignment="0" applyProtection="0"/>
    <xf numFmtId="0" fontId="5" fillId="0" borderId="0" applyFill="0" applyBorder="0" applyAlignment="0">
      <protection/>
    </xf>
    <xf numFmtId="189" fontId="6" fillId="0" borderId="0" applyFill="0" applyBorder="0" applyAlignment="0">
      <protection/>
    </xf>
    <xf numFmtId="190" fontId="6" fillId="0" borderId="0" applyFill="0" applyBorder="0" applyAlignment="0">
      <protection/>
    </xf>
    <xf numFmtId="187" fontId="6" fillId="0" borderId="0" applyFill="0" applyBorder="0" applyAlignment="0">
      <protection/>
    </xf>
    <xf numFmtId="191" fontId="6" fillId="0" borderId="0" applyFill="0" applyBorder="0" applyAlignment="0">
      <protection/>
    </xf>
    <xf numFmtId="170" fontId="7" fillId="0" borderId="0" applyFill="0" applyBorder="0" applyAlignment="0">
      <protection/>
    </xf>
    <xf numFmtId="192" fontId="6" fillId="0" borderId="0" applyFill="0" applyBorder="0" applyAlignment="0">
      <protection/>
    </xf>
    <xf numFmtId="189" fontId="6" fillId="0" borderId="0" applyFill="0" applyBorder="0" applyAlignment="0">
      <protection/>
    </xf>
    <xf numFmtId="0" fontId="8" fillId="20" borderId="2" applyNumberFormat="0" applyAlignment="0" applyProtection="0"/>
    <xf numFmtId="0" fontId="9"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7"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9" fontId="6" fillId="0" borderId="0" applyFont="0" applyFill="0" applyBorder="0" applyAlignment="0" applyProtection="0"/>
    <xf numFmtId="0" fontId="11" fillId="0" borderId="0" applyNumberFormat="0" applyFill="0" applyBorder="0" applyAlignment="0" applyProtection="0"/>
    <xf numFmtId="0" fontId="0" fillId="0" borderId="0" applyFont="0" applyFill="0" applyBorder="0" applyAlignment="0" applyProtection="0"/>
    <xf numFmtId="14" fontId="5" fillId="0" borderId="0" applyFill="0" applyBorder="0" applyAlignment="0">
      <protection/>
    </xf>
    <xf numFmtId="15" fontId="12" fillId="0" borderId="0">
      <alignment/>
      <protection/>
    </xf>
    <xf numFmtId="201" fontId="0" fillId="0" borderId="0" applyFont="0" applyFill="0" applyBorder="0" applyAlignment="0" applyProtection="0"/>
    <xf numFmtId="199" fontId="0" fillId="0" borderId="0" applyFont="0" applyFill="0" applyBorder="0" applyAlignment="0" applyProtection="0"/>
    <xf numFmtId="170" fontId="7" fillId="0" borderId="0" applyFill="0" applyBorder="0" applyAlignment="0">
      <protection/>
    </xf>
    <xf numFmtId="189" fontId="6" fillId="0" borderId="0" applyFill="0" applyBorder="0" applyAlignment="0">
      <protection/>
    </xf>
    <xf numFmtId="170" fontId="7" fillId="0" borderId="0" applyFill="0" applyBorder="0" applyAlignment="0">
      <protection/>
    </xf>
    <xf numFmtId="192" fontId="6" fillId="0" borderId="0" applyFill="0" applyBorder="0" applyAlignment="0">
      <protection/>
    </xf>
    <xf numFmtId="189" fontId="6" fillId="0" borderId="0" applyFill="0" applyBorder="0" applyAlignment="0">
      <protection/>
    </xf>
    <xf numFmtId="0" fontId="13" fillId="0" borderId="0" applyNumberFormat="0" applyFill="0" applyBorder="0" applyAlignment="0" applyProtection="0"/>
    <xf numFmtId="2" fontId="0" fillId="0" borderId="0" applyFont="0" applyFill="0" applyBorder="0" applyAlignment="0" applyProtection="0"/>
    <xf numFmtId="0" fontId="14" fillId="0" borderId="0" applyNumberFormat="0" applyFill="0" applyBorder="0" applyAlignment="0" applyProtection="0"/>
    <xf numFmtId="37" fontId="15" fillId="6" borderId="0">
      <alignment/>
      <protection locked="0"/>
    </xf>
    <xf numFmtId="0" fontId="16" fillId="4" borderId="0" applyNumberFormat="0" applyBorder="0" applyAlignment="0" applyProtection="0"/>
    <xf numFmtId="38" fontId="17" fillId="22" borderId="0" applyNumberFormat="0" applyBorder="0" applyAlignment="0" applyProtection="0"/>
    <xf numFmtId="0" fontId="18" fillId="0" borderId="4" applyNumberFormat="0" applyAlignment="0" applyProtection="0"/>
    <xf numFmtId="0" fontId="18" fillId="0" borderId="5">
      <alignment horizontal="lef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200" fontId="10" fillId="6" borderId="0">
      <alignment/>
      <protection locked="0"/>
    </xf>
    <xf numFmtId="10" fontId="17" fillId="22" borderId="7" applyNumberFormat="0" applyBorder="0" applyAlignment="0" applyProtection="0"/>
    <xf numFmtId="38" fontId="10" fillId="6" borderId="0">
      <alignment/>
      <protection locked="0"/>
    </xf>
    <xf numFmtId="0" fontId="21" fillId="7" borderId="2" applyNumberFormat="0" applyAlignment="0" applyProtection="0"/>
    <xf numFmtId="170" fontId="7" fillId="0" borderId="0" applyFill="0" applyBorder="0" applyAlignment="0">
      <protection/>
    </xf>
    <xf numFmtId="189" fontId="6" fillId="0" borderId="0" applyFill="0" applyBorder="0" applyAlignment="0">
      <protection/>
    </xf>
    <xf numFmtId="170" fontId="7" fillId="0" borderId="0" applyFill="0" applyBorder="0" applyAlignment="0">
      <protection/>
    </xf>
    <xf numFmtId="192" fontId="6" fillId="0" borderId="0" applyFill="0" applyBorder="0" applyAlignment="0">
      <protection/>
    </xf>
    <xf numFmtId="189" fontId="6" fillId="0" borderId="0" applyFill="0" applyBorder="0" applyAlignment="0">
      <protection/>
    </xf>
    <xf numFmtId="0" fontId="22" fillId="0" borderId="8" applyNumberFormat="0" applyFill="0" applyAlignment="0" applyProtection="0"/>
    <xf numFmtId="168" fontId="0" fillId="0" borderId="0" applyFont="0" applyFill="0" applyBorder="0" applyAlignment="0" applyProtection="0"/>
    <xf numFmtId="170" fontId="0" fillId="0" borderId="0" applyFont="0" applyFill="0" applyBorder="0" applyAlignment="0" applyProtection="0"/>
    <xf numFmtId="0" fontId="23" fillId="23" borderId="0" applyNumberFormat="0" applyBorder="0" applyAlignment="0" applyProtection="0"/>
    <xf numFmtId="0" fontId="24" fillId="0" borderId="0">
      <alignment/>
      <protection/>
    </xf>
    <xf numFmtId="186" fontId="25" fillId="0" borderId="0">
      <alignment/>
      <protection/>
    </xf>
    <xf numFmtId="0" fontId="26" fillId="0" borderId="0">
      <alignment/>
      <protection/>
    </xf>
    <xf numFmtId="0" fontId="26" fillId="0" borderId="0">
      <alignment/>
      <protection/>
    </xf>
    <xf numFmtId="0" fontId="26" fillId="0" borderId="0">
      <alignment/>
      <protection/>
    </xf>
    <xf numFmtId="0" fontId="0" fillId="24" borderId="9" applyNumberFormat="0" applyFont="0" applyAlignment="0" applyProtection="0"/>
    <xf numFmtId="0" fontId="27" fillId="20" borderId="10" applyNumberFormat="0" applyAlignment="0" applyProtection="0"/>
    <xf numFmtId="9" fontId="0" fillId="0" borderId="0" applyFont="0" applyFill="0" applyBorder="0" applyAlignment="0" applyProtection="0"/>
    <xf numFmtId="191" fontId="6" fillId="0" borderId="0" applyFont="0" applyFill="0" applyBorder="0" applyAlignment="0" applyProtection="0"/>
    <xf numFmtId="188" fontId="6" fillId="0" borderId="0" applyFont="0" applyFill="0" applyBorder="0" applyAlignment="0" applyProtection="0"/>
    <xf numFmtId="10" fontId="0" fillId="0" borderId="0" applyFont="0" applyFill="0" applyBorder="0" applyAlignment="0" applyProtection="0"/>
    <xf numFmtId="170" fontId="7" fillId="0" borderId="0" applyFill="0" applyBorder="0" applyAlignment="0">
      <protection/>
    </xf>
    <xf numFmtId="189" fontId="6" fillId="0" borderId="0" applyFill="0" applyBorder="0" applyAlignment="0">
      <protection/>
    </xf>
    <xf numFmtId="170" fontId="7" fillId="0" borderId="0" applyFill="0" applyBorder="0" applyAlignment="0">
      <protection/>
    </xf>
    <xf numFmtId="192" fontId="6" fillId="0" borderId="0" applyFill="0" applyBorder="0" applyAlignment="0">
      <protection/>
    </xf>
    <xf numFmtId="189" fontId="6" fillId="0" borderId="0" applyFill="0" applyBorder="0" applyAlignment="0">
      <protection/>
    </xf>
    <xf numFmtId="0" fontId="28" fillId="0" borderId="11" applyNumberFormat="0" applyBorder="0" applyAlignment="0">
      <protection/>
    </xf>
    <xf numFmtId="0" fontId="30" fillId="0" borderId="0">
      <alignment horizontal="center"/>
      <protection/>
    </xf>
    <xf numFmtId="185" fontId="31" fillId="0" borderId="0" applyFont="0" applyFill="0" applyBorder="0" applyAlignment="0" applyProtection="0"/>
    <xf numFmtId="49" fontId="5" fillId="0" borderId="0" applyFill="0" applyBorder="0" applyAlignment="0">
      <protection/>
    </xf>
    <xf numFmtId="193" fontId="6" fillId="0" borderId="0" applyFill="0" applyBorder="0" applyAlignment="0">
      <protection/>
    </xf>
    <xf numFmtId="194" fontId="6" fillId="0" borderId="0" applyFill="0" applyBorder="0" applyAlignment="0">
      <protection/>
    </xf>
    <xf numFmtId="0" fontId="32"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184" fontId="34" fillId="0" borderId="0" applyFont="0" applyFill="0" applyBorder="0" applyAlignment="0" applyProtection="0"/>
    <xf numFmtId="0" fontId="12" fillId="0" borderId="0">
      <alignment/>
      <protection/>
    </xf>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0" fontId="0" fillId="0" borderId="0" applyFont="0" applyFill="0" applyBorder="0" applyAlignment="0" applyProtection="0"/>
    <xf numFmtId="0" fontId="36" fillId="0" borderId="0">
      <alignment/>
      <protection/>
    </xf>
    <xf numFmtId="0" fontId="0" fillId="0" borderId="0">
      <alignment/>
      <protection/>
    </xf>
    <xf numFmtId="169" fontId="0" fillId="0" borderId="0" applyFont="0" applyFill="0" applyBorder="0" applyAlignment="0" applyProtection="0"/>
    <xf numFmtId="171"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0" fontId="37" fillId="0" borderId="0" applyFont="0" applyFill="0" applyBorder="0" applyAlignment="0" applyProtection="0"/>
    <xf numFmtId="195" fontId="37" fillId="0" borderId="0" applyFont="0" applyFill="0" applyBorder="0" applyAlignment="0" applyProtection="0"/>
    <xf numFmtId="0" fontId="38" fillId="0" borderId="0">
      <alignment/>
      <protection/>
    </xf>
    <xf numFmtId="172" fontId="0" fillId="0" borderId="0" applyFont="0" applyFill="0" applyBorder="0" applyAlignment="0" applyProtection="0"/>
    <xf numFmtId="17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115">
    <xf numFmtId="0" fontId="0" fillId="0" borderId="0" xfId="0" applyAlignment="1">
      <alignment/>
    </xf>
    <xf numFmtId="0" fontId="10" fillId="0" borderId="0" xfId="99" applyFont="1" applyAlignment="1">
      <alignment horizontal="center"/>
      <protection/>
    </xf>
    <xf numFmtId="0" fontId="10" fillId="0" borderId="0" xfId="99" applyFont="1">
      <alignment/>
      <protection/>
    </xf>
    <xf numFmtId="49" fontId="10" fillId="0" borderId="0" xfId="99" applyNumberFormat="1" applyFont="1" applyAlignment="1">
      <alignment horizontal="center"/>
      <protection/>
    </xf>
    <xf numFmtId="0" fontId="41" fillId="0" borderId="0" xfId="99" applyFont="1" applyAlignment="1">
      <alignment horizontal="center"/>
      <protection/>
    </xf>
    <xf numFmtId="0" fontId="41" fillId="0" borderId="0" xfId="99" applyFont="1" applyFill="1" applyAlignment="1">
      <alignment horizontal="center"/>
      <protection/>
    </xf>
    <xf numFmtId="16" fontId="41" fillId="0" borderId="0" xfId="99" applyNumberFormat="1" applyFont="1" applyAlignment="1">
      <alignment horizontal="center"/>
      <protection/>
    </xf>
    <xf numFmtId="16" fontId="10" fillId="0" borderId="0" xfId="99" applyNumberFormat="1" applyFont="1" applyAlignment="1" quotePrefix="1">
      <alignment horizontal="center"/>
      <protection/>
    </xf>
    <xf numFmtId="16" fontId="10" fillId="0" borderId="0" xfId="99" applyNumberFormat="1" applyFont="1" applyAlignment="1">
      <alignment horizontal="center"/>
      <protection/>
    </xf>
    <xf numFmtId="16" fontId="41" fillId="0" borderId="0" xfId="99" applyNumberFormat="1" applyFont="1" applyFill="1" applyAlignment="1">
      <alignment horizontal="center"/>
      <protection/>
    </xf>
    <xf numFmtId="0" fontId="10" fillId="0" borderId="0" xfId="99" applyFont="1" applyAlignment="1" quotePrefix="1">
      <alignment horizontal="center"/>
      <protection/>
    </xf>
    <xf numFmtId="0" fontId="41" fillId="0" borderId="12" xfId="99" applyFont="1" applyBorder="1" applyAlignment="1">
      <alignment horizontal="center"/>
      <protection/>
    </xf>
    <xf numFmtId="0" fontId="10" fillId="0" borderId="12" xfId="99" applyFont="1" applyBorder="1" applyAlignment="1">
      <alignment horizontal="center"/>
      <protection/>
    </xf>
    <xf numFmtId="0" fontId="41" fillId="0" borderId="12" xfId="99" applyFont="1" applyFill="1" applyBorder="1" applyAlignment="1">
      <alignment horizontal="center"/>
      <protection/>
    </xf>
    <xf numFmtId="0" fontId="41" fillId="0" borderId="0" xfId="99" applyFont="1">
      <alignment/>
      <protection/>
    </xf>
    <xf numFmtId="37" fontId="10" fillId="0" borderId="0" xfId="54" applyNumberFormat="1" applyFont="1" applyAlignment="1">
      <alignment/>
    </xf>
    <xf numFmtId="37" fontId="42" fillId="0" borderId="0" xfId="54" applyNumberFormat="1" applyFont="1" applyAlignment="1">
      <alignment/>
    </xf>
    <xf numFmtId="37" fontId="10" fillId="0" borderId="0" xfId="99" applyNumberFormat="1" applyFont="1">
      <alignment/>
      <protection/>
    </xf>
    <xf numFmtId="37" fontId="10" fillId="0" borderId="12" xfId="54" applyNumberFormat="1" applyFont="1" applyBorder="1" applyAlignment="1">
      <alignment/>
    </xf>
    <xf numFmtId="219" fontId="42" fillId="0" borderId="0" xfId="54" applyNumberFormat="1" applyFont="1" applyAlignment="1">
      <alignment/>
    </xf>
    <xf numFmtId="37" fontId="10" fillId="0" borderId="13" xfId="54" applyNumberFormat="1" applyFont="1" applyBorder="1" applyAlignment="1">
      <alignment/>
    </xf>
    <xf numFmtId="39" fontId="42" fillId="0" borderId="0" xfId="54" applyNumberFormat="1" applyFont="1" applyAlignment="1">
      <alignment/>
    </xf>
    <xf numFmtId="43" fontId="10" fillId="0" borderId="14" xfId="54" applyFont="1" applyBorder="1" applyAlignment="1">
      <alignment/>
    </xf>
    <xf numFmtId="43" fontId="42" fillId="0" borderId="0" xfId="54" applyFont="1" applyAlignment="1">
      <alignment/>
    </xf>
    <xf numFmtId="0" fontId="10" fillId="0" borderId="0" xfId="99" applyFont="1" applyAlignment="1">
      <alignment horizontal="justify" vertical="top"/>
      <protection/>
    </xf>
    <xf numFmtId="0" fontId="10" fillId="0" borderId="0" xfId="98" applyFont="1" applyAlignment="1">
      <alignment horizontal="centerContinuous"/>
      <protection/>
    </xf>
    <xf numFmtId="0" fontId="10" fillId="0" borderId="0" xfId="98" applyFont="1">
      <alignment/>
      <protection/>
    </xf>
    <xf numFmtId="49" fontId="10" fillId="0" borderId="0" xfId="98" applyNumberFormat="1" applyFont="1" applyAlignment="1">
      <alignment horizontal="centerContinuous"/>
      <protection/>
    </xf>
    <xf numFmtId="0" fontId="43" fillId="0" borderId="0" xfId="98" applyFont="1" applyAlignment="1">
      <alignment horizontal="centerContinuous"/>
      <protection/>
    </xf>
    <xf numFmtId="0" fontId="41" fillId="0" borderId="0" xfId="98" applyFont="1" applyAlignment="1">
      <alignment horizontal="center"/>
      <protection/>
    </xf>
    <xf numFmtId="0" fontId="10" fillId="0" borderId="0" xfId="98" applyFont="1" applyAlignment="1">
      <alignment horizontal="center"/>
      <protection/>
    </xf>
    <xf numFmtId="16" fontId="41" fillId="0" borderId="0" xfId="98" applyNumberFormat="1" applyFont="1" applyAlignment="1" quotePrefix="1">
      <alignment horizontal="center"/>
      <protection/>
    </xf>
    <xf numFmtId="16" fontId="10" fillId="0" borderId="0" xfId="98" applyNumberFormat="1" applyFont="1" applyAlignment="1" quotePrefix="1">
      <alignment horizontal="center"/>
      <protection/>
    </xf>
    <xf numFmtId="15" fontId="41" fillId="0" borderId="0" xfId="98" applyNumberFormat="1" applyFont="1" applyAlignment="1" quotePrefix="1">
      <alignment horizontal="center"/>
      <protection/>
    </xf>
    <xf numFmtId="15" fontId="10" fillId="0" borderId="0" xfId="98" applyNumberFormat="1" applyFont="1" applyAlignment="1">
      <alignment horizontal="center"/>
      <protection/>
    </xf>
    <xf numFmtId="15" fontId="10" fillId="0" borderId="0" xfId="98" applyNumberFormat="1" applyFont="1" applyAlignment="1" quotePrefix="1">
      <alignment horizontal="center"/>
      <protection/>
    </xf>
    <xf numFmtId="37" fontId="10" fillId="0" borderId="0" xfId="54" applyNumberFormat="1" applyFont="1" applyAlignment="1">
      <alignment horizontal="center"/>
    </xf>
    <xf numFmtId="0" fontId="41" fillId="0" borderId="0" xfId="98" applyFont="1">
      <alignment/>
      <protection/>
    </xf>
    <xf numFmtId="37" fontId="10" fillId="0" borderId="5" xfId="54" applyNumberFormat="1" applyFont="1" applyBorder="1" applyAlignment="1">
      <alignment/>
    </xf>
    <xf numFmtId="37" fontId="10" fillId="0" borderId="15" xfId="54" applyNumberFormat="1" applyFont="1" applyBorder="1" applyAlignment="1">
      <alignment/>
    </xf>
    <xf numFmtId="37" fontId="10" fillId="0" borderId="0" xfId="54" applyNumberFormat="1" applyFont="1" applyBorder="1" applyAlignment="1">
      <alignment/>
    </xf>
    <xf numFmtId="0" fontId="41" fillId="0" borderId="0" xfId="98" applyFont="1" applyAlignment="1">
      <alignment horizontal="left" vertical="top" wrapText="1"/>
      <protection/>
    </xf>
    <xf numFmtId="176" fontId="10" fillId="0" borderId="14" xfId="54" applyNumberFormat="1" applyFont="1" applyFill="1" applyBorder="1" applyAlignment="1">
      <alignment/>
    </xf>
    <xf numFmtId="176" fontId="10" fillId="0" borderId="0" xfId="54" applyNumberFormat="1" applyFont="1" applyFill="1" applyBorder="1" applyAlignment="1">
      <alignment/>
    </xf>
    <xf numFmtId="43" fontId="10" fillId="0" borderId="0" xfId="54" applyFont="1" applyFill="1" applyBorder="1" applyAlignment="1">
      <alignment/>
    </xf>
    <xf numFmtId="0" fontId="10" fillId="0" borderId="0" xfId="99" applyFont="1" applyBorder="1" applyAlignment="1">
      <alignment horizontal="center"/>
      <protection/>
    </xf>
    <xf numFmtId="0" fontId="10" fillId="0" borderId="0" xfId="99" applyFont="1" applyAlignment="1">
      <alignment horizontal="centerContinuous"/>
      <protection/>
    </xf>
    <xf numFmtId="0" fontId="10" fillId="0" borderId="0" xfId="99" applyFont="1" applyBorder="1">
      <alignment/>
      <protection/>
    </xf>
    <xf numFmtId="15" fontId="41" fillId="0" borderId="0" xfId="99" applyNumberFormat="1" applyFont="1" applyAlignment="1">
      <alignment horizontal="center"/>
      <protection/>
    </xf>
    <xf numFmtId="15" fontId="10" fillId="0" borderId="0" xfId="99" applyNumberFormat="1" applyFont="1" applyAlignment="1">
      <alignment horizontal="center"/>
      <protection/>
    </xf>
    <xf numFmtId="176" fontId="10" fillId="0" borderId="0" xfId="54" applyNumberFormat="1" applyFont="1" applyAlignment="1">
      <alignment/>
    </xf>
    <xf numFmtId="37" fontId="42" fillId="0" borderId="0" xfId="99" applyNumberFormat="1" applyFont="1">
      <alignment/>
      <protection/>
    </xf>
    <xf numFmtId="37" fontId="10" fillId="0" borderId="12" xfId="99" applyNumberFormat="1" applyFont="1" applyBorder="1">
      <alignment/>
      <protection/>
    </xf>
    <xf numFmtId="37" fontId="10" fillId="0" borderId="0" xfId="99" applyNumberFormat="1" applyFont="1" applyBorder="1">
      <alignment/>
      <protection/>
    </xf>
    <xf numFmtId="37" fontId="42" fillId="0" borderId="12" xfId="99" applyNumberFormat="1" applyFont="1" applyBorder="1">
      <alignment/>
      <protection/>
    </xf>
    <xf numFmtId="37" fontId="10" fillId="0" borderId="15" xfId="99" applyNumberFormat="1" applyFont="1" applyBorder="1">
      <alignment/>
      <protection/>
    </xf>
    <xf numFmtId="0" fontId="42" fillId="0" borderId="0" xfId="99" applyFont="1">
      <alignment/>
      <protection/>
    </xf>
    <xf numFmtId="15" fontId="41" fillId="0" borderId="0" xfId="99" applyNumberFormat="1" applyFont="1" applyAlignment="1" quotePrefix="1">
      <alignment horizontal="center"/>
      <protection/>
    </xf>
    <xf numFmtId="0" fontId="41" fillId="0" borderId="0" xfId="99" applyFont="1" applyBorder="1" applyAlignment="1">
      <alignment horizontal="center"/>
      <protection/>
    </xf>
    <xf numFmtId="176" fontId="10" fillId="0" borderId="0" xfId="54" applyNumberFormat="1" applyFont="1" applyBorder="1" applyAlignment="1">
      <alignment/>
    </xf>
    <xf numFmtId="176" fontId="10" fillId="0" borderId="15" xfId="54" applyNumberFormat="1" applyFont="1" applyBorder="1" applyAlignment="1">
      <alignment/>
    </xf>
    <xf numFmtId="0" fontId="10" fillId="0" borderId="0" xfId="99" applyFont="1" applyAlignment="1">
      <alignment vertical="top" wrapText="1"/>
      <protection/>
    </xf>
    <xf numFmtId="0" fontId="10" fillId="0" borderId="0" xfId="100" applyFont="1" applyAlignment="1">
      <alignment horizontal="center"/>
      <protection/>
    </xf>
    <xf numFmtId="0" fontId="10" fillId="0" borderId="0" xfId="100" applyFont="1">
      <alignment/>
      <protection/>
    </xf>
    <xf numFmtId="0" fontId="10" fillId="0" borderId="0" xfId="100" applyFont="1" applyFill="1" applyAlignment="1">
      <alignment horizontal="center"/>
      <protection/>
    </xf>
    <xf numFmtId="0" fontId="10" fillId="0" borderId="0" xfId="100" applyFont="1" applyFill="1">
      <alignment/>
      <protection/>
    </xf>
    <xf numFmtId="0" fontId="10" fillId="0" borderId="12" xfId="100" applyFont="1" applyFill="1" applyBorder="1" applyAlignment="1">
      <alignment horizontal="center"/>
      <protection/>
    </xf>
    <xf numFmtId="37" fontId="10" fillId="0" borderId="0" xfId="100" applyNumberFormat="1" applyFont="1">
      <alignment/>
      <protection/>
    </xf>
    <xf numFmtId="37" fontId="10" fillId="0" borderId="0" xfId="100" applyNumberFormat="1" applyFont="1" applyFill="1">
      <alignment/>
      <protection/>
    </xf>
    <xf numFmtId="37" fontId="41" fillId="0" borderId="0" xfId="100" applyNumberFormat="1" applyFont="1">
      <alignment/>
      <protection/>
    </xf>
    <xf numFmtId="37" fontId="10" fillId="0" borderId="0" xfId="54" applyNumberFormat="1" applyFont="1" applyFill="1" applyAlignment="1">
      <alignment/>
    </xf>
    <xf numFmtId="37" fontId="10" fillId="0" borderId="0" xfId="54" applyNumberFormat="1" applyFont="1" applyFill="1" applyBorder="1" applyAlignment="1">
      <alignment horizontal="right"/>
    </xf>
    <xf numFmtId="37" fontId="10" fillId="0" borderId="16" xfId="54" applyNumberFormat="1" applyFont="1" applyFill="1" applyBorder="1" applyAlignment="1">
      <alignment/>
    </xf>
    <xf numFmtId="37" fontId="42" fillId="0" borderId="1" xfId="54" applyNumberFormat="1" applyFont="1" applyFill="1" applyBorder="1" applyAlignment="1">
      <alignment/>
    </xf>
    <xf numFmtId="37" fontId="10" fillId="0" borderId="1" xfId="54" applyNumberFormat="1" applyFont="1" applyFill="1" applyBorder="1" applyAlignment="1">
      <alignment/>
    </xf>
    <xf numFmtId="37" fontId="42" fillId="0" borderId="1" xfId="100" applyNumberFormat="1" applyFont="1" applyFill="1" applyBorder="1">
      <alignment/>
      <protection/>
    </xf>
    <xf numFmtId="37" fontId="42" fillId="0" borderId="1" xfId="100" applyNumberFormat="1" applyFont="1" applyBorder="1">
      <alignment/>
      <protection/>
    </xf>
    <xf numFmtId="37" fontId="10" fillId="0" borderId="1" xfId="54" applyNumberFormat="1" applyFont="1" applyBorder="1" applyAlignment="1">
      <alignment/>
    </xf>
    <xf numFmtId="37" fontId="42" fillId="0" borderId="1" xfId="54" applyNumberFormat="1" applyFont="1" applyBorder="1" applyAlignment="1">
      <alignment/>
    </xf>
    <xf numFmtId="37" fontId="10" fillId="0" borderId="17" xfId="54" applyNumberFormat="1" applyFont="1" applyBorder="1" applyAlignment="1">
      <alignment/>
    </xf>
    <xf numFmtId="0" fontId="41" fillId="0" borderId="0" xfId="98" applyFont="1" applyAlignment="1">
      <alignment horizontal="left" vertical="top" wrapText="1"/>
      <protection/>
    </xf>
    <xf numFmtId="37" fontId="42" fillId="0" borderId="18" xfId="54" applyNumberFormat="1" applyFont="1" applyFill="1" applyBorder="1" applyAlignment="1">
      <alignment/>
    </xf>
    <xf numFmtId="37" fontId="42" fillId="0" borderId="0" xfId="54" applyNumberFormat="1" applyFont="1" applyFill="1" applyBorder="1" applyAlignment="1">
      <alignment/>
    </xf>
    <xf numFmtId="37" fontId="42" fillId="0" borderId="0" xfId="100" applyNumberFormat="1" applyFont="1" applyFill="1" applyBorder="1">
      <alignment/>
      <protection/>
    </xf>
    <xf numFmtId="37" fontId="10" fillId="0" borderId="0" xfId="54" applyNumberFormat="1" applyFont="1" applyFill="1" applyBorder="1" applyAlignment="1">
      <alignment/>
    </xf>
    <xf numFmtId="37" fontId="42" fillId="0" borderId="0" xfId="100" applyNumberFormat="1" applyFont="1" applyBorder="1">
      <alignment/>
      <protection/>
    </xf>
    <xf numFmtId="37" fontId="42" fillId="0" borderId="0" xfId="54" applyNumberFormat="1" applyFont="1" applyBorder="1" applyAlignment="1">
      <alignment/>
    </xf>
    <xf numFmtId="37" fontId="10" fillId="0" borderId="19" xfId="54" applyNumberFormat="1" applyFont="1" applyBorder="1" applyAlignment="1">
      <alignment/>
    </xf>
    <xf numFmtId="37" fontId="10" fillId="0" borderId="18" xfId="54" applyNumberFormat="1" applyFont="1" applyFill="1" applyBorder="1" applyAlignment="1">
      <alignment/>
    </xf>
    <xf numFmtId="37" fontId="10" fillId="0" borderId="0" xfId="54" applyNumberFormat="1" applyFont="1" applyBorder="1" applyAlignment="1">
      <alignment horizontal="right"/>
    </xf>
    <xf numFmtId="37" fontId="42" fillId="0" borderId="20" xfId="54" applyNumberFormat="1" applyFont="1" applyFill="1" applyBorder="1" applyAlignment="1">
      <alignment/>
    </xf>
    <xf numFmtId="37" fontId="42" fillId="0" borderId="12" xfId="54" applyNumberFormat="1" applyFont="1" applyFill="1" applyBorder="1" applyAlignment="1">
      <alignment/>
    </xf>
    <xf numFmtId="37" fontId="10" fillId="0" borderId="12" xfId="100" applyNumberFormat="1" applyFont="1" applyFill="1" applyBorder="1">
      <alignment/>
      <protection/>
    </xf>
    <xf numFmtId="37" fontId="10" fillId="0" borderId="12" xfId="100" applyNumberFormat="1" applyFont="1" applyBorder="1">
      <alignment/>
      <protection/>
    </xf>
    <xf numFmtId="37" fontId="42" fillId="0" borderId="12" xfId="54" applyNumberFormat="1" applyFont="1" applyBorder="1" applyAlignment="1">
      <alignment/>
    </xf>
    <xf numFmtId="37" fontId="10" fillId="0" borderId="21" xfId="54" applyNumberFormat="1" applyFont="1" applyBorder="1" applyAlignment="1">
      <alignment/>
    </xf>
    <xf numFmtId="37" fontId="42" fillId="0" borderId="0" xfId="54" applyNumberFormat="1" applyFont="1" applyFill="1" applyAlignment="1">
      <alignment/>
    </xf>
    <xf numFmtId="37" fontId="42" fillId="0" borderId="0" xfId="100" applyNumberFormat="1" applyFont="1" applyFill="1">
      <alignment/>
      <protection/>
    </xf>
    <xf numFmtId="37" fontId="42" fillId="0" borderId="0" xfId="100" applyNumberFormat="1" applyFont="1">
      <alignment/>
      <protection/>
    </xf>
    <xf numFmtId="37" fontId="10" fillId="0" borderId="13" xfId="54" applyNumberFormat="1" applyFont="1" applyFill="1" applyBorder="1" applyAlignment="1">
      <alignment/>
    </xf>
    <xf numFmtId="37" fontId="10" fillId="0" borderId="13" xfId="54" applyNumberFormat="1" applyFont="1" applyFill="1" applyBorder="1" applyAlignment="1">
      <alignment horizontal="right"/>
    </xf>
    <xf numFmtId="176" fontId="10" fillId="0" borderId="0" xfId="54" applyNumberFormat="1" applyFont="1" applyFill="1" applyAlignment="1">
      <alignment/>
    </xf>
    <xf numFmtId="37" fontId="10" fillId="0" borderId="1" xfId="100" applyNumberFormat="1" applyFont="1" applyFill="1" applyBorder="1">
      <alignment/>
      <protection/>
    </xf>
    <xf numFmtId="37" fontId="10" fillId="0" borderId="1" xfId="100" applyNumberFormat="1" applyFont="1" applyBorder="1">
      <alignment/>
      <protection/>
    </xf>
    <xf numFmtId="37" fontId="10" fillId="0" borderId="0" xfId="100" applyNumberFormat="1" applyFont="1" applyFill="1" applyBorder="1">
      <alignment/>
      <protection/>
    </xf>
    <xf numFmtId="37" fontId="10" fillId="0" borderId="0" xfId="100" applyNumberFormat="1" applyFont="1" applyBorder="1">
      <alignment/>
      <protection/>
    </xf>
    <xf numFmtId="37" fontId="10" fillId="0" borderId="20" xfId="54" applyNumberFormat="1" applyFont="1" applyFill="1" applyBorder="1" applyAlignment="1">
      <alignment/>
    </xf>
    <xf numFmtId="37" fontId="10" fillId="0" borderId="12" xfId="54" applyNumberFormat="1" applyFont="1" applyFill="1" applyBorder="1" applyAlignment="1">
      <alignment/>
    </xf>
    <xf numFmtId="0" fontId="10" fillId="0" borderId="0" xfId="99" applyFont="1" applyAlignment="1">
      <alignment horizontal="left" vertical="top" wrapText="1"/>
      <protection/>
    </xf>
    <xf numFmtId="0" fontId="10" fillId="0" borderId="0" xfId="99" applyFont="1" applyAlignment="1">
      <alignment horizontal="center"/>
      <protection/>
    </xf>
    <xf numFmtId="49" fontId="41" fillId="0" borderId="0" xfId="99" applyNumberFormat="1" applyFont="1" applyAlignment="1">
      <alignment horizontal="center"/>
      <protection/>
    </xf>
    <xf numFmtId="0" fontId="10" fillId="0" borderId="0" xfId="99" applyFont="1" applyAlignment="1">
      <alignment horizontal="justify" vertical="top" wrapText="1"/>
      <protection/>
    </xf>
    <xf numFmtId="0" fontId="10" fillId="0" borderId="0" xfId="99" applyFont="1" applyBorder="1" applyAlignment="1">
      <alignment horizontal="center"/>
      <protection/>
    </xf>
    <xf numFmtId="0" fontId="10" fillId="0" borderId="0" xfId="100" applyFont="1" applyFill="1" applyAlignment="1">
      <alignment horizontal="center"/>
      <protection/>
    </xf>
    <xf numFmtId="0" fontId="10" fillId="0" borderId="0" xfId="100" applyFont="1" applyAlignment="1">
      <alignment horizontal="center"/>
      <protection/>
    </xf>
  </cellXfs>
  <cellStyles count="130">
    <cellStyle name="Normal" xfId="0"/>
    <cellStyle name="RowLevel_0" xfId="1"/>
    <cellStyle name="ColLevel_0" xfId="2"/>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rder" xfId="40"/>
    <cellStyle name="Calc Currency (0)" xfId="41"/>
    <cellStyle name="Calc Currency (2)" xfId="42"/>
    <cellStyle name="Calc Percent (0)" xfId="43"/>
    <cellStyle name="Calc Percent (1)" xfId="44"/>
    <cellStyle name="Calc Percent (2)" xfId="45"/>
    <cellStyle name="Calc Units (0)" xfId="46"/>
    <cellStyle name="Calc Units (1)" xfId="47"/>
    <cellStyle name="Calc Units (2)" xfId="48"/>
    <cellStyle name="Calculation" xfId="49"/>
    <cellStyle name="Check Cell" xfId="50"/>
    <cellStyle name="Comma" xfId="51"/>
    <cellStyle name="Comma [0]" xfId="52"/>
    <cellStyle name="Comma [00]" xfId="53"/>
    <cellStyle name="Comma_3Q07" xfId="54"/>
    <cellStyle name="Comma0" xfId="55"/>
    <cellStyle name="Currency" xfId="56"/>
    <cellStyle name="Currency [0]" xfId="57"/>
    <cellStyle name="Currency [00]" xfId="58"/>
    <cellStyle name="Currency0" xfId="59"/>
    <cellStyle name="Date" xfId="60"/>
    <cellStyle name="Date Short" xfId="61"/>
    <cellStyle name="Date_FS Y2007_Sep" xfId="62"/>
    <cellStyle name="Dezimal [0]_laroux" xfId="63"/>
    <cellStyle name="Dezimal_laroux" xfId="64"/>
    <cellStyle name="Enter Currency (0)" xfId="65"/>
    <cellStyle name="Enter Currency (2)" xfId="66"/>
    <cellStyle name="Enter Units (0)" xfId="67"/>
    <cellStyle name="Enter Units (1)" xfId="68"/>
    <cellStyle name="Enter Units (2)" xfId="69"/>
    <cellStyle name="Explanatory Text" xfId="70"/>
    <cellStyle name="Fixed" xfId="71"/>
    <cellStyle name="Followed Hyperlink" xfId="72"/>
    <cellStyle name="Forecast" xfId="73"/>
    <cellStyle name="Good" xfId="74"/>
    <cellStyle name="Grey" xfId="75"/>
    <cellStyle name="Header1" xfId="76"/>
    <cellStyle name="Header2" xfId="77"/>
    <cellStyle name="Heading 1" xfId="78"/>
    <cellStyle name="Heading 2" xfId="79"/>
    <cellStyle name="Heading 3" xfId="80"/>
    <cellStyle name="Heading 4" xfId="81"/>
    <cellStyle name="Hyperlink" xfId="82"/>
    <cellStyle name="Input" xfId="83"/>
    <cellStyle name="Input [yellow]" xfId="84"/>
    <cellStyle name="Input No" xfId="85"/>
    <cellStyle name="Input_TC THFasteners-YA 2006" xfId="86"/>
    <cellStyle name="Link Currency (0)" xfId="87"/>
    <cellStyle name="Link Currency (2)" xfId="88"/>
    <cellStyle name="Link Units (0)" xfId="89"/>
    <cellStyle name="Link Units (1)" xfId="90"/>
    <cellStyle name="Link Units (2)" xfId="91"/>
    <cellStyle name="Linked Cell" xfId="92"/>
    <cellStyle name="Monétaire [0]_PERSONAL" xfId="93"/>
    <cellStyle name="Monétaire_PERSONAL" xfId="94"/>
    <cellStyle name="Neutral" xfId="95"/>
    <cellStyle name="New Times Roman" xfId="96"/>
    <cellStyle name="Normal - Style1" xfId="97"/>
    <cellStyle name="Normal_QtrpDec2005" xfId="98"/>
    <cellStyle name="Normal_QtrpJun2005" xfId="99"/>
    <cellStyle name="Normal_QtrpMar06" xfId="100"/>
    <cellStyle name="Note" xfId="101"/>
    <cellStyle name="Output" xfId="102"/>
    <cellStyle name="Percent" xfId="103"/>
    <cellStyle name="Percent [0]" xfId="104"/>
    <cellStyle name="Percent [00]" xfId="105"/>
    <cellStyle name="Percent [2]" xfId="106"/>
    <cellStyle name="PrePop Currency (0)" xfId="107"/>
    <cellStyle name="PrePop Currency (2)" xfId="108"/>
    <cellStyle name="PrePop Units (0)" xfId="109"/>
    <cellStyle name="PrePop Units (1)" xfId="110"/>
    <cellStyle name="PrePop Units (2)" xfId="111"/>
    <cellStyle name="Product" xfId="112"/>
    <cellStyle name="Shared" xfId="113"/>
    <cellStyle name="Table" xfId="114"/>
    <cellStyle name="Text Indent A" xfId="115"/>
    <cellStyle name="Text Indent B" xfId="116"/>
    <cellStyle name="Text Indent C" xfId="117"/>
    <cellStyle name="Title" xfId="118"/>
    <cellStyle name="Total" xfId="119"/>
    <cellStyle name="Warning Text" xfId="120"/>
    <cellStyle name="ณfน๔_NTCณ๘ป๙ (2)" xfId="121"/>
    <cellStyle name="ปกติ_GLTB1" xfId="122"/>
    <cellStyle name="똿뗦먛귟 [0.00]_PRODUCT DETAIL Q1" xfId="123"/>
    <cellStyle name="똿뗦먛귟_PRODUCT DETAIL Q1" xfId="124"/>
    <cellStyle name="믅됞 [0.00]_PRODUCT DETAIL Q1" xfId="125"/>
    <cellStyle name="믅됞_PRODUCT DETAIL Q1" xfId="126"/>
    <cellStyle name="백분율_HOBONG" xfId="127"/>
    <cellStyle name="뷭?_BOOKSHIP" xfId="128"/>
    <cellStyle name="一般_Helaian Kerja" xfId="129"/>
    <cellStyle name="千分位[0]_Tax Computation" xfId="130"/>
    <cellStyle name="千分位_Tax Computation" xfId="131"/>
    <cellStyle name="콤마 [0]_1202" xfId="132"/>
    <cellStyle name="콤마_1202" xfId="133"/>
    <cellStyle name="통화 [0]_1202" xfId="134"/>
    <cellStyle name="통화_1202" xfId="135"/>
    <cellStyle name="표준_(정보부문)월별인원계획" xfId="136"/>
    <cellStyle name="貨幣 [0]_Helaian Kerja" xfId="137"/>
    <cellStyle name="貨幣_Helaian Kerja" xfId="138"/>
    <cellStyle name="超連結_Tax Computation" xfId="139"/>
    <cellStyle name="隨後的超連結_Tax Computation" xfId="1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MSOffice\Excel\XL97\FA\FA3006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HR\2007\3Q07\3Q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rformance"/>
      <sheetName val="Performance 2"/>
      <sheetName val="CAPCOM"/>
      <sheetName val="Rate"/>
      <sheetName val="SCE WPS"/>
      <sheetName val="MI WPS"/>
      <sheetName val="Profit Share"/>
      <sheetName val="ClientBS"/>
      <sheetName val="BS"/>
      <sheetName val="IS"/>
      <sheetName val="Adjustments"/>
      <sheetName val="CFS"/>
      <sheetName val="CFS ADJ"/>
      <sheetName val="Cost"/>
      <sheetName val="AccDep"/>
      <sheetName val="AccDep(THB)"/>
      <sheetName val="Tax bs"/>
      <sheetName val="Deferred tax (2)"/>
      <sheetName val="CA"/>
      <sheetName val="Sch3BS"/>
      <sheetName val="Sch2PL"/>
      <sheetName val="Sch2Manu."/>
      <sheetName val="Sch2Manu. (2)"/>
      <sheetName val="Sch2PL (2)"/>
      <sheetName val="Sch3BS (2)"/>
      <sheetName val="CIS"/>
      <sheetName val="CBS"/>
      <sheetName val="CCFS"/>
      <sheetName val="SCE"/>
      <sheetName val="Fwd Contract"/>
      <sheetName val="WANScurrent"/>
      <sheetName val="WANScumm"/>
      <sheetName val="MI"/>
      <sheetName val="Deferred Tax"/>
      <sheetName val="Notes"/>
    </sheetNames>
    <sheetDataSet>
      <sheetData sheetId="4">
        <row r="35">
          <cell r="F35">
            <v>87313</v>
          </cell>
          <cell r="L35">
            <v>87344</v>
          </cell>
        </row>
        <row r="38">
          <cell r="F38">
            <v>707865</v>
          </cell>
          <cell r="L38">
            <v>708149</v>
          </cell>
        </row>
        <row r="41">
          <cell r="F41">
            <v>-634019</v>
          </cell>
          <cell r="L41">
            <v>-634273</v>
          </cell>
        </row>
      </sheetData>
      <sheetData sheetId="8">
        <row r="7">
          <cell r="Q7">
            <v>46009575.550000004</v>
          </cell>
        </row>
        <row r="8">
          <cell r="Q8">
            <v>9648494.58</v>
          </cell>
        </row>
        <row r="12">
          <cell r="Q12">
            <v>136772645</v>
          </cell>
        </row>
        <row r="15">
          <cell r="Q15">
            <v>52619235</v>
          </cell>
        </row>
        <row r="16">
          <cell r="Q16">
            <v>6416541</v>
          </cell>
        </row>
        <row r="22">
          <cell r="Q22">
            <v>122522119</v>
          </cell>
        </row>
        <row r="25">
          <cell r="Q25">
            <v>6582564</v>
          </cell>
        </row>
        <row r="26">
          <cell r="Q26">
            <v>1487594</v>
          </cell>
        </row>
        <row r="31">
          <cell r="Q31">
            <v>62712015</v>
          </cell>
        </row>
        <row r="32">
          <cell r="Q32">
            <v>9564742</v>
          </cell>
        </row>
        <row r="37">
          <cell r="Q37">
            <v>84955000</v>
          </cell>
        </row>
        <row r="39">
          <cell r="Q39">
            <v>13463138</v>
          </cell>
        </row>
        <row r="43">
          <cell r="Q43">
            <v>-12997350.100000001</v>
          </cell>
        </row>
        <row r="45">
          <cell r="Q45">
            <v>58885962.1</v>
          </cell>
        </row>
        <row r="46">
          <cell r="Q46">
            <v>172484408</v>
          </cell>
        </row>
        <row r="48">
          <cell r="Q48">
            <v>-19141</v>
          </cell>
        </row>
        <row r="49">
          <cell r="Q49">
            <v>16089</v>
          </cell>
        </row>
        <row r="53">
          <cell r="Q53">
            <v>19407651</v>
          </cell>
        </row>
        <row r="61">
          <cell r="Q61">
            <v>3334550</v>
          </cell>
        </row>
      </sheetData>
      <sheetData sheetId="9">
        <row r="9">
          <cell r="AM9">
            <v>389986715</v>
          </cell>
          <cell r="AQ9">
            <v>139112380</v>
          </cell>
        </row>
        <row r="12">
          <cell r="AM12">
            <v>-297647154</v>
          </cell>
          <cell r="AQ12">
            <v>-114977005.99999999</v>
          </cell>
        </row>
        <row r="19">
          <cell r="AM19">
            <v>3154439</v>
          </cell>
          <cell r="AQ19">
            <v>1503309</v>
          </cell>
        </row>
        <row r="22">
          <cell r="AM22">
            <v>-3825474</v>
          </cell>
          <cell r="AQ22">
            <v>-1441958</v>
          </cell>
        </row>
        <row r="24">
          <cell r="AM24">
            <v>-3455131</v>
          </cell>
          <cell r="AQ24">
            <v>-1273345</v>
          </cell>
        </row>
        <row r="28">
          <cell r="AM28">
            <v>-3692966</v>
          </cell>
          <cell r="AQ28">
            <v>-1335698</v>
          </cell>
        </row>
        <row r="32">
          <cell r="AM32">
            <v>-19363443.9</v>
          </cell>
          <cell r="AQ32">
            <v>-4652228.8999999985</v>
          </cell>
        </row>
        <row r="37">
          <cell r="AM37">
            <v>-6271023</v>
          </cell>
          <cell r="AQ37">
            <v>-1703318</v>
          </cell>
        </row>
      </sheetData>
      <sheetData sheetId="11">
        <row r="43">
          <cell r="K43">
            <v>58744393</v>
          </cell>
        </row>
        <row r="51">
          <cell r="K51">
            <v>-3997046</v>
          </cell>
        </row>
        <row r="59">
          <cell r="K59">
            <v>-23728867</v>
          </cell>
        </row>
        <row r="65">
          <cell r="K65">
            <v>15322</v>
          </cell>
        </row>
        <row r="69">
          <cell r="K69">
            <v>91488317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6">
    <tabColor indexed="12"/>
  </sheetPr>
  <dimension ref="A1:I60"/>
  <sheetViews>
    <sheetView zoomScale="75" zoomScaleNormal="75" workbookViewId="0" topLeftCell="A43">
      <selection activeCell="A55" sqref="A55"/>
    </sheetView>
  </sheetViews>
  <sheetFormatPr defaultColWidth="9.140625" defaultRowHeight="12.75"/>
  <cols>
    <col min="1" max="1" width="35.57421875" style="2" customWidth="1"/>
    <col min="2" max="2" width="19.00390625" style="2" customWidth="1"/>
    <col min="3" max="3" width="2.8515625" style="2" customWidth="1"/>
    <col min="4" max="4" width="19.00390625" style="2" customWidth="1"/>
    <col min="5" max="5" width="2.8515625" style="2" customWidth="1"/>
    <col min="6" max="6" width="19.00390625" style="2" customWidth="1"/>
    <col min="7" max="7" width="3.00390625" style="2" customWidth="1"/>
    <col min="8" max="8" width="19.00390625" style="2" customWidth="1"/>
    <col min="9" max="9" width="11.00390625" style="2" customWidth="1"/>
    <col min="10" max="16384" width="10.28125" style="2" customWidth="1"/>
  </cols>
  <sheetData>
    <row r="1" spans="1:8" ht="15.75">
      <c r="A1" s="109" t="s">
        <v>0</v>
      </c>
      <c r="B1" s="109"/>
      <c r="C1" s="109"/>
      <c r="D1" s="109"/>
      <c r="E1" s="109"/>
      <c r="F1" s="109"/>
      <c r="G1" s="109"/>
      <c r="H1" s="109"/>
    </row>
    <row r="2" spans="1:8" ht="15.75">
      <c r="A2" s="109" t="s">
        <v>1</v>
      </c>
      <c r="B2" s="109"/>
      <c r="C2" s="109"/>
      <c r="D2" s="109"/>
      <c r="E2" s="109"/>
      <c r="F2" s="109"/>
      <c r="G2" s="109"/>
      <c r="H2" s="109"/>
    </row>
    <row r="3" spans="1:8" ht="15.75">
      <c r="A3" s="109" t="s">
        <v>2</v>
      </c>
      <c r="B3" s="109"/>
      <c r="C3" s="109"/>
      <c r="D3" s="109"/>
      <c r="E3" s="109"/>
      <c r="F3" s="109"/>
      <c r="G3" s="109"/>
      <c r="H3" s="109"/>
    </row>
    <row r="4" spans="1:8" ht="15.75">
      <c r="A4" s="109" t="s">
        <v>3</v>
      </c>
      <c r="B4" s="109"/>
      <c r="C4" s="109"/>
      <c r="D4" s="109"/>
      <c r="E4" s="109"/>
      <c r="F4" s="109"/>
      <c r="G4" s="109"/>
      <c r="H4" s="109"/>
    </row>
    <row r="6" spans="1:8" ht="15.75">
      <c r="A6" s="109" t="s">
        <v>4</v>
      </c>
      <c r="B6" s="109"/>
      <c r="C6" s="109"/>
      <c r="D6" s="109"/>
      <c r="E6" s="109"/>
      <c r="F6" s="109"/>
      <c r="G6" s="109"/>
      <c r="H6" s="109"/>
    </row>
    <row r="7" spans="1:8" ht="15.75">
      <c r="A7" s="109" t="s">
        <v>5</v>
      </c>
      <c r="B7" s="109"/>
      <c r="C7" s="109"/>
      <c r="D7" s="109"/>
      <c r="E7" s="109"/>
      <c r="F7" s="109"/>
      <c r="G7" s="109"/>
      <c r="H7" s="109"/>
    </row>
    <row r="8" spans="1:8" ht="15.75">
      <c r="A8" s="109" t="str">
        <f>+'CBS (2)'!A7</f>
        <v>(Financial Year Ending 31 December 2007)</v>
      </c>
      <c r="B8" s="109"/>
      <c r="C8" s="109"/>
      <c r="D8" s="109"/>
      <c r="E8" s="109"/>
      <c r="F8" s="109"/>
      <c r="G8" s="109"/>
      <c r="H8" s="109"/>
    </row>
    <row r="9" spans="1:8" ht="15.75">
      <c r="A9" s="3"/>
      <c r="B9" s="3"/>
      <c r="C9" s="3"/>
      <c r="D9" s="3"/>
      <c r="E9" s="3"/>
      <c r="F9" s="3"/>
      <c r="G9" s="3"/>
      <c r="H9" s="3"/>
    </row>
    <row r="10" spans="1:8" ht="15.75">
      <c r="A10" s="3"/>
      <c r="B10" s="3"/>
      <c r="C10" s="3"/>
      <c r="D10" s="3"/>
      <c r="E10" s="3"/>
      <c r="F10" s="3"/>
      <c r="G10" s="3"/>
      <c r="H10" s="3"/>
    </row>
    <row r="11" spans="1:8" ht="15.75">
      <c r="A11" s="3"/>
      <c r="B11" s="110" t="s">
        <v>6</v>
      </c>
      <c r="C11" s="110"/>
      <c r="D11" s="110"/>
      <c r="E11" s="3"/>
      <c r="F11" s="110" t="s">
        <v>7</v>
      </c>
      <c r="G11" s="110"/>
      <c r="H11" s="110"/>
    </row>
    <row r="12" spans="2:8" ht="15.75">
      <c r="B12" s="4">
        <v>2007</v>
      </c>
      <c r="C12" s="1"/>
      <c r="D12" s="1">
        <v>2006</v>
      </c>
      <c r="F12" s="5">
        <f>+B12</f>
        <v>2007</v>
      </c>
      <c r="G12" s="1"/>
      <c r="H12" s="1">
        <f>+D12</f>
        <v>2006</v>
      </c>
    </row>
    <row r="13" spans="2:8" ht="15.75">
      <c r="B13" s="6" t="s">
        <v>8</v>
      </c>
      <c r="C13" s="7"/>
      <c r="D13" s="8" t="s">
        <v>8</v>
      </c>
      <c r="E13" s="1"/>
      <c r="F13" s="9" t="s">
        <v>9</v>
      </c>
      <c r="G13" s="10"/>
      <c r="H13" s="8" t="s">
        <v>9</v>
      </c>
    </row>
    <row r="14" spans="2:8" ht="15.75">
      <c r="B14" s="4" t="s">
        <v>10</v>
      </c>
      <c r="C14" s="1"/>
      <c r="D14" s="1" t="s">
        <v>11</v>
      </c>
      <c r="E14" s="1"/>
      <c r="F14" s="5" t="str">
        <f>+B14</f>
        <v>30-09-07</v>
      </c>
      <c r="H14" s="1" t="str">
        <f>+D14</f>
        <v>30-09-06</v>
      </c>
    </row>
    <row r="15" spans="2:8" ht="15.75">
      <c r="B15" s="11" t="s">
        <v>12</v>
      </c>
      <c r="C15" s="1"/>
      <c r="D15" s="12" t="s">
        <v>12</v>
      </c>
      <c r="E15" s="1"/>
      <c r="F15" s="13" t="s">
        <v>12</v>
      </c>
      <c r="H15" s="12" t="s">
        <v>12</v>
      </c>
    </row>
    <row r="17" spans="1:8" ht="15.75">
      <c r="A17" s="14"/>
      <c r="B17" s="15"/>
      <c r="C17" s="15"/>
      <c r="D17" s="15"/>
      <c r="E17" s="15"/>
      <c r="F17" s="15"/>
      <c r="G17" s="15"/>
      <c r="H17" s="15"/>
    </row>
    <row r="18" spans="1:9" ht="15.75">
      <c r="A18" s="2" t="s">
        <v>13</v>
      </c>
      <c r="B18" s="15">
        <f>ROUND(+'[2]IS'!AQ9/1000,0)</f>
        <v>139112</v>
      </c>
      <c r="C18" s="16"/>
      <c r="D18" s="15">
        <v>88219</v>
      </c>
      <c r="E18" s="16"/>
      <c r="F18" s="15">
        <f>ROUND(+'[2]IS'!AM9/1000,0)-1</f>
        <v>389986</v>
      </c>
      <c r="G18" s="16"/>
      <c r="H18" s="15">
        <v>199628</v>
      </c>
      <c r="I18" s="17"/>
    </row>
    <row r="19" spans="1:9" ht="15.75">
      <c r="A19" s="2" t="s">
        <v>14</v>
      </c>
      <c r="B19" s="18">
        <f>ROUND('[2]IS'!AQ12/1000,0)</f>
        <v>-114977</v>
      </c>
      <c r="C19" s="16"/>
      <c r="D19" s="18">
        <v>-59729</v>
      </c>
      <c r="E19" s="16"/>
      <c r="F19" s="18">
        <f>ROUND('[2]IS'!AM12/1000,0)</f>
        <v>-297647</v>
      </c>
      <c r="G19" s="16"/>
      <c r="H19" s="18">
        <v>-147076</v>
      </c>
      <c r="I19" s="17"/>
    </row>
    <row r="20" spans="1:9" ht="15.75">
      <c r="A20" s="14" t="s">
        <v>15</v>
      </c>
      <c r="B20" s="15">
        <f>SUM(B18:B19)</f>
        <v>24135</v>
      </c>
      <c r="C20" s="16"/>
      <c r="D20" s="15">
        <f>SUM(D18:D19)</f>
        <v>28490</v>
      </c>
      <c r="E20" s="16"/>
      <c r="F20" s="15">
        <f>SUM(F18:F19)</f>
        <v>92339</v>
      </c>
      <c r="G20" s="16"/>
      <c r="H20" s="15">
        <f>SUM(H18:H19)</f>
        <v>52552</v>
      </c>
      <c r="I20" s="17"/>
    </row>
    <row r="21" spans="2:9" ht="15.75">
      <c r="B21" s="19"/>
      <c r="C21" s="19"/>
      <c r="D21" s="19"/>
      <c r="E21" s="16"/>
      <c r="F21" s="15"/>
      <c r="G21" s="16"/>
      <c r="H21" s="16"/>
      <c r="I21" s="17"/>
    </row>
    <row r="22" spans="1:9" ht="15.75">
      <c r="A22" s="2" t="s">
        <v>16</v>
      </c>
      <c r="B22" s="15">
        <f>ROUND('[2]IS'!AQ19/1000,0)</f>
        <v>1503</v>
      </c>
      <c r="C22" s="16"/>
      <c r="D22" s="15">
        <v>2268</v>
      </c>
      <c r="E22" s="16"/>
      <c r="F22" s="15">
        <f>ROUND('[2]IS'!AM19/1000,0)</f>
        <v>3154</v>
      </c>
      <c r="G22" s="16"/>
      <c r="H22" s="15">
        <v>3448</v>
      </c>
      <c r="I22" s="17"/>
    </row>
    <row r="23" spans="1:9" ht="15.75">
      <c r="A23" s="2" t="s">
        <v>17</v>
      </c>
      <c r="B23" s="15">
        <f>ROUND('[2]IS'!AQ24/1000,0)</f>
        <v>-1273</v>
      </c>
      <c r="C23" s="16"/>
      <c r="D23" s="15">
        <v>-784</v>
      </c>
      <c r="E23" s="16"/>
      <c r="F23" s="15">
        <f>ROUND('[2]IS'!AM24/1000,0)</f>
        <v>-3455</v>
      </c>
      <c r="G23" s="16"/>
      <c r="H23" s="15">
        <v>-2156</v>
      </c>
      <c r="I23" s="17"/>
    </row>
    <row r="24" spans="1:9" ht="15.75">
      <c r="A24" s="2" t="s">
        <v>18</v>
      </c>
      <c r="B24" s="15">
        <f>ROUND('[2]IS'!AQ22/1000,0)</f>
        <v>-1442</v>
      </c>
      <c r="C24" s="16"/>
      <c r="D24" s="15">
        <v>-797</v>
      </c>
      <c r="E24" s="16"/>
      <c r="F24" s="15">
        <f>ROUND('[2]IS'!AM22/1000,0)</f>
        <v>-3825</v>
      </c>
      <c r="G24" s="16"/>
      <c r="H24" s="15">
        <v>-2353</v>
      </c>
      <c r="I24" s="17"/>
    </row>
    <row r="25" spans="1:9" ht="15.75">
      <c r="A25" s="2" t="s">
        <v>19</v>
      </c>
      <c r="B25" s="18">
        <f>ROUND('[2]IS'!AQ28/1000,0)</f>
        <v>-1336</v>
      </c>
      <c r="C25" s="16"/>
      <c r="D25" s="18">
        <v>-656</v>
      </c>
      <c r="E25" s="16"/>
      <c r="F25" s="18">
        <f>ROUND('[2]IS'!AM28/1000,0)</f>
        <v>-3693</v>
      </c>
      <c r="G25" s="16"/>
      <c r="H25" s="18">
        <v>-910</v>
      </c>
      <c r="I25" s="17"/>
    </row>
    <row r="26" spans="1:9" ht="15.75">
      <c r="A26" s="14" t="s">
        <v>20</v>
      </c>
      <c r="B26" s="15">
        <f>SUM(B20:B25)</f>
        <v>21587</v>
      </c>
      <c r="C26" s="16"/>
      <c r="D26" s="15">
        <f>SUM(D20:D25)</f>
        <v>28521</v>
      </c>
      <c r="E26" s="16"/>
      <c r="F26" s="15">
        <f>SUM(F20:F25)</f>
        <v>84520</v>
      </c>
      <c r="G26" s="16"/>
      <c r="H26" s="15">
        <f>SUM(H20:H25)</f>
        <v>50581</v>
      </c>
      <c r="I26" s="17"/>
    </row>
    <row r="27" spans="1:8" ht="15.75">
      <c r="A27" s="2" t="s">
        <v>21</v>
      </c>
      <c r="B27" s="15">
        <f>ROUND('[2]IS'!AQ32/1000,0)</f>
        <v>-4652</v>
      </c>
      <c r="C27" s="16"/>
      <c r="D27" s="15">
        <v>-6540</v>
      </c>
      <c r="E27" s="16"/>
      <c r="F27" s="15">
        <f>ROUND('[2]IS'!AM32/1000,0)</f>
        <v>-19363</v>
      </c>
      <c r="G27" s="16"/>
      <c r="H27" s="15">
        <v>-11974</v>
      </c>
    </row>
    <row r="28" spans="1:8" ht="16.5" thickBot="1">
      <c r="A28" s="2" t="s">
        <v>22</v>
      </c>
      <c r="B28" s="20">
        <f>SUM(B26:B27)</f>
        <v>16935</v>
      </c>
      <c r="C28" s="16"/>
      <c r="D28" s="20">
        <f>SUM(D26:D27)</f>
        <v>21981</v>
      </c>
      <c r="E28" s="16"/>
      <c r="F28" s="20">
        <f>SUM(F26:F27)</f>
        <v>65157</v>
      </c>
      <c r="G28" s="16"/>
      <c r="H28" s="20">
        <f>SUM(H26:H27)</f>
        <v>38607</v>
      </c>
    </row>
    <row r="29" spans="2:8" ht="16.5" thickTop="1">
      <c r="B29" s="15"/>
      <c r="C29" s="16"/>
      <c r="D29" s="16"/>
      <c r="E29" s="16"/>
      <c r="F29" s="15"/>
      <c r="G29" s="16"/>
      <c r="H29" s="16"/>
    </row>
    <row r="30" spans="2:8" ht="15.75">
      <c r="B30" s="15"/>
      <c r="C30" s="16"/>
      <c r="D30" s="16"/>
      <c r="E30" s="16"/>
      <c r="F30" s="15"/>
      <c r="G30" s="16"/>
      <c r="H30" s="16"/>
    </row>
    <row r="31" spans="1:8" ht="15.75">
      <c r="A31" s="2" t="s">
        <v>23</v>
      </c>
      <c r="B31" s="15"/>
      <c r="C31" s="16"/>
      <c r="D31" s="16"/>
      <c r="E31" s="16"/>
      <c r="F31" s="15"/>
      <c r="G31" s="16"/>
      <c r="H31" s="16"/>
    </row>
    <row r="32" spans="1:8" ht="15.75">
      <c r="A32" s="2" t="s">
        <v>24</v>
      </c>
      <c r="B32" s="15">
        <f>+B34-B33</f>
        <v>15232</v>
      </c>
      <c r="C32" s="16"/>
      <c r="D32" s="15">
        <v>20713</v>
      </c>
      <c r="E32" s="16"/>
      <c r="F32" s="15">
        <f>+F34-F33</f>
        <v>58886</v>
      </c>
      <c r="G32" s="16"/>
      <c r="H32" s="15">
        <v>36918</v>
      </c>
    </row>
    <row r="33" spans="1:8" ht="15.75">
      <c r="A33" s="2" t="s">
        <v>25</v>
      </c>
      <c r="B33" s="15">
        <f>-ROUND('[2]IS'!AQ37/1000,0)</f>
        <v>1703</v>
      </c>
      <c r="C33" s="16"/>
      <c r="D33" s="15">
        <v>1268</v>
      </c>
      <c r="E33" s="16"/>
      <c r="F33" s="15">
        <f>-ROUND('[2]IS'!AM37/1000,0)</f>
        <v>6271</v>
      </c>
      <c r="G33" s="16"/>
      <c r="H33" s="15">
        <v>1689</v>
      </c>
    </row>
    <row r="34" spans="2:8" ht="16.5" thickBot="1">
      <c r="B34" s="20">
        <f>+B28</f>
        <v>16935</v>
      </c>
      <c r="C34" s="16"/>
      <c r="D34" s="20">
        <f>+D28</f>
        <v>21981</v>
      </c>
      <c r="E34" s="16"/>
      <c r="F34" s="20">
        <f>+F28</f>
        <v>65157</v>
      </c>
      <c r="G34" s="16"/>
      <c r="H34" s="20">
        <f>SUM(H32:H33)</f>
        <v>38607</v>
      </c>
    </row>
    <row r="35" spans="2:8" ht="16.5" thickTop="1">
      <c r="B35" s="16"/>
      <c r="C35" s="16"/>
      <c r="D35" s="16"/>
      <c r="E35" s="16"/>
      <c r="F35" s="15"/>
      <c r="G35" s="16"/>
      <c r="H35" s="16"/>
    </row>
    <row r="36" spans="2:8" ht="15.75">
      <c r="B36" s="16"/>
      <c r="C36" s="16"/>
      <c r="D36" s="16"/>
      <c r="E36" s="16"/>
      <c r="F36" s="15"/>
      <c r="G36" s="16"/>
      <c r="H36" s="16"/>
    </row>
    <row r="37" spans="1:8" ht="15.75">
      <c r="A37" s="2" t="s">
        <v>26</v>
      </c>
      <c r="B37" s="16"/>
      <c r="C37" s="16"/>
      <c r="D37" s="16"/>
      <c r="E37" s="16"/>
      <c r="F37" s="15"/>
      <c r="G37" s="16"/>
      <c r="H37" s="16"/>
    </row>
    <row r="38" spans="1:8" ht="15.75">
      <c r="A38" s="2" t="s">
        <v>27</v>
      </c>
      <c r="B38" s="16"/>
      <c r="C38" s="16"/>
      <c r="D38" s="21"/>
      <c r="E38" s="16"/>
      <c r="F38" s="15"/>
      <c r="G38" s="16"/>
      <c r="H38" s="16"/>
    </row>
    <row r="39" spans="2:8" ht="15.75">
      <c r="B39" s="16"/>
      <c r="C39" s="16"/>
      <c r="D39" s="16"/>
      <c r="E39" s="16"/>
      <c r="F39" s="15"/>
      <c r="G39" s="16"/>
      <c r="H39" s="16"/>
    </row>
    <row r="40" spans="1:8" ht="16.5" thickBot="1">
      <c r="A40" s="2" t="s">
        <v>28</v>
      </c>
      <c r="B40" s="22">
        <f>ROUND(+B32/127430*100,2)</f>
        <v>11.95</v>
      </c>
      <c r="C40" s="23"/>
      <c r="D40" s="22">
        <v>16.26</v>
      </c>
      <c r="E40" s="23"/>
      <c r="F40" s="22">
        <f>ROUND(+F32/127430*100,2)</f>
        <v>46.21</v>
      </c>
      <c r="G40" s="23"/>
      <c r="H40" s="22">
        <v>28.98</v>
      </c>
    </row>
    <row r="41" spans="2:8" ht="16.5" thickTop="1">
      <c r="B41" s="15"/>
      <c r="C41" s="16"/>
      <c r="D41" s="15"/>
      <c r="E41" s="16"/>
      <c r="F41" s="15"/>
      <c r="G41" s="16"/>
      <c r="H41" s="15"/>
    </row>
    <row r="42" spans="1:8" ht="16.5" thickBot="1">
      <c r="A42" s="2" t="s">
        <v>29</v>
      </c>
      <c r="B42" s="22">
        <f>+B40</f>
        <v>11.95</v>
      </c>
      <c r="C42" s="23"/>
      <c r="D42" s="22">
        <f>+D40</f>
        <v>16.26</v>
      </c>
      <c r="E42" s="23"/>
      <c r="F42" s="22">
        <f>+F40</f>
        <v>46.21</v>
      </c>
      <c r="G42" s="23"/>
      <c r="H42" s="22">
        <f>+H40</f>
        <v>28.98</v>
      </c>
    </row>
    <row r="43" spans="2:8" ht="16.5" thickTop="1">
      <c r="B43" s="15"/>
      <c r="C43" s="15"/>
      <c r="D43" s="15"/>
      <c r="E43" s="15"/>
      <c r="F43" s="15"/>
      <c r="G43" s="15"/>
      <c r="H43" s="15"/>
    </row>
    <row r="45" ht="15.75" customHeight="1"/>
    <row r="47" spans="1:8" ht="15.75">
      <c r="A47" s="24"/>
      <c r="B47" s="24"/>
      <c r="C47" s="24"/>
      <c r="D47" s="24"/>
      <c r="E47" s="24"/>
      <c r="F47" s="24"/>
      <c r="G47" s="24"/>
      <c r="H47" s="24"/>
    </row>
    <row r="59" spans="1:8" ht="15.75">
      <c r="A59" s="108" t="s">
        <v>30</v>
      </c>
      <c r="B59" s="108"/>
      <c r="C59" s="108"/>
      <c r="D59" s="108"/>
      <c r="E59" s="108"/>
      <c r="F59" s="108"/>
      <c r="G59" s="108"/>
      <c r="H59" s="108"/>
    </row>
    <row r="60" spans="1:8" ht="15.75">
      <c r="A60" s="108"/>
      <c r="B60" s="108"/>
      <c r="C60" s="108"/>
      <c r="D60" s="108"/>
      <c r="E60" s="108"/>
      <c r="F60" s="108"/>
      <c r="G60" s="108"/>
      <c r="H60" s="108"/>
    </row>
  </sheetData>
  <mergeCells count="10">
    <mergeCell ref="A59:H60"/>
    <mergeCell ref="A1:H1"/>
    <mergeCell ref="A2:H2"/>
    <mergeCell ref="A3:H3"/>
    <mergeCell ref="A4:H4"/>
    <mergeCell ref="A6:H6"/>
    <mergeCell ref="A7:H7"/>
    <mergeCell ref="A8:H8"/>
    <mergeCell ref="B11:D11"/>
    <mergeCell ref="F11:H11"/>
  </mergeCells>
  <printOptions horizontalCentered="1"/>
  <pageMargins left="0.196850394" right="0.078740157480315" top="0.393700787401575" bottom="0" header="0.118110236220472" footer="0"/>
  <pageSetup horizontalDpi="180" verticalDpi="180" orientation="portrait" paperSize="9" scale="85"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sheetPr codeName="Sheet2">
    <tabColor indexed="12"/>
  </sheetPr>
  <dimension ref="A1:E59"/>
  <sheetViews>
    <sheetView workbookViewId="0" topLeftCell="A37">
      <selection activeCell="A55" sqref="A55"/>
    </sheetView>
  </sheetViews>
  <sheetFormatPr defaultColWidth="9.140625" defaultRowHeight="12.75"/>
  <cols>
    <col min="1" max="1" width="3.8515625" style="26" customWidth="1"/>
    <col min="2" max="2" width="53.28125" style="26" customWidth="1"/>
    <col min="3" max="3" width="19.57421875" style="26" customWidth="1"/>
    <col min="4" max="4" width="3.00390625" style="26" customWidth="1"/>
    <col min="5" max="5" width="19.57421875" style="26" customWidth="1"/>
    <col min="6" max="16384" width="10.28125" style="26" customWidth="1"/>
  </cols>
  <sheetData>
    <row r="1" spans="1:5" ht="15.75">
      <c r="A1" s="25" t="s">
        <v>0</v>
      </c>
      <c r="B1" s="25"/>
      <c r="C1" s="25"/>
      <c r="D1" s="25"/>
      <c r="E1" s="25"/>
    </row>
    <row r="2" spans="1:5" ht="15.75">
      <c r="A2" s="25" t="s">
        <v>1</v>
      </c>
      <c r="B2" s="25"/>
      <c r="C2" s="25"/>
      <c r="D2" s="25"/>
      <c r="E2" s="25"/>
    </row>
    <row r="3" spans="1:5" ht="15.75">
      <c r="A3" s="25" t="s">
        <v>2</v>
      </c>
      <c r="B3" s="25"/>
      <c r="C3" s="25"/>
      <c r="D3" s="25"/>
      <c r="E3" s="25"/>
    </row>
    <row r="4" spans="1:5" ht="15.75">
      <c r="A4" s="25" t="s">
        <v>3</v>
      </c>
      <c r="B4" s="25"/>
      <c r="C4" s="25"/>
      <c r="D4" s="25"/>
      <c r="E4" s="25"/>
    </row>
    <row r="6" spans="1:5" ht="15.75">
      <c r="A6" s="25" t="s">
        <v>31</v>
      </c>
      <c r="B6" s="25"/>
      <c r="C6" s="25"/>
      <c r="D6" s="25"/>
      <c r="E6" s="25"/>
    </row>
    <row r="7" spans="1:5" ht="15.75">
      <c r="A7" s="25" t="s">
        <v>32</v>
      </c>
      <c r="B7" s="25"/>
      <c r="C7" s="25"/>
      <c r="D7" s="25"/>
      <c r="E7" s="25"/>
    </row>
    <row r="8" spans="2:5" ht="15.75">
      <c r="B8" s="27"/>
      <c r="C8" s="25"/>
      <c r="D8" s="25"/>
      <c r="E8" s="25"/>
    </row>
    <row r="9" spans="2:5" ht="15.75">
      <c r="B9" s="28"/>
      <c r="C9" s="29" t="s">
        <v>33</v>
      </c>
      <c r="D9" s="30"/>
      <c r="E9" s="25" t="s">
        <v>34</v>
      </c>
    </row>
    <row r="10" spans="3:5" ht="15.75">
      <c r="C10" s="31" t="s">
        <v>35</v>
      </c>
      <c r="D10" s="30"/>
      <c r="E10" s="32" t="s">
        <v>36</v>
      </c>
    </row>
    <row r="11" spans="3:5" ht="15.75">
      <c r="C11" s="33" t="s">
        <v>37</v>
      </c>
      <c r="D11" s="34"/>
      <c r="E11" s="35" t="s">
        <v>38</v>
      </c>
    </row>
    <row r="12" spans="3:5" ht="15.75">
      <c r="C12" s="29" t="s">
        <v>12</v>
      </c>
      <c r="D12" s="30"/>
      <c r="E12" s="30" t="s">
        <v>12</v>
      </c>
    </row>
    <row r="13" spans="3:5" ht="15.75">
      <c r="C13" s="36"/>
      <c r="D13" s="36"/>
      <c r="E13" s="36" t="s">
        <v>39</v>
      </c>
    </row>
    <row r="14" spans="1:5" ht="15.75">
      <c r="A14" s="37" t="s">
        <v>40</v>
      </c>
      <c r="C14" s="15"/>
      <c r="D14" s="15"/>
      <c r="E14" s="15"/>
    </row>
    <row r="15" spans="1:5" ht="15.75">
      <c r="A15" s="37" t="s">
        <v>41</v>
      </c>
      <c r="C15" s="15"/>
      <c r="D15" s="15"/>
      <c r="E15" s="15"/>
    </row>
    <row r="16" spans="1:5" ht="15.75">
      <c r="A16" s="26" t="s">
        <v>42</v>
      </c>
      <c r="C16" s="15">
        <f>ROUND('[2]BS'!Q7/1000,0)</f>
        <v>46010</v>
      </c>
      <c r="D16" s="15"/>
      <c r="E16" s="15">
        <f>52578-E17</f>
        <v>42757</v>
      </c>
    </row>
    <row r="17" spans="1:5" ht="15.75">
      <c r="A17" s="26" t="s">
        <v>43</v>
      </c>
      <c r="C17" s="15">
        <f>ROUND('[2]BS'!Q8/1000,0)</f>
        <v>9648</v>
      </c>
      <c r="D17" s="15"/>
      <c r="E17" s="15">
        <v>9821</v>
      </c>
    </row>
    <row r="18" spans="3:5" ht="15.75">
      <c r="C18" s="38">
        <f>SUM(C16:C17)</f>
        <v>55658</v>
      </c>
      <c r="D18" s="15"/>
      <c r="E18" s="38">
        <f>SUM(E16:E17)</f>
        <v>52578</v>
      </c>
    </row>
    <row r="19" spans="1:5" ht="15.75">
      <c r="A19" s="37" t="s">
        <v>44</v>
      </c>
      <c r="C19" s="16"/>
      <c r="D19" s="15"/>
      <c r="E19" s="15"/>
    </row>
    <row r="20" spans="1:5" ht="15.75">
      <c r="A20" s="26" t="s">
        <v>45</v>
      </c>
      <c r="C20" s="15">
        <f>ROUND('[2]BS'!Q12/1000,0)</f>
        <v>136773</v>
      </c>
      <c r="D20" s="15"/>
      <c r="E20" s="15">
        <v>129479</v>
      </c>
    </row>
    <row r="21" spans="1:5" ht="15.75">
      <c r="A21" s="26" t="s">
        <v>46</v>
      </c>
      <c r="C21" s="15">
        <f>ROUND('[2]BS'!Q15/1000,0)</f>
        <v>52619</v>
      </c>
      <c r="D21" s="15"/>
      <c r="E21" s="15">
        <v>43138</v>
      </c>
    </row>
    <row r="22" spans="1:5" ht="15.75">
      <c r="A22" s="26" t="s">
        <v>47</v>
      </c>
      <c r="C22" s="15">
        <f>ROUND('[2]BS'!Q16/1000,0)</f>
        <v>6417</v>
      </c>
      <c r="D22" s="15"/>
      <c r="E22" s="15">
        <v>9220</v>
      </c>
    </row>
    <row r="23" spans="1:5" ht="15.75">
      <c r="A23" s="26" t="s">
        <v>48</v>
      </c>
      <c r="C23" s="15">
        <f>ROUND('[2]BS'!Q22/1000,0)</f>
        <v>122522</v>
      </c>
      <c r="D23" s="15"/>
      <c r="E23" s="15">
        <v>91488</v>
      </c>
    </row>
    <row r="24" spans="3:5" ht="15.75">
      <c r="C24" s="38">
        <f>SUM(C20:C23)</f>
        <v>318331</v>
      </c>
      <c r="D24" s="15"/>
      <c r="E24" s="38">
        <f>SUM(E20:E23)</f>
        <v>273325</v>
      </c>
    </row>
    <row r="25" spans="1:5" ht="16.5" thickBot="1">
      <c r="A25" s="37" t="s">
        <v>49</v>
      </c>
      <c r="C25" s="39">
        <f>+C18+C24</f>
        <v>373989</v>
      </c>
      <c r="D25" s="15"/>
      <c r="E25" s="39">
        <f>+E18+E24</f>
        <v>325903</v>
      </c>
    </row>
    <row r="26" spans="3:5" ht="15.75">
      <c r="C26" s="16"/>
      <c r="D26" s="15"/>
      <c r="E26" s="15"/>
    </row>
    <row r="27" spans="3:5" ht="15.75">
      <c r="C27" s="16"/>
      <c r="D27" s="15"/>
      <c r="E27" s="15"/>
    </row>
    <row r="28" spans="1:5" ht="15.75">
      <c r="A28" s="37" t="s">
        <v>50</v>
      </c>
      <c r="C28" s="16"/>
      <c r="D28" s="15"/>
      <c r="E28" s="15"/>
    </row>
    <row r="29" spans="3:5" ht="15.75">
      <c r="C29" s="16"/>
      <c r="D29" s="15"/>
      <c r="E29" s="15"/>
    </row>
    <row r="30" spans="1:5" ht="15.75">
      <c r="A30" s="26" t="s">
        <v>51</v>
      </c>
      <c r="C30" s="15">
        <f>ROUND('[2]BS'!Q37/1000,0)</f>
        <v>84955</v>
      </c>
      <c r="D30" s="15"/>
      <c r="E30" s="15">
        <v>84955</v>
      </c>
    </row>
    <row r="31" spans="1:5" ht="15.75">
      <c r="A31" s="26" t="s">
        <v>52</v>
      </c>
      <c r="C31" s="15">
        <f>ROUND('[2]BS'!Q39/1000,0)</f>
        <v>13463</v>
      </c>
      <c r="D31" s="15"/>
      <c r="E31" s="15">
        <v>13463</v>
      </c>
    </row>
    <row r="32" spans="1:5" ht="15.75">
      <c r="A32" s="26" t="s">
        <v>53</v>
      </c>
      <c r="C32" s="15">
        <f>ROUND('[2]BS'!Q48/1000,0)</f>
        <v>-19</v>
      </c>
      <c r="D32" s="15"/>
      <c r="E32" s="15">
        <v>-19</v>
      </c>
    </row>
    <row r="33" spans="1:5" ht="15.75">
      <c r="A33" s="26" t="s">
        <v>54</v>
      </c>
      <c r="C33" s="15">
        <f>ROUND('[2]BS'!Q49/1000,0)</f>
        <v>16</v>
      </c>
      <c r="D33" s="15"/>
      <c r="E33" s="15">
        <v>-145</v>
      </c>
    </row>
    <row r="34" spans="1:5" ht="15.75">
      <c r="A34" s="26" t="s">
        <v>55</v>
      </c>
      <c r="C34" s="18">
        <f>ROUND('[2]BS'!Q46/1000,0)+1</f>
        <v>172485</v>
      </c>
      <c r="D34" s="15"/>
      <c r="E34" s="18">
        <v>126596</v>
      </c>
    </row>
    <row r="35" spans="1:5" ht="15.75">
      <c r="A35" s="37" t="s">
        <v>56</v>
      </c>
      <c r="C35" s="15">
        <f>SUM(C30:C34)</f>
        <v>270900</v>
      </c>
      <c r="D35" s="15"/>
      <c r="E35" s="15">
        <f>SUM(E30:E34)</f>
        <v>224850</v>
      </c>
    </row>
    <row r="36" spans="1:5" ht="15.75">
      <c r="A36" s="37" t="s">
        <v>57</v>
      </c>
      <c r="C36" s="18">
        <f>ROUND('[2]BS'!Q53/1000,0)-1</f>
        <v>19407</v>
      </c>
      <c r="D36" s="15"/>
      <c r="E36" s="18">
        <v>12975</v>
      </c>
    </row>
    <row r="37" spans="1:5" ht="15.75">
      <c r="A37" s="37" t="s">
        <v>58</v>
      </c>
      <c r="C37" s="38">
        <f>SUM(C35:C36)</f>
        <v>290307</v>
      </c>
      <c r="D37" s="15"/>
      <c r="E37" s="38">
        <f>SUM(E35:E36)</f>
        <v>237825</v>
      </c>
    </row>
    <row r="38" spans="3:5" ht="15.75">
      <c r="C38" s="16"/>
      <c r="D38" s="15"/>
      <c r="E38" s="15"/>
    </row>
    <row r="39" spans="1:5" ht="15.75">
      <c r="A39" s="37" t="s">
        <v>59</v>
      </c>
      <c r="C39" s="16"/>
      <c r="D39" s="15"/>
      <c r="E39" s="15"/>
    </row>
    <row r="40" spans="1:5" ht="15.75">
      <c r="A40" s="26" t="s">
        <v>60</v>
      </c>
      <c r="C40" s="15">
        <f>ROUND('[2]BS'!Q61/1000,0)</f>
        <v>3335</v>
      </c>
      <c r="D40" s="15"/>
      <c r="E40" s="15">
        <v>2987</v>
      </c>
    </row>
    <row r="41" spans="3:5" ht="15.75">
      <c r="C41" s="38">
        <f>SUM(C40)</f>
        <v>3335</v>
      </c>
      <c r="D41" s="15"/>
      <c r="E41" s="38">
        <f>SUM(E40)</f>
        <v>2987</v>
      </c>
    </row>
    <row r="42" spans="3:5" ht="15.75">
      <c r="C42" s="16"/>
      <c r="D42" s="15"/>
      <c r="E42" s="15"/>
    </row>
    <row r="43" spans="1:5" ht="15.75">
      <c r="A43" s="37" t="s">
        <v>61</v>
      </c>
      <c r="C43" s="16"/>
      <c r="D43" s="15"/>
      <c r="E43" s="15"/>
    </row>
    <row r="44" spans="1:5" ht="15.75">
      <c r="A44" s="26" t="s">
        <v>62</v>
      </c>
      <c r="C44" s="15">
        <f>ROUND('[2]BS'!Q31/1000,0)</f>
        <v>62712</v>
      </c>
      <c r="D44" s="15"/>
      <c r="E44" s="15">
        <v>73444</v>
      </c>
    </row>
    <row r="45" spans="1:5" ht="15.75">
      <c r="A45" s="26" t="s">
        <v>63</v>
      </c>
      <c r="C45" s="15">
        <f>ROUND('[2]BS'!Q25/1000,0)-1</f>
        <v>6582</v>
      </c>
      <c r="D45" s="15"/>
      <c r="E45" s="15">
        <v>4515</v>
      </c>
    </row>
    <row r="46" spans="1:5" ht="15.75">
      <c r="A46" s="26" t="s">
        <v>64</v>
      </c>
      <c r="C46" s="15">
        <f>ROUND('[2]BS'!Q26/1000,0)</f>
        <v>1488</v>
      </c>
      <c r="D46" s="15"/>
      <c r="E46" s="15">
        <v>3737</v>
      </c>
    </row>
    <row r="47" spans="1:5" ht="15.75">
      <c r="A47" s="26" t="s">
        <v>65</v>
      </c>
      <c r="C47" s="15">
        <f>ROUND('[2]BS'!Q32/1000,0)</f>
        <v>9565</v>
      </c>
      <c r="D47" s="15"/>
      <c r="E47" s="15">
        <v>3395</v>
      </c>
    </row>
    <row r="48" spans="1:5" ht="15.75">
      <c r="A48" s="37" t="s">
        <v>66</v>
      </c>
      <c r="C48" s="38">
        <f>SUM(C44:C47)</f>
        <v>80347</v>
      </c>
      <c r="D48" s="15"/>
      <c r="E48" s="38">
        <f>SUM(E44:E47)</f>
        <v>85091</v>
      </c>
    </row>
    <row r="49" spans="1:5" ht="15.75">
      <c r="A49" s="37" t="s">
        <v>67</v>
      </c>
      <c r="C49" s="38">
        <f>+C37+C41+C48</f>
        <v>373989</v>
      </c>
      <c r="D49" s="15"/>
      <c r="E49" s="38">
        <f>+E37+E41+E48</f>
        <v>325903</v>
      </c>
    </row>
    <row r="50" spans="1:5" ht="15.75">
      <c r="A50" s="37"/>
      <c r="C50" s="40"/>
      <c r="D50" s="15"/>
      <c r="E50" s="40"/>
    </row>
    <row r="51" spans="3:5" ht="15.75">
      <c r="C51" s="15"/>
      <c r="D51" s="15"/>
      <c r="E51" s="15"/>
    </row>
    <row r="52" spans="1:5" ht="15.75">
      <c r="A52" s="80" t="s">
        <v>68</v>
      </c>
      <c r="B52" s="80"/>
      <c r="C52" s="15"/>
      <c r="D52" s="15"/>
      <c r="E52" s="15"/>
    </row>
    <row r="53" spans="1:5" ht="16.5" thickBot="1">
      <c r="A53" s="80"/>
      <c r="B53" s="80"/>
      <c r="C53" s="42">
        <f>ROUND((C35/C30)*100,0)</f>
        <v>319</v>
      </c>
      <c r="D53" s="43"/>
      <c r="E53" s="42">
        <f>ROUND((E35/E30)*100,0)</f>
        <v>265</v>
      </c>
    </row>
    <row r="54" spans="1:5" ht="16.5" thickTop="1">
      <c r="A54" s="41"/>
      <c r="B54" s="41"/>
      <c r="C54" s="44"/>
      <c r="D54" s="44"/>
      <c r="E54" s="44"/>
    </row>
    <row r="55" spans="1:5" ht="15.75">
      <c r="A55" s="41"/>
      <c r="B55" s="41"/>
      <c r="C55" s="44"/>
      <c r="D55" s="44"/>
      <c r="E55" s="44"/>
    </row>
    <row r="56" spans="3:5" ht="15.75">
      <c r="C56" s="15"/>
      <c r="D56" s="15"/>
      <c r="E56" s="15"/>
    </row>
    <row r="57" spans="1:5" ht="15.75">
      <c r="A57" s="111" t="s">
        <v>69</v>
      </c>
      <c r="B57" s="111"/>
      <c r="C57" s="111"/>
      <c r="D57" s="111"/>
      <c r="E57" s="111"/>
    </row>
    <row r="58" spans="1:5" ht="15.75">
      <c r="A58" s="111"/>
      <c r="B58" s="111"/>
      <c r="C58" s="111"/>
      <c r="D58" s="111"/>
      <c r="E58" s="111"/>
    </row>
    <row r="59" spans="1:5" ht="15.75">
      <c r="A59" s="111"/>
      <c r="B59" s="111"/>
      <c r="C59" s="111"/>
      <c r="D59" s="111"/>
      <c r="E59" s="111"/>
    </row>
  </sheetData>
  <mergeCells count="2">
    <mergeCell ref="A57:E59"/>
    <mergeCell ref="A52:B53"/>
  </mergeCells>
  <printOptions horizontalCentered="1"/>
  <pageMargins left="0.35433070866141736" right="0.35433070866141736" top="0.3937007874015748" bottom="0.3937007874015748" header="0.5118110236220472" footer="0.5118110236220472"/>
  <pageSetup horizontalDpi="180" verticalDpi="180" orientation="portrait" paperSize="9" scale="85" r:id="rId1"/>
  <headerFooter alignWithMargins="0">
    <oddFooter>&amp;C&amp;"Times New Roman,標準"2</oddFooter>
  </headerFooter>
</worksheet>
</file>

<file path=xl/worksheets/sheet3.xml><?xml version="1.0" encoding="utf-8"?>
<worksheet xmlns="http://schemas.openxmlformats.org/spreadsheetml/2006/main" xmlns:r="http://schemas.openxmlformats.org/officeDocument/2006/relationships">
  <sheetPr codeName="Sheet7">
    <tabColor indexed="12"/>
  </sheetPr>
  <dimension ref="A1:D53"/>
  <sheetViews>
    <sheetView workbookViewId="0" topLeftCell="A25">
      <selection activeCell="A55" sqref="A55"/>
    </sheetView>
  </sheetViews>
  <sheetFormatPr defaultColWidth="9.140625" defaultRowHeight="12.75"/>
  <cols>
    <col min="1" max="1" width="62.421875" style="2" customWidth="1"/>
    <col min="2" max="2" width="20.7109375" style="2" bestFit="1" customWidth="1"/>
    <col min="3" max="3" width="3.57421875" style="47" customWidth="1"/>
    <col min="4" max="4" width="19.28125" style="2" bestFit="1" customWidth="1"/>
    <col min="5" max="16384" width="10.28125" style="2" customWidth="1"/>
  </cols>
  <sheetData>
    <row r="1" spans="1:4" ht="15.75">
      <c r="A1" s="112" t="s">
        <v>0</v>
      </c>
      <c r="B1" s="112"/>
      <c r="C1" s="112"/>
      <c r="D1" s="112"/>
    </row>
    <row r="2" spans="1:4" ht="15.75">
      <c r="A2" s="112" t="s">
        <v>1</v>
      </c>
      <c r="B2" s="112"/>
      <c r="C2" s="112"/>
      <c r="D2" s="112"/>
    </row>
    <row r="3" spans="1:4" ht="15.75">
      <c r="A3" s="112" t="s">
        <v>2</v>
      </c>
      <c r="B3" s="112"/>
      <c r="C3" s="112"/>
      <c r="D3" s="112"/>
    </row>
    <row r="4" spans="1:4" ht="15.75">
      <c r="A4" s="112" t="s">
        <v>70</v>
      </c>
      <c r="B4" s="112"/>
      <c r="C4" s="112"/>
      <c r="D4" s="112"/>
    </row>
    <row r="6" spans="1:4" ht="15.75">
      <c r="A6" s="112" t="s">
        <v>71</v>
      </c>
      <c r="B6" s="112"/>
      <c r="C6" s="112"/>
      <c r="D6" s="112"/>
    </row>
    <row r="7" spans="1:4" ht="15.75">
      <c r="A7" s="112" t="s">
        <v>72</v>
      </c>
      <c r="B7" s="112"/>
      <c r="C7" s="112"/>
      <c r="D7" s="112"/>
    </row>
    <row r="8" spans="1:4" ht="15.75">
      <c r="A8" s="112" t="str">
        <f>+'CBS (2)'!A7</f>
        <v>(Financial Year Ending 31 December 2007)</v>
      </c>
      <c r="B8" s="112"/>
      <c r="C8" s="112"/>
      <c r="D8" s="112"/>
    </row>
    <row r="9" spans="1:4" ht="15.75">
      <c r="A9" s="45"/>
      <c r="B9" s="45"/>
      <c r="C9" s="45"/>
      <c r="D9" s="45"/>
    </row>
    <row r="10" ht="15.75">
      <c r="B10" s="46"/>
    </row>
    <row r="11" spans="2:4" ht="15.75">
      <c r="B11" s="4">
        <v>2007</v>
      </c>
      <c r="D11" s="1">
        <v>2006</v>
      </c>
    </row>
    <row r="12" spans="2:4" ht="15.75">
      <c r="B12" s="6" t="s">
        <v>73</v>
      </c>
      <c r="D12" s="1" t="s">
        <v>73</v>
      </c>
    </row>
    <row r="13" spans="2:4" ht="15.75">
      <c r="B13" s="48" t="s">
        <v>74</v>
      </c>
      <c r="D13" s="49" t="str">
        <f>+B13</f>
        <v>ended 30 September</v>
      </c>
    </row>
    <row r="14" spans="2:4" ht="15.75">
      <c r="B14" s="11" t="s">
        <v>12</v>
      </c>
      <c r="D14" s="12" t="s">
        <v>12</v>
      </c>
    </row>
    <row r="16" spans="1:4" ht="15.75">
      <c r="A16" s="2" t="s">
        <v>75</v>
      </c>
      <c r="B16" s="17">
        <f>ROUND('[2]CFS'!K43/1000,0)+1</f>
        <v>58745</v>
      </c>
      <c r="D16" s="50">
        <v>5365</v>
      </c>
    </row>
    <row r="17" ht="15.75">
      <c r="B17" s="51"/>
    </row>
    <row r="18" spans="1:4" ht="15.75">
      <c r="A18" s="2" t="s">
        <v>76</v>
      </c>
      <c r="B18" s="17">
        <f>ROUND('[2]CFS'!K51/1000,0)</f>
        <v>-3997</v>
      </c>
      <c r="D18" s="15">
        <v>-9148</v>
      </c>
    </row>
    <row r="19" ht="15.75">
      <c r="B19" s="51"/>
    </row>
    <row r="20" spans="1:4" ht="15.75">
      <c r="A20" s="2" t="s">
        <v>77</v>
      </c>
      <c r="B20" s="52">
        <f>ROUND('[2]CFS'!K59/1000,0)</f>
        <v>-23729</v>
      </c>
      <c r="D20" s="18">
        <v>42310</v>
      </c>
    </row>
    <row r="21" ht="15.75">
      <c r="B21" s="51"/>
    </row>
    <row r="22" spans="1:4" ht="15.75">
      <c r="A22" s="2" t="s">
        <v>78</v>
      </c>
      <c r="B22" s="17">
        <f>SUM(B16:B20)</f>
        <v>31019</v>
      </c>
      <c r="C22" s="53"/>
      <c r="D22" s="17">
        <f>SUM(D16:D20)</f>
        <v>38527</v>
      </c>
    </row>
    <row r="23" spans="2:4" ht="15.75">
      <c r="B23" s="51"/>
      <c r="C23" s="53"/>
      <c r="D23" s="17"/>
    </row>
    <row r="24" spans="1:4" ht="15.75">
      <c r="A24" s="2" t="s">
        <v>79</v>
      </c>
      <c r="B24" s="17">
        <f>ROUND('[2]CFS'!K65/1000,0)</f>
        <v>15</v>
      </c>
      <c r="C24" s="53"/>
      <c r="D24" s="17">
        <v>1014</v>
      </c>
    </row>
    <row r="25" spans="2:4" ht="15.75">
      <c r="B25" s="51"/>
      <c r="C25" s="53"/>
      <c r="D25" s="17"/>
    </row>
    <row r="26" spans="1:4" ht="15.75">
      <c r="A26" s="2" t="s">
        <v>80</v>
      </c>
      <c r="B26" s="53">
        <f>ROUND('[2]CFS'!K69/1000,0)</f>
        <v>91488</v>
      </c>
      <c r="D26" s="50">
        <v>91169</v>
      </c>
    </row>
    <row r="27" spans="2:4" ht="15.75">
      <c r="B27" s="54"/>
      <c r="D27" s="50"/>
    </row>
    <row r="28" spans="1:4" ht="16.5" thickBot="1">
      <c r="A28" s="2" t="s">
        <v>81</v>
      </c>
      <c r="B28" s="55">
        <f>SUM(B22:B26)</f>
        <v>122522</v>
      </c>
      <c r="C28" s="53"/>
      <c r="D28" s="55">
        <f>SUM(D21:D27)</f>
        <v>130710</v>
      </c>
    </row>
    <row r="29" spans="2:4" ht="15.75">
      <c r="B29" s="17"/>
      <c r="D29" s="56"/>
    </row>
    <row r="30" spans="2:4" ht="15.75">
      <c r="B30" s="17"/>
      <c r="D30" s="56"/>
    </row>
    <row r="31" spans="1:4" ht="15.75">
      <c r="A31" s="2" t="s">
        <v>82</v>
      </c>
      <c r="D31" s="56"/>
    </row>
    <row r="32" ht="15.75">
      <c r="D32" s="56"/>
    </row>
    <row r="33" spans="2:4" ht="15.75">
      <c r="B33" s="4" t="s">
        <v>83</v>
      </c>
      <c r="D33" s="1" t="s">
        <v>84</v>
      </c>
    </row>
    <row r="34" spans="2:4" ht="15.75">
      <c r="B34" s="57" t="s">
        <v>85</v>
      </c>
      <c r="D34" s="10" t="s">
        <v>86</v>
      </c>
    </row>
    <row r="35" spans="2:4" ht="15.75">
      <c r="B35" s="58" t="s">
        <v>12</v>
      </c>
      <c r="D35" s="45" t="s">
        <v>12</v>
      </c>
    </row>
    <row r="37" spans="1:4" ht="15.75">
      <c r="A37" s="2" t="s">
        <v>48</v>
      </c>
      <c r="B37" s="50">
        <f>+B28</f>
        <v>122522</v>
      </c>
      <c r="C37" s="59"/>
      <c r="D37" s="50">
        <f>+D28</f>
        <v>130710</v>
      </c>
    </row>
    <row r="38" spans="1:4" ht="15.75">
      <c r="A38" s="2" t="s">
        <v>87</v>
      </c>
      <c r="B38" s="50">
        <v>0</v>
      </c>
      <c r="C38" s="59"/>
      <c r="D38" s="50">
        <v>0</v>
      </c>
    </row>
    <row r="39" spans="2:4" ht="16.5" thickBot="1">
      <c r="B39" s="60">
        <f>SUM(B37:B38)</f>
        <v>122522</v>
      </c>
      <c r="C39" s="59"/>
      <c r="D39" s="60">
        <f>SUM(D37:D38)</f>
        <v>130710</v>
      </c>
    </row>
    <row r="42" ht="15.75" customHeight="1"/>
    <row r="44" spans="1:4" ht="15.75">
      <c r="A44" s="61"/>
      <c r="B44" s="61"/>
      <c r="C44" s="61"/>
      <c r="D44" s="61"/>
    </row>
    <row r="52" spans="1:4" ht="15.75">
      <c r="A52" s="108" t="s">
        <v>88</v>
      </c>
      <c r="B52" s="108"/>
      <c r="C52" s="108"/>
      <c r="D52" s="108"/>
    </row>
    <row r="53" spans="1:4" ht="15.75">
      <c r="A53" s="108"/>
      <c r="B53" s="108"/>
      <c r="C53" s="108"/>
      <c r="D53" s="108"/>
    </row>
  </sheetData>
  <mergeCells count="8">
    <mergeCell ref="A8:D8"/>
    <mergeCell ref="A52:D53"/>
    <mergeCell ref="A6:D6"/>
    <mergeCell ref="A7:D7"/>
    <mergeCell ref="A1:D1"/>
    <mergeCell ref="A2:D2"/>
    <mergeCell ref="A3:D3"/>
    <mergeCell ref="A4:D4"/>
  </mergeCells>
  <printOptions horizontalCentered="1"/>
  <pageMargins left="0.4330708661417323" right="0.35433070866141736" top="0.3937007874015748" bottom="0.3937007874015748" header="0.5118110236220472" footer="0.5118110236220472"/>
  <pageSetup horizontalDpi="600" verticalDpi="600" orientation="portrait" paperSize="9" scale="95" r:id="rId1"/>
  <headerFooter alignWithMargins="0">
    <oddFooter>&amp;C&amp;"Times New Roman,標準"3</oddFooter>
  </headerFooter>
</worksheet>
</file>

<file path=xl/worksheets/sheet4.xml><?xml version="1.0" encoding="utf-8"?>
<worksheet xmlns="http://schemas.openxmlformats.org/spreadsheetml/2006/main" xmlns:r="http://schemas.openxmlformats.org/officeDocument/2006/relationships">
  <sheetPr codeName="Sheet42">
    <tabColor indexed="12"/>
    <pageSetUpPr fitToPage="1"/>
  </sheetPr>
  <dimension ref="A1:R54"/>
  <sheetViews>
    <sheetView tabSelected="1" zoomScale="75" zoomScaleNormal="75" workbookViewId="0" topLeftCell="A16">
      <selection activeCell="L21" sqref="L21"/>
    </sheetView>
  </sheetViews>
  <sheetFormatPr defaultColWidth="9.140625" defaultRowHeight="12.75"/>
  <cols>
    <col min="1" max="1" width="53.28125" style="63" customWidth="1"/>
    <col min="2" max="2" width="12.140625" style="65" customWidth="1"/>
    <col min="3" max="3" width="1.7109375" style="65" customWidth="1"/>
    <col min="4" max="4" width="12.140625" style="65" customWidth="1"/>
    <col min="5" max="5" width="1.7109375" style="65" customWidth="1"/>
    <col min="6" max="6" width="12.140625" style="65" customWidth="1"/>
    <col min="7" max="7" width="1.7109375" style="65" customWidth="1"/>
    <col min="8" max="8" width="12.140625" style="65" customWidth="1"/>
    <col min="9" max="9" width="1.7109375" style="65" customWidth="1"/>
    <col min="10" max="10" width="13.7109375" style="65" bestFit="1" customWidth="1"/>
    <col min="11" max="11" width="1.7109375" style="65" customWidth="1"/>
    <col min="12" max="12" width="13.7109375" style="65" bestFit="1" customWidth="1"/>
    <col min="13" max="13" width="1.7109375" style="65" customWidth="1"/>
    <col min="14" max="14" width="12.140625" style="65" customWidth="1"/>
    <col min="15" max="15" width="1.7109375" style="63" customWidth="1"/>
    <col min="16" max="16" width="12.140625" style="63" customWidth="1"/>
    <col min="17" max="17" width="1.7109375" style="63" customWidth="1"/>
    <col min="18" max="18" width="12.140625" style="63" customWidth="1"/>
    <col min="19" max="16384" width="10.28125" style="63" customWidth="1"/>
  </cols>
  <sheetData>
    <row r="1" spans="1:18" ht="15.75">
      <c r="A1" s="114" t="s">
        <v>0</v>
      </c>
      <c r="B1" s="114"/>
      <c r="C1" s="114"/>
      <c r="D1" s="114"/>
      <c r="E1" s="114"/>
      <c r="F1" s="114"/>
      <c r="G1" s="114"/>
      <c r="H1" s="114"/>
      <c r="I1" s="114"/>
      <c r="J1" s="114"/>
      <c r="K1" s="114"/>
      <c r="L1" s="114"/>
      <c r="M1" s="114"/>
      <c r="N1" s="114"/>
      <c r="O1" s="114"/>
      <c r="P1" s="114"/>
      <c r="Q1" s="114"/>
      <c r="R1" s="114"/>
    </row>
    <row r="2" spans="1:18" ht="15.75">
      <c r="A2" s="114" t="s">
        <v>1</v>
      </c>
      <c r="B2" s="114"/>
      <c r="C2" s="114"/>
      <c r="D2" s="114"/>
      <c r="E2" s="114"/>
      <c r="F2" s="114"/>
      <c r="G2" s="114"/>
      <c r="H2" s="114"/>
      <c r="I2" s="114"/>
      <c r="J2" s="114"/>
      <c r="K2" s="114"/>
      <c r="L2" s="114"/>
      <c r="M2" s="114"/>
      <c r="N2" s="114"/>
      <c r="O2" s="114"/>
      <c r="P2" s="114"/>
      <c r="Q2" s="114"/>
      <c r="R2" s="114"/>
    </row>
    <row r="3" spans="1:18" ht="15.75">
      <c r="A3" s="114" t="s">
        <v>2</v>
      </c>
      <c r="B3" s="114"/>
      <c r="C3" s="114"/>
      <c r="D3" s="114"/>
      <c r="E3" s="114"/>
      <c r="F3" s="114"/>
      <c r="G3" s="114"/>
      <c r="H3" s="114"/>
      <c r="I3" s="114"/>
      <c r="J3" s="114"/>
      <c r="K3" s="114"/>
      <c r="L3" s="114"/>
      <c r="M3" s="114"/>
      <c r="N3" s="114"/>
      <c r="O3" s="114"/>
      <c r="P3" s="114"/>
      <c r="Q3" s="114"/>
      <c r="R3" s="114"/>
    </row>
    <row r="4" spans="1:18" ht="15.75">
      <c r="A4" s="114" t="s">
        <v>70</v>
      </c>
      <c r="B4" s="114"/>
      <c r="C4" s="114"/>
      <c r="D4" s="114"/>
      <c r="E4" s="114"/>
      <c r="F4" s="114"/>
      <c r="G4" s="114"/>
      <c r="H4" s="114"/>
      <c r="I4" s="114"/>
      <c r="J4" s="114"/>
      <c r="K4" s="114"/>
      <c r="L4" s="114"/>
      <c r="M4" s="114"/>
      <c r="N4" s="114"/>
      <c r="O4" s="114"/>
      <c r="P4" s="114"/>
      <c r="Q4" s="114"/>
      <c r="R4" s="114"/>
    </row>
    <row r="5" ht="15.75"/>
    <row r="6" spans="1:18" ht="15.75">
      <c r="A6" s="114" t="s">
        <v>89</v>
      </c>
      <c r="B6" s="114"/>
      <c r="C6" s="114"/>
      <c r="D6" s="114"/>
      <c r="E6" s="114"/>
      <c r="F6" s="114"/>
      <c r="G6" s="114"/>
      <c r="H6" s="114"/>
      <c r="I6" s="114"/>
      <c r="J6" s="114"/>
      <c r="K6" s="114"/>
      <c r="L6" s="114"/>
      <c r="M6" s="114"/>
      <c r="N6" s="114"/>
      <c r="O6" s="114"/>
      <c r="P6" s="114"/>
      <c r="Q6" s="114"/>
      <c r="R6" s="114"/>
    </row>
    <row r="7" spans="1:18" ht="15.75">
      <c r="A7" s="114" t="s">
        <v>72</v>
      </c>
      <c r="B7" s="114"/>
      <c r="C7" s="114"/>
      <c r="D7" s="114"/>
      <c r="E7" s="114"/>
      <c r="F7" s="114"/>
      <c r="G7" s="114"/>
      <c r="H7" s="114"/>
      <c r="I7" s="114"/>
      <c r="J7" s="114"/>
      <c r="K7" s="114"/>
      <c r="L7" s="114"/>
      <c r="M7" s="114"/>
      <c r="N7" s="114"/>
      <c r="O7" s="114"/>
      <c r="P7" s="114"/>
      <c r="Q7" s="114"/>
      <c r="R7" s="114"/>
    </row>
    <row r="8" spans="1:18" ht="15.75">
      <c r="A8" s="114" t="str">
        <f>+'CBS (2)'!A7</f>
        <v>(Financial Year Ending 31 December 2007)</v>
      </c>
      <c r="B8" s="114"/>
      <c r="C8" s="114"/>
      <c r="D8" s="114"/>
      <c r="E8" s="114"/>
      <c r="F8" s="114"/>
      <c r="G8" s="114"/>
      <c r="H8" s="114"/>
      <c r="I8" s="114"/>
      <c r="J8" s="114"/>
      <c r="K8" s="114"/>
      <c r="L8" s="114"/>
      <c r="M8" s="114"/>
      <c r="N8" s="114"/>
      <c r="O8" s="114"/>
      <c r="P8" s="114"/>
      <c r="Q8" s="114"/>
      <c r="R8" s="114"/>
    </row>
    <row r="9" spans="1:12" ht="15.75">
      <c r="A9" s="62"/>
      <c r="B9" s="64"/>
      <c r="C9" s="64"/>
      <c r="D9" s="64"/>
      <c r="E9" s="64"/>
      <c r="F9" s="64"/>
      <c r="G9" s="64"/>
      <c r="H9" s="64"/>
      <c r="I9" s="64"/>
      <c r="J9" s="64"/>
      <c r="K9" s="64"/>
      <c r="L9" s="64"/>
    </row>
    <row r="10" spans="1:18" ht="15.75">
      <c r="A10" s="62"/>
      <c r="B10" s="64"/>
      <c r="C10" s="64"/>
      <c r="D10" s="64"/>
      <c r="E10" s="64"/>
      <c r="F10" s="64"/>
      <c r="G10" s="64"/>
      <c r="H10" s="64"/>
      <c r="I10" s="64"/>
      <c r="J10" s="64"/>
      <c r="K10" s="64"/>
      <c r="L10" s="64"/>
      <c r="P10" s="62" t="s">
        <v>90</v>
      </c>
      <c r="Q10" s="62"/>
      <c r="R10" s="62" t="s">
        <v>91</v>
      </c>
    </row>
    <row r="11" spans="1:18" ht="15.75">
      <c r="A11" s="62"/>
      <c r="B11" s="113" t="s">
        <v>92</v>
      </c>
      <c r="C11" s="113"/>
      <c r="D11" s="113"/>
      <c r="E11" s="113"/>
      <c r="F11" s="113"/>
      <c r="G11" s="113"/>
      <c r="H11" s="113"/>
      <c r="I11" s="113"/>
      <c r="J11" s="113"/>
      <c r="K11" s="113"/>
      <c r="L11" s="113"/>
      <c r="M11" s="113"/>
      <c r="N11" s="113"/>
      <c r="P11" s="62" t="s">
        <v>93</v>
      </c>
      <c r="Q11" s="62"/>
      <c r="R11" s="62" t="s">
        <v>94</v>
      </c>
    </row>
    <row r="12" spans="1:12" ht="15.75">
      <c r="A12" s="62"/>
      <c r="B12" s="64"/>
      <c r="C12" s="64"/>
      <c r="D12" s="113" t="s">
        <v>95</v>
      </c>
      <c r="E12" s="113"/>
      <c r="F12" s="113"/>
      <c r="G12" s="113"/>
      <c r="H12" s="113"/>
      <c r="I12" s="113"/>
      <c r="J12" s="113"/>
      <c r="K12" s="64"/>
      <c r="L12" s="64" t="s">
        <v>96</v>
      </c>
    </row>
    <row r="13" spans="1:12" ht="15.75">
      <c r="A13" s="62"/>
      <c r="B13" s="64" t="s">
        <v>97</v>
      </c>
      <c r="C13" s="64"/>
      <c r="D13" s="64" t="s">
        <v>98</v>
      </c>
      <c r="E13" s="64"/>
      <c r="F13" s="64" t="s">
        <v>99</v>
      </c>
      <c r="G13" s="64"/>
      <c r="H13" s="64" t="s">
        <v>100</v>
      </c>
      <c r="I13" s="64"/>
      <c r="J13" s="64" t="s">
        <v>101</v>
      </c>
      <c r="K13" s="64"/>
      <c r="L13" s="64" t="s">
        <v>102</v>
      </c>
    </row>
    <row r="14" spans="1:14" ht="15.75">
      <c r="A14" s="62"/>
      <c r="B14" s="66" t="s">
        <v>103</v>
      </c>
      <c r="C14" s="64"/>
      <c r="D14" s="66" t="s">
        <v>104</v>
      </c>
      <c r="E14" s="64"/>
      <c r="F14" s="66" t="s">
        <v>105</v>
      </c>
      <c r="G14" s="64"/>
      <c r="H14" s="66" t="s">
        <v>106</v>
      </c>
      <c r="I14" s="64"/>
      <c r="J14" s="66" t="s">
        <v>107</v>
      </c>
      <c r="K14" s="64"/>
      <c r="L14" s="66" t="s">
        <v>108</v>
      </c>
      <c r="N14" s="66" t="s">
        <v>109</v>
      </c>
    </row>
    <row r="15" spans="1:18" ht="15.75">
      <c r="A15" s="62"/>
      <c r="B15" s="64" t="s">
        <v>110</v>
      </c>
      <c r="C15" s="64"/>
      <c r="D15" s="64" t="s">
        <v>110</v>
      </c>
      <c r="E15" s="64"/>
      <c r="F15" s="64" t="s">
        <v>110</v>
      </c>
      <c r="G15" s="64"/>
      <c r="H15" s="64" t="s">
        <v>110</v>
      </c>
      <c r="I15" s="64"/>
      <c r="J15" s="64" t="s">
        <v>110</v>
      </c>
      <c r="K15" s="64"/>
      <c r="L15" s="64" t="s">
        <v>110</v>
      </c>
      <c r="N15" s="64" t="s">
        <v>110</v>
      </c>
      <c r="O15" s="62"/>
      <c r="P15" s="62" t="s">
        <v>110</v>
      </c>
      <c r="Q15" s="62"/>
      <c r="R15" s="62" t="s">
        <v>110</v>
      </c>
    </row>
    <row r="16" spans="2:14" s="67" customFormat="1" ht="15.75">
      <c r="B16" s="68"/>
      <c r="C16" s="68"/>
      <c r="D16" s="68"/>
      <c r="E16" s="68"/>
      <c r="F16" s="68"/>
      <c r="G16" s="68"/>
      <c r="H16" s="68"/>
      <c r="I16" s="68"/>
      <c r="J16" s="68"/>
      <c r="K16" s="68"/>
      <c r="L16" s="68"/>
      <c r="M16" s="68"/>
      <c r="N16" s="68"/>
    </row>
    <row r="17" spans="1:18" s="67" customFormat="1" ht="15.75">
      <c r="A17" s="69" t="s">
        <v>111</v>
      </c>
      <c r="B17" s="70">
        <v>84955</v>
      </c>
      <c r="C17" s="70"/>
      <c r="D17" s="70">
        <v>13463</v>
      </c>
      <c r="E17" s="70"/>
      <c r="F17" s="71">
        <v>-19</v>
      </c>
      <c r="G17" s="71"/>
      <c r="H17" s="71">
        <v>-145</v>
      </c>
      <c r="I17" s="70"/>
      <c r="J17" s="70">
        <v>0</v>
      </c>
      <c r="K17" s="70"/>
      <c r="L17" s="70">
        <v>126596</v>
      </c>
      <c r="M17" s="70"/>
      <c r="N17" s="70">
        <f>SUM(B17:M17)</f>
        <v>224850</v>
      </c>
      <c r="O17" s="15"/>
      <c r="P17" s="15">
        <v>12975</v>
      </c>
      <c r="Q17" s="15"/>
      <c r="R17" s="15">
        <f>+P17+N17</f>
        <v>237825</v>
      </c>
    </row>
    <row r="18" spans="2:18" s="67" customFormat="1" ht="15.75">
      <c r="B18" s="70"/>
      <c r="C18" s="70"/>
      <c r="D18" s="70"/>
      <c r="E18" s="70"/>
      <c r="F18" s="70"/>
      <c r="G18" s="70"/>
      <c r="H18" s="70"/>
      <c r="I18" s="70"/>
      <c r="J18" s="70"/>
      <c r="K18" s="70"/>
      <c r="L18" s="70"/>
      <c r="M18" s="70"/>
      <c r="N18" s="70"/>
      <c r="O18" s="15"/>
      <c r="P18" s="15"/>
      <c r="Q18" s="15"/>
      <c r="R18" s="15"/>
    </row>
    <row r="19" spans="1:18" s="67" customFormat="1" ht="15.75">
      <c r="A19" s="67" t="s">
        <v>112</v>
      </c>
      <c r="B19" s="72">
        <v>0</v>
      </c>
      <c r="C19" s="73"/>
      <c r="D19" s="74">
        <v>0</v>
      </c>
      <c r="E19" s="73"/>
      <c r="F19" s="74">
        <v>0</v>
      </c>
      <c r="G19" s="73"/>
      <c r="H19" s="74">
        <f>ROUND((+'[2]SCE WPS'!L38+'[2]SCE WPS'!L35+'[2]SCE WPS'!L41)/1000,0)</f>
        <v>161</v>
      </c>
      <c r="I19" s="73"/>
      <c r="J19" s="74">
        <v>0</v>
      </c>
      <c r="K19" s="73"/>
      <c r="L19" s="74">
        <v>0</v>
      </c>
      <c r="M19" s="75"/>
      <c r="N19" s="74">
        <f>SUM(B19:L19)</f>
        <v>161</v>
      </c>
      <c r="O19" s="76"/>
      <c r="P19" s="77">
        <f>ROUND(('[2]SCE WPS'!F38+'[2]SCE WPS'!F35+'[2]SCE WPS'!F41)/1000,0)</f>
        <v>161</v>
      </c>
      <c r="Q19" s="78"/>
      <c r="R19" s="79">
        <f>+P19+N19</f>
        <v>322</v>
      </c>
    </row>
    <row r="20" spans="2:18" s="67" customFormat="1" ht="15.75">
      <c r="B20" s="81"/>
      <c r="C20" s="82"/>
      <c r="D20" s="82"/>
      <c r="E20" s="82"/>
      <c r="F20" s="82"/>
      <c r="G20" s="82"/>
      <c r="H20" s="82"/>
      <c r="I20" s="82"/>
      <c r="J20" s="82"/>
      <c r="K20" s="82"/>
      <c r="L20" s="82"/>
      <c r="M20" s="83"/>
      <c r="N20" s="84"/>
      <c r="O20" s="85"/>
      <c r="P20" s="86"/>
      <c r="Q20" s="86"/>
      <c r="R20" s="87"/>
    </row>
    <row r="21" spans="1:18" s="67" customFormat="1" ht="15.75">
      <c r="A21" s="67" t="s">
        <v>113</v>
      </c>
      <c r="B21" s="88">
        <v>0</v>
      </c>
      <c r="C21" s="82"/>
      <c r="D21" s="84">
        <v>0</v>
      </c>
      <c r="E21" s="82"/>
      <c r="F21" s="84">
        <v>0</v>
      </c>
      <c r="G21" s="82"/>
      <c r="H21" s="84">
        <v>0</v>
      </c>
      <c r="I21" s="82"/>
      <c r="J21" s="84">
        <v>0</v>
      </c>
      <c r="K21" s="82"/>
      <c r="L21" s="84">
        <f>ROUND('[2]BS'!Q45/1000,0)</f>
        <v>58886</v>
      </c>
      <c r="M21" s="83"/>
      <c r="N21" s="84">
        <f>SUM(B21:L21)</f>
        <v>58886</v>
      </c>
      <c r="O21" s="85"/>
      <c r="P21" s="89">
        <f>-ROUND('[2]IS'!AM37/1000,0)</f>
        <v>6271</v>
      </c>
      <c r="Q21" s="86"/>
      <c r="R21" s="87">
        <f>+P21+N21</f>
        <v>65157</v>
      </c>
    </row>
    <row r="22" spans="2:18" s="67" customFormat="1" ht="15.75">
      <c r="B22" s="90"/>
      <c r="C22" s="91"/>
      <c r="D22" s="91"/>
      <c r="E22" s="91"/>
      <c r="F22" s="91"/>
      <c r="G22" s="91"/>
      <c r="H22" s="91"/>
      <c r="I22" s="91"/>
      <c r="J22" s="91"/>
      <c r="K22" s="91"/>
      <c r="L22" s="91"/>
      <c r="M22" s="92"/>
      <c r="N22" s="92"/>
      <c r="O22" s="93"/>
      <c r="P22" s="94"/>
      <c r="Q22" s="18"/>
      <c r="R22" s="95"/>
    </row>
    <row r="23" spans="1:18" s="67" customFormat="1" ht="15.75">
      <c r="A23" s="67" t="s">
        <v>114</v>
      </c>
      <c r="B23" s="70">
        <f>SUM(B19:B22)</f>
        <v>0</v>
      </c>
      <c r="C23" s="96"/>
      <c r="D23" s="70">
        <f>SUM(D19:D22)</f>
        <v>0</v>
      </c>
      <c r="E23" s="96"/>
      <c r="F23" s="70">
        <f>SUM(F19:F22)</f>
        <v>0</v>
      </c>
      <c r="G23" s="96"/>
      <c r="H23" s="70">
        <f>SUM(H19:H22)</f>
        <v>161</v>
      </c>
      <c r="I23" s="96"/>
      <c r="J23" s="70">
        <f>SUM(J19:J22)</f>
        <v>0</v>
      </c>
      <c r="K23" s="96"/>
      <c r="L23" s="70">
        <f>SUM(L19:L22)</f>
        <v>58886</v>
      </c>
      <c r="M23" s="70"/>
      <c r="N23" s="70">
        <f>SUM(N19:N22)</f>
        <v>59047</v>
      </c>
      <c r="O23" s="15"/>
      <c r="P23" s="15">
        <f>SUM(P19:P22)</f>
        <v>6432</v>
      </c>
      <c r="Q23" s="15"/>
      <c r="R23" s="15">
        <f>SUM(R19:R22)</f>
        <v>65479</v>
      </c>
    </row>
    <row r="24" spans="2:18" s="67" customFormat="1" ht="15.75">
      <c r="B24" s="96"/>
      <c r="C24" s="96"/>
      <c r="D24" s="96"/>
      <c r="E24" s="96"/>
      <c r="F24" s="96"/>
      <c r="G24" s="96"/>
      <c r="H24" s="96"/>
      <c r="I24" s="96"/>
      <c r="J24" s="96"/>
      <c r="K24" s="96"/>
      <c r="L24" s="96"/>
      <c r="M24" s="68"/>
      <c r="N24" s="68"/>
      <c r="P24" s="16"/>
      <c r="Q24" s="15"/>
      <c r="R24" s="15"/>
    </row>
    <row r="25" spans="1:18" s="67" customFormat="1" ht="15.75">
      <c r="A25" s="67" t="s">
        <v>115</v>
      </c>
      <c r="B25" s="70">
        <v>0</v>
      </c>
      <c r="C25" s="96"/>
      <c r="D25" s="70">
        <v>0</v>
      </c>
      <c r="E25" s="96"/>
      <c r="F25" s="70">
        <v>0</v>
      </c>
      <c r="G25" s="96"/>
      <c r="H25" s="70">
        <v>0</v>
      </c>
      <c r="I25" s="96"/>
      <c r="J25" s="70">
        <v>0</v>
      </c>
      <c r="K25" s="96"/>
      <c r="L25" s="70">
        <v>0</v>
      </c>
      <c r="M25" s="97"/>
      <c r="N25" s="68">
        <f>SUM(B25:L25)</f>
        <v>0</v>
      </c>
      <c r="O25" s="98"/>
      <c r="P25" s="15">
        <v>0</v>
      </c>
      <c r="Q25" s="16"/>
      <c r="R25" s="15">
        <f>+P25+N25</f>
        <v>0</v>
      </c>
    </row>
    <row r="26" spans="2:18" s="67" customFormat="1" ht="15.75">
      <c r="B26" s="96"/>
      <c r="C26" s="96"/>
      <c r="D26" s="96"/>
      <c r="E26" s="96"/>
      <c r="F26" s="70"/>
      <c r="G26" s="96"/>
      <c r="H26" s="96"/>
      <c r="I26" s="96"/>
      <c r="J26" s="96"/>
      <c r="K26" s="96"/>
      <c r="L26" s="96"/>
      <c r="M26" s="97"/>
      <c r="N26" s="68"/>
      <c r="O26" s="98"/>
      <c r="P26" s="16"/>
      <c r="Q26" s="16"/>
      <c r="R26" s="15"/>
    </row>
    <row r="27" spans="1:18" s="67" customFormat="1" ht="15.75">
      <c r="A27" s="67" t="s">
        <v>116</v>
      </c>
      <c r="B27" s="70">
        <v>0</v>
      </c>
      <c r="C27" s="96"/>
      <c r="D27" s="70">
        <v>0</v>
      </c>
      <c r="E27" s="96"/>
      <c r="F27" s="70">
        <v>0</v>
      </c>
      <c r="G27" s="96"/>
      <c r="H27" s="70">
        <v>0</v>
      </c>
      <c r="I27" s="96"/>
      <c r="J27" s="70">
        <v>0</v>
      </c>
      <c r="K27" s="96"/>
      <c r="L27" s="70">
        <f>ROUND(+'[2]BS'!Q43/1000,0)</f>
        <v>-12997</v>
      </c>
      <c r="M27" s="97"/>
      <c r="N27" s="68">
        <f>SUM(B27:L27)</f>
        <v>-12997</v>
      </c>
      <c r="O27" s="98"/>
      <c r="P27" s="15">
        <v>0</v>
      </c>
      <c r="Q27" s="16"/>
      <c r="R27" s="15">
        <f>+P27+N27</f>
        <v>-12997</v>
      </c>
    </row>
    <row r="28" spans="2:18" s="67" customFormat="1" ht="15.75">
      <c r="B28" s="96"/>
      <c r="C28" s="96"/>
      <c r="D28" s="96"/>
      <c r="E28" s="96"/>
      <c r="F28" s="96"/>
      <c r="G28" s="96"/>
      <c r="H28" s="96"/>
      <c r="I28" s="96"/>
      <c r="J28" s="96"/>
      <c r="K28" s="96"/>
      <c r="L28" s="96"/>
      <c r="M28" s="97"/>
      <c r="N28" s="68"/>
      <c r="O28" s="98"/>
      <c r="P28" s="16"/>
      <c r="Q28" s="16"/>
      <c r="R28" s="15"/>
    </row>
    <row r="29" spans="1:18" s="67" customFormat="1" ht="15.75">
      <c r="A29" s="67" t="s">
        <v>117</v>
      </c>
      <c r="B29" s="70">
        <v>0</v>
      </c>
      <c r="C29" s="96"/>
      <c r="D29" s="70">
        <v>0</v>
      </c>
      <c r="E29" s="96"/>
      <c r="F29" s="70">
        <v>0</v>
      </c>
      <c r="G29" s="96"/>
      <c r="H29" s="70">
        <v>0</v>
      </c>
      <c r="I29" s="96"/>
      <c r="J29" s="70">
        <v>0</v>
      </c>
      <c r="K29" s="96"/>
      <c r="L29" s="70">
        <v>0</v>
      </c>
      <c r="M29" s="97"/>
      <c r="N29" s="68">
        <f>SUM(B29:L29)</f>
        <v>0</v>
      </c>
      <c r="O29" s="98"/>
      <c r="P29" s="15">
        <v>0</v>
      </c>
      <c r="Q29" s="16"/>
      <c r="R29" s="15">
        <f>+P29+N29</f>
        <v>0</v>
      </c>
    </row>
    <row r="30" spans="2:18" s="67" customFormat="1" ht="15.75">
      <c r="B30" s="70"/>
      <c r="C30" s="70"/>
      <c r="D30" s="70"/>
      <c r="E30" s="70"/>
      <c r="F30" s="70"/>
      <c r="G30" s="70"/>
      <c r="H30" s="70"/>
      <c r="I30" s="70"/>
      <c r="J30" s="70"/>
      <c r="K30" s="70"/>
      <c r="L30" s="70"/>
      <c r="M30" s="68"/>
      <c r="N30" s="68"/>
      <c r="P30" s="15"/>
      <c r="Q30" s="40"/>
      <c r="R30" s="15"/>
    </row>
    <row r="31" spans="1:18" ht="16.5" thickBot="1">
      <c r="A31" s="69" t="s">
        <v>118</v>
      </c>
      <c r="B31" s="99">
        <f>SUM(B23:B30,B17)</f>
        <v>84955</v>
      </c>
      <c r="C31" s="84"/>
      <c r="D31" s="99">
        <f>SUM(D23:D30,D17)</f>
        <v>13463</v>
      </c>
      <c r="E31" s="84"/>
      <c r="F31" s="100">
        <f>SUM(F23:F30,F17)</f>
        <v>-19</v>
      </c>
      <c r="G31" s="71"/>
      <c r="H31" s="100">
        <f>SUM(H23:H30,H17)</f>
        <v>16</v>
      </c>
      <c r="I31" s="84"/>
      <c r="J31" s="99">
        <f>SUM(J23:J30,J17)</f>
        <v>0</v>
      </c>
      <c r="K31" s="84"/>
      <c r="L31" s="99">
        <f>SUM(L23:L30,L17)</f>
        <v>172485</v>
      </c>
      <c r="M31" s="84"/>
      <c r="N31" s="99">
        <f>SUM(N23:N30,N17)</f>
        <v>270900</v>
      </c>
      <c r="O31" s="40"/>
      <c r="P31" s="20">
        <f>SUM(P23:P30,P17)</f>
        <v>19407</v>
      </c>
      <c r="Q31" s="40"/>
      <c r="R31" s="20">
        <f>SUM(R23:R30,R17)</f>
        <v>290307</v>
      </c>
    </row>
    <row r="32" spans="2:18" ht="16.5" thickTop="1">
      <c r="B32" s="101"/>
      <c r="C32" s="101"/>
      <c r="D32" s="101"/>
      <c r="E32" s="101"/>
      <c r="F32" s="101"/>
      <c r="G32" s="101"/>
      <c r="H32" s="101"/>
      <c r="I32" s="101"/>
      <c r="J32" s="101"/>
      <c r="K32" s="101"/>
      <c r="L32" s="101"/>
      <c r="P32" s="50"/>
      <c r="Q32" s="50"/>
      <c r="R32" s="50"/>
    </row>
    <row r="33" spans="2:18" ht="15.75">
      <c r="B33" s="101"/>
      <c r="C33" s="101"/>
      <c r="D33" s="101"/>
      <c r="E33" s="101"/>
      <c r="F33" s="101"/>
      <c r="G33" s="101"/>
      <c r="H33" s="101"/>
      <c r="I33" s="101"/>
      <c r="J33" s="101"/>
      <c r="K33" s="101"/>
      <c r="L33" s="101"/>
      <c r="P33" s="50"/>
      <c r="Q33" s="50"/>
      <c r="R33" s="50"/>
    </row>
    <row r="34" spans="1:18" s="67" customFormat="1" ht="15.75">
      <c r="A34" s="69" t="s">
        <v>119</v>
      </c>
      <c r="B34" s="70">
        <v>84881</v>
      </c>
      <c r="C34" s="70"/>
      <c r="D34" s="70">
        <v>13398</v>
      </c>
      <c r="E34" s="70"/>
      <c r="F34" s="70">
        <v>-19</v>
      </c>
      <c r="G34" s="70"/>
      <c r="H34" s="70">
        <v>-732</v>
      </c>
      <c r="I34" s="70"/>
      <c r="J34" s="70">
        <v>0</v>
      </c>
      <c r="K34" s="70"/>
      <c r="L34" s="70">
        <v>90361</v>
      </c>
      <c r="M34" s="68"/>
      <c r="N34" s="68">
        <f>SUM(B34:L34)</f>
        <v>187889</v>
      </c>
      <c r="P34" s="15">
        <v>9174</v>
      </c>
      <c r="Q34" s="15"/>
      <c r="R34" s="15">
        <f>+N34+P34</f>
        <v>197063</v>
      </c>
    </row>
    <row r="35" spans="2:18" s="67" customFormat="1" ht="15.75">
      <c r="B35" s="70"/>
      <c r="C35" s="70"/>
      <c r="D35" s="70"/>
      <c r="E35" s="70"/>
      <c r="F35" s="70"/>
      <c r="G35" s="70"/>
      <c r="H35" s="70"/>
      <c r="I35" s="70"/>
      <c r="J35" s="70"/>
      <c r="K35" s="70"/>
      <c r="L35" s="70"/>
      <c r="M35" s="68"/>
      <c r="N35" s="68"/>
      <c r="P35" s="15"/>
      <c r="Q35" s="15"/>
      <c r="R35" s="15"/>
    </row>
    <row r="36" spans="1:18" s="67" customFormat="1" ht="15.75">
      <c r="A36" s="67" t="s">
        <v>112</v>
      </c>
      <c r="B36" s="72">
        <v>0</v>
      </c>
      <c r="C36" s="74"/>
      <c r="D36" s="74">
        <v>0</v>
      </c>
      <c r="E36" s="74"/>
      <c r="F36" s="74">
        <v>0</v>
      </c>
      <c r="G36" s="74"/>
      <c r="H36" s="74">
        <v>597</v>
      </c>
      <c r="I36" s="74"/>
      <c r="J36" s="74">
        <v>0</v>
      </c>
      <c r="K36" s="74"/>
      <c r="L36" s="74">
        <v>0</v>
      </c>
      <c r="M36" s="102"/>
      <c r="N36" s="102">
        <f>SUM(B36:L36)</f>
        <v>597</v>
      </c>
      <c r="O36" s="103"/>
      <c r="P36" s="77">
        <v>597</v>
      </c>
      <c r="Q36" s="77"/>
      <c r="R36" s="79">
        <f>+N36+P36</f>
        <v>1194</v>
      </c>
    </row>
    <row r="37" spans="2:18" s="67" customFormat="1" ht="15.75">
      <c r="B37" s="88"/>
      <c r="C37" s="84"/>
      <c r="D37" s="84"/>
      <c r="E37" s="84"/>
      <c r="F37" s="84"/>
      <c r="G37" s="84"/>
      <c r="H37" s="84"/>
      <c r="I37" s="84"/>
      <c r="J37" s="84"/>
      <c r="K37" s="84"/>
      <c r="L37" s="84"/>
      <c r="M37" s="104"/>
      <c r="N37" s="104"/>
      <c r="O37" s="105"/>
      <c r="P37" s="40"/>
      <c r="Q37" s="40"/>
      <c r="R37" s="87"/>
    </row>
    <row r="38" spans="1:18" s="67" customFormat="1" ht="15.75">
      <c r="A38" s="67" t="s">
        <v>113</v>
      </c>
      <c r="B38" s="88">
        <v>0</v>
      </c>
      <c r="C38" s="84"/>
      <c r="D38" s="84">
        <v>0</v>
      </c>
      <c r="E38" s="84"/>
      <c r="F38" s="84">
        <v>0</v>
      </c>
      <c r="G38" s="84"/>
      <c r="H38" s="84">
        <v>0</v>
      </c>
      <c r="I38" s="84"/>
      <c r="J38" s="84">
        <v>0</v>
      </c>
      <c r="K38" s="84"/>
      <c r="L38" s="84">
        <v>36918</v>
      </c>
      <c r="M38" s="104"/>
      <c r="N38" s="104">
        <f>SUM(B38:L38)</f>
        <v>36918</v>
      </c>
      <c r="O38" s="105"/>
      <c r="P38" s="40">
        <v>1689</v>
      </c>
      <c r="Q38" s="40"/>
      <c r="R38" s="87">
        <f>+N38+P38</f>
        <v>38607</v>
      </c>
    </row>
    <row r="39" spans="2:18" s="67" customFormat="1" ht="15.75">
      <c r="B39" s="106"/>
      <c r="C39" s="107"/>
      <c r="D39" s="107"/>
      <c r="E39" s="107"/>
      <c r="F39" s="107"/>
      <c r="G39" s="107"/>
      <c r="H39" s="107"/>
      <c r="I39" s="107"/>
      <c r="J39" s="107"/>
      <c r="K39" s="107"/>
      <c r="L39" s="107"/>
      <c r="M39" s="92"/>
      <c r="N39" s="92"/>
      <c r="O39" s="93"/>
      <c r="P39" s="18"/>
      <c r="Q39" s="18"/>
      <c r="R39" s="95"/>
    </row>
    <row r="40" spans="1:18" s="67" customFormat="1" ht="15.75">
      <c r="A40" s="67" t="s">
        <v>114</v>
      </c>
      <c r="B40" s="70">
        <f>SUM(B36:B39)</f>
        <v>0</v>
      </c>
      <c r="C40" s="70"/>
      <c r="D40" s="70">
        <f>SUM(D36:D39)</f>
        <v>0</v>
      </c>
      <c r="E40" s="70"/>
      <c r="F40" s="70">
        <f>SUM(F36:F39)</f>
        <v>0</v>
      </c>
      <c r="G40" s="70"/>
      <c r="H40" s="70">
        <f>SUM(H36:H39)</f>
        <v>597</v>
      </c>
      <c r="I40" s="70"/>
      <c r="J40" s="70">
        <f>SUM(J36:J39)</f>
        <v>0</v>
      </c>
      <c r="K40" s="70"/>
      <c r="L40" s="70">
        <f>SUM(L36:L39)</f>
        <v>36918</v>
      </c>
      <c r="M40" s="70"/>
      <c r="N40" s="70">
        <f>SUM(N36:N39)</f>
        <v>37515</v>
      </c>
      <c r="O40" s="15"/>
      <c r="P40" s="15">
        <f>SUM(P36:P39)</f>
        <v>2286</v>
      </c>
      <c r="Q40" s="15"/>
      <c r="R40" s="15">
        <f>SUM(R36:R39)</f>
        <v>39801</v>
      </c>
    </row>
    <row r="41" spans="2:18" s="67" customFormat="1" ht="15.75">
      <c r="B41" s="70"/>
      <c r="C41" s="70"/>
      <c r="D41" s="70"/>
      <c r="E41" s="70"/>
      <c r="F41" s="70"/>
      <c r="G41" s="70"/>
      <c r="H41" s="70"/>
      <c r="I41" s="70"/>
      <c r="J41" s="70"/>
      <c r="K41" s="70"/>
      <c r="L41" s="70"/>
      <c r="M41" s="68"/>
      <c r="N41" s="68"/>
      <c r="P41" s="15"/>
      <c r="Q41" s="15"/>
      <c r="R41" s="15"/>
    </row>
    <row r="42" spans="1:18" s="67" customFormat="1" ht="15.75">
      <c r="A42" s="67" t="s">
        <v>115</v>
      </c>
      <c r="B42" s="70">
        <v>74</v>
      </c>
      <c r="C42" s="70"/>
      <c r="D42" s="70">
        <v>65</v>
      </c>
      <c r="E42" s="70"/>
      <c r="F42" s="70">
        <v>0</v>
      </c>
      <c r="G42" s="70"/>
      <c r="H42" s="70">
        <v>0</v>
      </c>
      <c r="I42" s="70"/>
      <c r="J42" s="70">
        <v>0</v>
      </c>
      <c r="K42" s="70"/>
      <c r="L42" s="70">
        <v>0</v>
      </c>
      <c r="M42" s="68"/>
      <c r="N42" s="68">
        <f>SUM(B42:L42)</f>
        <v>139</v>
      </c>
      <c r="P42" s="15">
        <v>0</v>
      </c>
      <c r="Q42" s="15"/>
      <c r="R42" s="15">
        <f>+P42+N42</f>
        <v>139</v>
      </c>
    </row>
    <row r="43" spans="2:18" s="67" customFormat="1" ht="15.75">
      <c r="B43" s="70"/>
      <c r="C43" s="70"/>
      <c r="D43" s="70"/>
      <c r="E43" s="70"/>
      <c r="F43" s="70"/>
      <c r="G43" s="70"/>
      <c r="H43" s="70"/>
      <c r="I43" s="70"/>
      <c r="J43" s="70"/>
      <c r="K43" s="70"/>
      <c r="L43" s="70"/>
      <c r="M43" s="68"/>
      <c r="N43" s="68"/>
      <c r="P43" s="15"/>
      <c r="Q43" s="15"/>
      <c r="R43" s="15"/>
    </row>
    <row r="44" spans="1:18" s="67" customFormat="1" ht="15.75">
      <c r="A44" s="67" t="s">
        <v>116</v>
      </c>
      <c r="B44" s="70">
        <v>0</v>
      </c>
      <c r="C44" s="70"/>
      <c r="D44" s="70">
        <v>0</v>
      </c>
      <c r="E44" s="70"/>
      <c r="F44" s="70">
        <v>0</v>
      </c>
      <c r="G44" s="70"/>
      <c r="H44" s="70">
        <v>0</v>
      </c>
      <c r="I44" s="70"/>
      <c r="J44" s="70">
        <v>0</v>
      </c>
      <c r="K44" s="70"/>
      <c r="L44" s="70">
        <v>-16582</v>
      </c>
      <c r="M44" s="68"/>
      <c r="N44" s="68">
        <f>SUM(B44:L44)</f>
        <v>-16582</v>
      </c>
      <c r="P44" s="15">
        <v>0</v>
      </c>
      <c r="Q44" s="15"/>
      <c r="R44" s="15">
        <f>+P44+N44</f>
        <v>-16582</v>
      </c>
    </row>
    <row r="45" spans="2:18" s="67" customFormat="1" ht="15.75">
      <c r="B45" s="70"/>
      <c r="C45" s="70"/>
      <c r="D45" s="70"/>
      <c r="E45" s="70"/>
      <c r="F45" s="70"/>
      <c r="G45" s="70"/>
      <c r="H45" s="70"/>
      <c r="I45" s="70"/>
      <c r="J45" s="70"/>
      <c r="K45" s="70"/>
      <c r="L45" s="70"/>
      <c r="M45" s="68"/>
      <c r="N45" s="68"/>
      <c r="P45" s="15"/>
      <c r="Q45" s="15"/>
      <c r="R45" s="15"/>
    </row>
    <row r="46" spans="1:18" s="67" customFormat="1" ht="15.75">
      <c r="A46" s="67" t="s">
        <v>117</v>
      </c>
      <c r="B46" s="70">
        <v>0</v>
      </c>
      <c r="C46" s="70"/>
      <c r="D46" s="70">
        <v>0</v>
      </c>
      <c r="E46" s="70"/>
      <c r="F46" s="70">
        <v>0</v>
      </c>
      <c r="G46" s="70"/>
      <c r="H46" s="70">
        <v>0</v>
      </c>
      <c r="I46" s="70"/>
      <c r="J46" s="70">
        <v>0</v>
      </c>
      <c r="K46" s="70"/>
      <c r="L46" s="70">
        <v>0</v>
      </c>
      <c r="M46" s="68"/>
      <c r="N46" s="68">
        <f>SUM(B46:L46)</f>
        <v>0</v>
      </c>
      <c r="P46" s="15">
        <v>0</v>
      </c>
      <c r="Q46" s="15"/>
      <c r="R46" s="15">
        <f>+P46+N46</f>
        <v>0</v>
      </c>
    </row>
    <row r="47" spans="2:18" s="67" customFormat="1" ht="15.75">
      <c r="B47" s="70"/>
      <c r="C47" s="70"/>
      <c r="D47" s="70"/>
      <c r="E47" s="70"/>
      <c r="F47" s="70"/>
      <c r="G47" s="70"/>
      <c r="H47" s="70"/>
      <c r="I47" s="70"/>
      <c r="J47" s="70"/>
      <c r="K47" s="70"/>
      <c r="L47" s="70"/>
      <c r="M47" s="68"/>
      <c r="N47" s="68"/>
      <c r="P47" s="15"/>
      <c r="Q47" s="15"/>
      <c r="R47" s="15"/>
    </row>
    <row r="48" spans="1:18" s="67" customFormat="1" ht="15.75">
      <c r="A48" s="67" t="s">
        <v>120</v>
      </c>
      <c r="B48" s="70">
        <v>0</v>
      </c>
      <c r="C48" s="70"/>
      <c r="D48" s="70">
        <v>0</v>
      </c>
      <c r="E48" s="70"/>
      <c r="F48" s="70">
        <v>0</v>
      </c>
      <c r="G48" s="70"/>
      <c r="H48" s="70">
        <v>0</v>
      </c>
      <c r="I48" s="70"/>
      <c r="J48" s="70">
        <v>0</v>
      </c>
      <c r="K48" s="70"/>
      <c r="L48" s="70">
        <v>0</v>
      </c>
      <c r="M48" s="68"/>
      <c r="N48" s="68">
        <v>0</v>
      </c>
      <c r="P48" s="15">
        <v>0</v>
      </c>
      <c r="Q48" s="15"/>
      <c r="R48" s="15">
        <f>+P48+N48</f>
        <v>0</v>
      </c>
    </row>
    <row r="49" spans="2:18" s="67" customFormat="1" ht="15.75">
      <c r="B49" s="107"/>
      <c r="C49" s="70"/>
      <c r="D49" s="107"/>
      <c r="E49" s="70"/>
      <c r="F49" s="107"/>
      <c r="G49" s="70"/>
      <c r="H49" s="107"/>
      <c r="I49" s="70"/>
      <c r="J49" s="107"/>
      <c r="K49" s="70"/>
      <c r="L49" s="107"/>
      <c r="M49" s="68"/>
      <c r="N49" s="92"/>
      <c r="P49" s="18"/>
      <c r="Q49" s="15"/>
      <c r="R49" s="18"/>
    </row>
    <row r="50" spans="1:18" s="67" customFormat="1" ht="16.5" thickBot="1">
      <c r="A50" s="69" t="s">
        <v>121</v>
      </c>
      <c r="B50" s="99">
        <f>SUM(B40:B49,B34)</f>
        <v>84955</v>
      </c>
      <c r="C50" s="70"/>
      <c r="D50" s="99">
        <f>SUM(D40:D49,D34)</f>
        <v>13463</v>
      </c>
      <c r="E50" s="70"/>
      <c r="F50" s="99">
        <f>SUM(F40:F49,F34)</f>
        <v>-19</v>
      </c>
      <c r="G50" s="70"/>
      <c r="H50" s="99">
        <f>SUM(H40:H49,H34)</f>
        <v>-135</v>
      </c>
      <c r="I50" s="70"/>
      <c r="J50" s="99">
        <f>SUM(J40:J49,J34)</f>
        <v>0</v>
      </c>
      <c r="K50" s="70"/>
      <c r="L50" s="99">
        <f>SUM(L40:L49,L34)</f>
        <v>110697</v>
      </c>
      <c r="M50" s="70"/>
      <c r="N50" s="99">
        <f>SUM(N40:N49,N34)</f>
        <v>208961</v>
      </c>
      <c r="O50" s="15"/>
      <c r="P50" s="20">
        <f>SUM(P40:P49,P34)</f>
        <v>11460</v>
      </c>
      <c r="Q50" s="15"/>
      <c r="R50" s="20">
        <f>SUM(R40:R49,R34)</f>
        <v>220421</v>
      </c>
    </row>
    <row r="51" spans="2:18" ht="16.5" thickTop="1">
      <c r="B51" s="43"/>
      <c r="C51" s="43"/>
      <c r="D51" s="43"/>
      <c r="E51" s="43"/>
      <c r="F51" s="43"/>
      <c r="G51" s="43"/>
      <c r="H51" s="43"/>
      <c r="I51" s="43"/>
      <c r="J51" s="84"/>
      <c r="K51" s="43"/>
      <c r="L51" s="84"/>
      <c r="N51" s="68"/>
      <c r="P51" s="50"/>
      <c r="Q51" s="50"/>
      <c r="R51" s="50"/>
    </row>
    <row r="52" spans="1:18" ht="15.75" customHeight="1">
      <c r="A52" s="108" t="s">
        <v>122</v>
      </c>
      <c r="B52" s="108"/>
      <c r="C52" s="108"/>
      <c r="D52" s="108"/>
      <c r="E52" s="108"/>
      <c r="F52" s="108"/>
      <c r="G52" s="108"/>
      <c r="H52" s="108"/>
      <c r="I52" s="108"/>
      <c r="J52" s="108"/>
      <c r="K52" s="108"/>
      <c r="L52" s="108"/>
      <c r="M52" s="108"/>
      <c r="N52" s="108"/>
      <c r="O52" s="108"/>
      <c r="P52" s="108"/>
      <c r="Q52" s="108"/>
      <c r="R52" s="108"/>
    </row>
    <row r="53" spans="1:18" ht="15.75">
      <c r="A53" s="108"/>
      <c r="B53" s="108"/>
      <c r="C53" s="108"/>
      <c r="D53" s="108"/>
      <c r="E53" s="108"/>
      <c r="F53" s="108"/>
      <c r="G53" s="108"/>
      <c r="H53" s="108"/>
      <c r="I53" s="108"/>
      <c r="J53" s="108"/>
      <c r="K53" s="108"/>
      <c r="L53" s="108"/>
      <c r="M53" s="108"/>
      <c r="N53" s="108"/>
      <c r="O53" s="108"/>
      <c r="P53" s="108"/>
      <c r="Q53" s="108"/>
      <c r="R53" s="108"/>
    </row>
    <row r="54" spans="2:12" ht="15.75">
      <c r="B54" s="101"/>
      <c r="C54" s="101"/>
      <c r="D54" s="101"/>
      <c r="E54" s="101"/>
      <c r="F54" s="101"/>
      <c r="G54" s="101"/>
      <c r="H54" s="101"/>
      <c r="I54" s="101"/>
      <c r="J54" s="101"/>
      <c r="K54" s="101"/>
      <c r="L54" s="101"/>
    </row>
  </sheetData>
  <mergeCells count="10">
    <mergeCell ref="A52:R53"/>
    <mergeCell ref="D12:J12"/>
    <mergeCell ref="B11:N11"/>
    <mergeCell ref="A1:R1"/>
    <mergeCell ref="A2:R2"/>
    <mergeCell ref="A3:R3"/>
    <mergeCell ref="A4:R4"/>
    <mergeCell ref="A6:R6"/>
    <mergeCell ref="A7:R7"/>
    <mergeCell ref="A8:R8"/>
  </mergeCells>
  <printOptions horizontalCentered="1"/>
  <pageMargins left="0.407480315" right="0.407480315" top="0.37992126" bottom="0.572440945" header="0.511811023622047" footer="0.511811023622047"/>
  <pageSetup fitToHeight="1" fitToWidth="1" horizontalDpi="600" verticalDpi="600" orientation="landscape" paperSize="9" scale="64" r:id="rId3"/>
  <headerFooter alignWithMargins="0">
    <oddFooter>&amp;C4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hfs</dc:creator>
  <cp:keywords/>
  <dc:description/>
  <cp:lastModifiedBy>Hicks-Woode Corporate Services (Penang) Sdn. Bhd.</cp:lastModifiedBy>
  <cp:lastPrinted>2007-11-23T03:26:22Z</cp:lastPrinted>
  <dcterms:created xsi:type="dcterms:W3CDTF">2007-11-12T00:24:09Z</dcterms:created>
  <dcterms:modified xsi:type="dcterms:W3CDTF">2007-11-23T03:30:49Z</dcterms:modified>
  <cp:category/>
  <cp:version/>
  <cp:contentType/>
  <cp:contentStatus/>
</cp:coreProperties>
</file>