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<sst xmlns="http://schemas.openxmlformats.org/spreadsheetml/2006/main" count="120" uniqueCount="95">
  <si>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</si>
  <si>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</si>
  <si>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</si>
  <si>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</si>
  <si>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</si>
  <si>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</si>
  <si>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</si>
  <si>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</si>
  <si>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</si>
  <si>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</si>
  <si>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</si>
  <si>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</si>
  <si>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</si>
  <si>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</si>
  <si>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</si>
  <si>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</si>
  <si>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</si>
  <si>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</si>
  <si>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</si>
  <si>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</si>
  <si>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</si>
  <si>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</si>
  <si>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</si>
  <si>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</si>
  <si>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</si>
  <si>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</si>
  <si>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2002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</si>
  <si>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</si>
  <si>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</si>
  <si>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</si>
  <si>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</si>
  <si>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</si>
  <si>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</si>
  <si>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</si>
  <si>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</si>
  <si>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</si>
  <si>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</si>
  <si>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</si>
  <si>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</si>
  <si>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</si>
  <si>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</si>
  <si>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</si>
  <si>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</si>
  <si>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</si>
  <si>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</si>
  <si>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</si>
  <si>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</si>
  <si>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</si>
  <si>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</si>
  <si>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</si>
  <si>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</si>
  <si>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</si>
  <si>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</si>
  <si>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</si>
  <si>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</si>
  <si>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</si>
  <si>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</si>
  <si>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</si>
  <si>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</si>
  <si>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</si>
  <si>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</si>
  <si>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</si>
  <si>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</si>
  <si>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</si>
  <si>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</si>
  <si>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Net cash inflow/(outflow) from investing activities</t>
  </si>
  <si>
    <t>Net cash inflow/(outflow) from financing activities</t>
  </si>
  <si>
    <t>Issue of shares</t>
  </si>
  <si>
    <t>the year ended 31st December 2002)</t>
  </si>
  <si>
    <t>2003</t>
  </si>
  <si>
    <t>for the year ended 31st December 2002)</t>
  </si>
  <si>
    <t>with the Annual Financial Report for the year ended 31 December 2002)</t>
  </si>
  <si>
    <t>Balance at 1 January 2002</t>
  </si>
  <si>
    <t>Annual Financial Report for the year ended 31st December 2002)</t>
  </si>
  <si>
    <t>Prior years adjustment - changed of accounting policy</t>
  </si>
  <si>
    <t>FOR THE QUARTER ENDED 30 JUNE 2003</t>
  </si>
  <si>
    <t>For the period ended 30 June 2003</t>
  </si>
  <si>
    <t>30 June</t>
  </si>
  <si>
    <t>6 months ended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</si>
  <si>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JUNE</t>
    </r>
    <r>
      <rPr>
        <sz val="12"/>
        <rFont val="新細明體"/>
        <family val="1"/>
      </rPr>
      <t xml:space="preserve"> 2003</t>
    </r>
  </si>
  <si>
    <t>6 months</t>
  </si>
  <si>
    <t>ended 30 June</t>
  </si>
  <si>
    <t>6 months</t>
  </si>
  <si>
    <t>ended 30 June</t>
  </si>
  <si>
    <t>Cash &amp; Cash Equivalents at 30 June</t>
  </si>
  <si>
    <t>Balance at 1 January 2003</t>
  </si>
  <si>
    <t>Profit after tax for six months period</t>
  </si>
  <si>
    <t>Balance at 30 June 2003</t>
  </si>
  <si>
    <t>Prior year adjustment</t>
  </si>
  <si>
    <t>Restated balance</t>
  </si>
  <si>
    <t>2001 first and final dividend - 8 sen tax exempt</t>
  </si>
  <si>
    <t>Balance at 30 June 2002</t>
  </si>
  <si>
    <t>2002 first and final dividend - 8 sen tax exempt</t>
  </si>
  <si>
    <t>6 months quarter ended 30 June 2003</t>
  </si>
  <si>
    <t>6 months quarter ended 30 June 2002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</si>
</sst>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_);\(0.00\)"/>
    <numFmt numFmtId="189" formatCode="0.0_);\(0.0\)"/>
    <numFmt numFmtId="190" formatCode="#,##0_);\(#,##0\)"/>
    <numFmt numFmtId="191" formatCode="\(#,##0\)"/>
    <numFmt numFmtId="192" formatCode="0_);\(0\)"/>
    <numFmt numFmtId="193" formatCode="#,##0.00_);\(#,##0.00\)"/>
    <numFmt numFmtId="194" formatCode="#,##0.0_);\(#,##0.0\)"/>
    <numFmt numFmtId="195" formatCode="#,##0_);[Red]\(#,##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Alignment="1">
      <alignment/>
    </xf>
    <xf numFmtId="0" fontId="0" fillId="0" borderId="0" xfId="0" applyAlignment="1" quotePrefix="1">
      <alignment/>
    </xf>
    <xf numFmtId="184" fontId="0" fillId="0" borderId="2" xfId="15" applyNumberFormat="1" applyBorder="1" applyAlignment="1">
      <alignment/>
    </xf>
    <xf numFmtId="184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8" xfId="0" applyNumberFormat="1" applyBorder="1" applyAlignment="1">
      <alignment/>
    </xf>
    <xf numFmtId="190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9" xfId="15" applyFont="1" applyBorder="1" applyAlignment="1">
      <alignment horizontal="center"/>
    </xf>
    <xf numFmtId="190" fontId="0" fillId="0" borderId="0" xfId="15" applyNumberFormat="1" applyAlignment="1">
      <alignment/>
    </xf>
    <xf numFmtId="186" fontId="0" fillId="0" borderId="2" xfId="15" applyNumberFormat="1" applyBorder="1" applyAlignment="1">
      <alignment/>
    </xf>
    <xf numFmtId="190" fontId="0" fillId="0" borderId="2" xfId="15" applyNumberFormat="1" applyBorder="1" applyAlignment="1">
      <alignment/>
    </xf>
    <xf numFmtId="186" fontId="0" fillId="0" borderId="10" xfId="15" applyNumberFormat="1" applyBorder="1" applyAlignment="1">
      <alignment/>
    </xf>
    <xf numFmtId="186" fontId="0" fillId="0" borderId="11" xfId="15" applyNumberFormat="1" applyBorder="1" applyAlignment="1">
      <alignment/>
    </xf>
    <xf numFmtId="186" fontId="0" fillId="0" borderId="12" xfId="15" applyNumberFormat="1" applyBorder="1" applyAlignment="1">
      <alignment/>
    </xf>
    <xf numFmtId="190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190" fontId="0" fillId="0" borderId="3" xfId="15" applyNumberFormat="1" applyBorder="1" applyAlignment="1">
      <alignment/>
    </xf>
    <xf numFmtId="191" fontId="0" fillId="0" borderId="0" xfId="15" applyNumberFormat="1" applyAlignment="1">
      <alignment/>
    </xf>
    <xf numFmtId="186" fontId="3" fillId="0" borderId="0" xfId="15" applyNumberFormat="1" applyFont="1" applyAlignment="1">
      <alignment/>
    </xf>
    <xf numFmtId="190" fontId="0" fillId="0" borderId="11" xfId="15" applyNumberFormat="1" applyBorder="1" applyAlignment="1">
      <alignment/>
    </xf>
    <xf numFmtId="190" fontId="0" fillId="0" borderId="13" xfId="15" applyNumberFormat="1" applyBorder="1" applyAlignment="1">
      <alignment/>
    </xf>
    <xf numFmtId="190" fontId="0" fillId="0" borderId="14" xfId="15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7">
      <selection activeCell="F42" sqref="F42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5">
      <c r="A2" s="65" t="s">
        <v>1</v>
      </c>
      <c r="B2" s="65"/>
      <c r="C2" s="65"/>
      <c r="D2" s="65"/>
      <c r="E2" s="65"/>
      <c r="F2" s="65"/>
      <c r="G2" s="65"/>
      <c r="H2" s="65"/>
    </row>
    <row r="3" spans="1:8" ht="16.5">
      <c r="A3" s="65" t="s">
        <v>2</v>
      </c>
      <c r="B3" s="65"/>
      <c r="C3" s="65"/>
      <c r="D3" s="65"/>
      <c r="E3" s="65"/>
      <c r="F3" s="65"/>
      <c r="G3" s="65"/>
      <c r="H3" s="65"/>
    </row>
    <row r="4" spans="1:8" ht="16.5">
      <c r="A4" s="65" t="s">
        <v>3</v>
      </c>
      <c r="B4" s="65"/>
      <c r="C4" s="65"/>
      <c r="D4" s="65"/>
      <c r="E4" s="65"/>
      <c r="F4" s="65"/>
      <c r="G4" s="65"/>
      <c r="H4" s="65"/>
    </row>
    <row r="6" spans="1:8" ht="16.5">
      <c r="A6" s="64" t="s">
        <v>13</v>
      </c>
      <c r="B6" s="65"/>
      <c r="C6" s="65"/>
      <c r="D6" s="65"/>
      <c r="E6" s="65"/>
      <c r="F6" s="65"/>
      <c r="G6" s="65"/>
      <c r="H6" s="65"/>
    </row>
    <row r="7" spans="1:8" ht="16.5">
      <c r="A7" s="64" t="s">
        <v>76</v>
      </c>
      <c r="B7" s="64"/>
      <c r="C7" s="64"/>
      <c r="D7" s="64"/>
      <c r="E7" s="64"/>
      <c r="F7" s="64"/>
      <c r="G7" s="64"/>
      <c r="H7" s="64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64" t="s">
        <v>12</v>
      </c>
      <c r="C9" s="64"/>
      <c r="D9" s="64"/>
      <c r="F9" s="64" t="s">
        <v>78</v>
      </c>
      <c r="G9" s="64"/>
      <c r="H9" s="64"/>
    </row>
    <row r="10" spans="2:8" ht="16.5">
      <c r="B10" s="66" t="s">
        <v>77</v>
      </c>
      <c r="C10" s="66"/>
      <c r="D10" s="66"/>
      <c r="E10" s="1"/>
      <c r="F10" s="67" t="s">
        <v>77</v>
      </c>
      <c r="G10" s="67"/>
      <c r="H10" s="67"/>
    </row>
    <row r="11" spans="2:8" ht="16.5">
      <c r="B11" s="28">
        <v>2003</v>
      </c>
      <c r="C11" s="1"/>
      <c r="D11" s="28">
        <v>2002</v>
      </c>
      <c r="E11" s="1"/>
      <c r="F11" s="28">
        <v>2003</v>
      </c>
      <c r="H11" s="28">
        <v>2002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v>32745</v>
      </c>
      <c r="C14" s="3"/>
      <c r="D14" s="2">
        <v>24598</v>
      </c>
      <c r="E14" s="4"/>
      <c r="F14" s="2">
        <v>62212</v>
      </c>
      <c r="H14" s="2">
        <v>45395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v>1342</v>
      </c>
      <c r="C16" s="3"/>
      <c r="D16" s="2">
        <v>1070</v>
      </c>
      <c r="E16" s="4"/>
      <c r="F16" s="2">
        <v>2653</v>
      </c>
      <c r="H16" s="2">
        <v>2000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v>1068</v>
      </c>
      <c r="C18" s="3"/>
      <c r="D18" s="2">
        <v>1132</v>
      </c>
      <c r="E18" s="4"/>
      <c r="F18" s="2">
        <v>1716</v>
      </c>
      <c r="H18" s="2">
        <v>1580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8637+144</f>
        <v>8781</v>
      </c>
      <c r="C20" s="4"/>
      <c r="D20" s="4">
        <f>3860+92</f>
        <v>3952</v>
      </c>
      <c r="E20" s="4"/>
      <c r="F20" s="4">
        <f>14100+282</f>
        <v>14382</v>
      </c>
      <c r="H20" s="4">
        <f>4286+154</f>
        <v>4440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-144</v>
      </c>
      <c r="C22" s="4"/>
      <c r="D22" s="4">
        <v>-92</v>
      </c>
      <c r="E22" s="4"/>
      <c r="F22" s="4">
        <v>-282</v>
      </c>
      <c r="H22" s="4">
        <v>-154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8637</v>
      </c>
      <c r="C26" s="4"/>
      <c r="D26" s="4">
        <f>D20+D22</f>
        <v>3860</v>
      </c>
      <c r="E26" s="4"/>
      <c r="F26" s="4">
        <f>F20+F22</f>
        <v>14100</v>
      </c>
      <c r="H26" s="4">
        <f>H20+H22</f>
        <v>4286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-2388</v>
      </c>
      <c r="C28" s="3"/>
      <c r="D28" s="6">
        <v>-1060</v>
      </c>
      <c r="E28" s="4"/>
      <c r="F28" s="6">
        <v>-3965</v>
      </c>
      <c r="H28" s="6">
        <v>-1180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6249</v>
      </c>
      <c r="C30" s="4"/>
      <c r="D30" s="4">
        <f>D26+D28</f>
        <v>2800</v>
      </c>
      <c r="E30" s="4"/>
      <c r="F30" s="4">
        <f>F26+F28</f>
        <v>10135</v>
      </c>
      <c r="H30" s="4">
        <f>H26+H28</f>
        <v>3106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6249</v>
      </c>
      <c r="C34" s="4"/>
      <c r="D34" s="7">
        <f>D30+D32</f>
        <v>2800</v>
      </c>
      <c r="E34" s="4"/>
      <c r="F34" s="7">
        <f>F30+F32</f>
        <v>10135</v>
      </c>
      <c r="H34" s="7">
        <f>H30+H32</f>
        <v>3106</v>
      </c>
    </row>
    <row r="35" spans="1:5" ht="17.25" thickTop="1">
      <c r="A35" s="5"/>
      <c r="C35" s="4"/>
      <c r="E35" s="4"/>
    </row>
    <row r="36" spans="1:8" ht="17.25" thickBot="1">
      <c r="A36" s="26" t="s">
        <v>58</v>
      </c>
      <c r="B36" s="35">
        <f>B34/80294*100</f>
        <v>7.782648765785738</v>
      </c>
      <c r="C36" s="4"/>
      <c r="D36" s="35">
        <v>3.49</v>
      </c>
      <c r="E36" s="4"/>
      <c r="F36" s="35">
        <f>F34/80294*100</f>
        <v>12.622362816648817</v>
      </c>
      <c r="H36" s="35">
        <v>3.88</v>
      </c>
    </row>
    <row r="37" spans="1:8" ht="18" thickBot="1" thickTop="1">
      <c r="A37" s="8" t="s">
        <v>59</v>
      </c>
      <c r="B37" s="47">
        <f>B34/83371*100</f>
        <v>7.495412073742669</v>
      </c>
      <c r="C37" s="4"/>
      <c r="D37" s="47">
        <v>3.49</v>
      </c>
      <c r="E37" s="4"/>
      <c r="F37" s="47">
        <f>F34/82405*100</f>
        <v>12.299010982343304</v>
      </c>
      <c r="H37" s="47">
        <v>3.88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68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79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61</v>
      </c>
    </row>
    <row r="9" spans="1:5" ht="16.5">
      <c r="A9" s="14"/>
      <c r="B9" s="14"/>
      <c r="C9" s="32" t="s">
        <v>77</v>
      </c>
      <c r="D9" s="13"/>
      <c r="E9" s="32" t="s">
        <v>25</v>
      </c>
    </row>
    <row r="10" spans="1:5" ht="16.5">
      <c r="A10" s="14"/>
      <c r="B10" s="14"/>
      <c r="C10" s="38" t="s">
        <v>69</v>
      </c>
      <c r="D10" s="15"/>
      <c r="E10" s="38" t="s">
        <v>26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62</v>
      </c>
    </row>
    <row r="13" spans="1:5" ht="16.5">
      <c r="A13" s="14"/>
      <c r="B13" s="14" t="s">
        <v>9</v>
      </c>
      <c r="C13" s="16">
        <f>32128+85</f>
        <v>32213</v>
      </c>
      <c r="D13" s="16"/>
      <c r="E13" s="16">
        <v>34242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27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28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29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30</v>
      </c>
      <c r="C21" s="17"/>
      <c r="D21" s="18"/>
      <c r="E21" s="17"/>
    </row>
    <row r="22" spans="1:5" ht="16.5">
      <c r="A22" s="14"/>
      <c r="B22" s="19" t="s">
        <v>10</v>
      </c>
      <c r="C22" s="20">
        <v>44647</v>
      </c>
      <c r="D22" s="21"/>
      <c r="E22" s="20">
        <v>45245</v>
      </c>
    </row>
    <row r="23" spans="1:5" ht="16.5">
      <c r="A23" s="14"/>
      <c r="B23" s="8" t="s">
        <v>32</v>
      </c>
      <c r="C23" s="21">
        <f>11546+209-85</f>
        <v>11670</v>
      </c>
      <c r="D23" s="21"/>
      <c r="E23" s="21">
        <v>11285</v>
      </c>
    </row>
    <row r="24" spans="1:5" ht="16.5">
      <c r="A24" s="14"/>
      <c r="B24" s="8" t="s">
        <v>31</v>
      </c>
      <c r="C24" s="21">
        <f>48389+20209</f>
        <v>68598</v>
      </c>
      <c r="D24" s="21"/>
      <c r="E24" s="21">
        <v>58241</v>
      </c>
    </row>
    <row r="25" spans="1:5" ht="16.5">
      <c r="A25" s="14"/>
      <c r="B25" s="14"/>
      <c r="C25" s="22">
        <f>SUM(C22:C24)</f>
        <v>124915</v>
      </c>
      <c r="D25" s="21"/>
      <c r="E25" s="22">
        <f>SUM(E22:E24)</f>
        <v>114771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33</v>
      </c>
      <c r="C28" s="21">
        <f>1223+509</f>
        <v>1732</v>
      </c>
      <c r="D28" s="21"/>
      <c r="E28" s="21">
        <v>1845</v>
      </c>
    </row>
    <row r="29" spans="1:5" ht="16.5">
      <c r="A29" s="14"/>
      <c r="B29" s="19" t="s">
        <v>34</v>
      </c>
      <c r="C29" s="21">
        <v>17326</v>
      </c>
      <c r="D29" s="21"/>
      <c r="E29" s="21">
        <v>15128</v>
      </c>
    </row>
    <row r="30" spans="1:5" ht="16.5">
      <c r="A30" s="14"/>
      <c r="B30" s="19" t="s">
        <v>35</v>
      </c>
      <c r="C30" s="21">
        <v>3741</v>
      </c>
      <c r="D30" s="21"/>
      <c r="E30" s="21">
        <v>1242</v>
      </c>
    </row>
    <row r="31" spans="1:5" ht="16.5">
      <c r="A31" s="14"/>
      <c r="B31" s="19" t="s">
        <v>36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22799</v>
      </c>
      <c r="D32" s="21"/>
      <c r="E32" s="23">
        <f>SUM(E28:E31)</f>
        <v>18215</v>
      </c>
    </row>
    <row r="33" spans="1:5" ht="16.5">
      <c r="A33" s="14"/>
      <c r="B33" s="14" t="s">
        <v>7</v>
      </c>
      <c r="C33" s="17">
        <f>C25-C32</f>
        <v>102116</v>
      </c>
      <c r="D33" s="18"/>
      <c r="E33" s="17">
        <f>E25-E32</f>
        <v>96556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134329</v>
      </c>
      <c r="D35" s="18"/>
      <c r="E35" s="24">
        <f>E13+E17+E33</f>
        <v>130798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80294</v>
      </c>
      <c r="D37" s="18"/>
      <c r="E37" s="17">
        <v>80294</v>
      </c>
    </row>
    <row r="38" spans="1:5" ht="16.5">
      <c r="A38" s="14"/>
      <c r="B38" s="26" t="s">
        <v>37</v>
      </c>
      <c r="C38" s="25">
        <f>10494+39355</f>
        <v>49849</v>
      </c>
      <c r="D38" s="18"/>
      <c r="E38" s="25">
        <v>47919</v>
      </c>
    </row>
    <row r="39" spans="1:5" ht="16.5">
      <c r="A39" s="14"/>
      <c r="B39" s="26" t="s">
        <v>38</v>
      </c>
      <c r="C39" s="17">
        <f>SUM(C37:C38)</f>
        <v>130143</v>
      </c>
      <c r="D39" s="18"/>
      <c r="E39" s="17">
        <f>SUM(E37:E38)</f>
        <v>128213</v>
      </c>
    </row>
    <row r="40" spans="1:5" ht="16.5">
      <c r="A40" s="14"/>
      <c r="B40" s="26" t="s">
        <v>39</v>
      </c>
      <c r="C40" s="18">
        <v>0</v>
      </c>
      <c r="D40" s="18"/>
      <c r="E40" s="17">
        <v>0</v>
      </c>
    </row>
    <row r="41" spans="1:5" ht="16.5">
      <c r="A41" s="14"/>
      <c r="B41" s="26" t="s">
        <v>40</v>
      </c>
      <c r="C41" s="17"/>
      <c r="D41" s="18"/>
      <c r="E41" s="17"/>
    </row>
    <row r="42" spans="1:5" ht="16.5">
      <c r="A42" s="14"/>
      <c r="B42" s="8" t="s">
        <v>41</v>
      </c>
      <c r="C42" s="17">
        <v>0</v>
      </c>
      <c r="D42" s="18"/>
      <c r="E42" s="17">
        <v>0</v>
      </c>
    </row>
    <row r="43" spans="1:5" ht="16.5">
      <c r="A43" s="14"/>
      <c r="B43" s="19" t="s">
        <v>42</v>
      </c>
      <c r="C43" s="25">
        <v>4186</v>
      </c>
      <c r="D43" s="18"/>
      <c r="E43" s="25">
        <v>2585</v>
      </c>
    </row>
    <row r="44" spans="1:5" ht="17.25" thickBot="1">
      <c r="A44" s="14"/>
      <c r="B44" s="14"/>
      <c r="C44" s="24">
        <f>C39+C43</f>
        <v>134329</v>
      </c>
      <c r="D44" s="18"/>
      <c r="E44" s="24">
        <f>E39+E43</f>
        <v>130798</v>
      </c>
    </row>
    <row r="45" spans="1:5" ht="17.25" thickTop="1">
      <c r="A45" s="14"/>
      <c r="B45" s="14"/>
      <c r="C45" s="18"/>
      <c r="D45" s="18"/>
      <c r="E45" s="18"/>
    </row>
    <row r="46" spans="1:5" ht="16.5">
      <c r="A46" s="14"/>
      <c r="B46" s="26" t="s">
        <v>60</v>
      </c>
      <c r="C46" s="46">
        <f>C39/C37</f>
        <v>1.6208309462724488</v>
      </c>
      <c r="D46" s="18"/>
      <c r="E46" s="46">
        <f>E39/E37</f>
        <v>1.5967942810172615</v>
      </c>
    </row>
    <row r="48" ht="16.5">
      <c r="A48" s="26" t="s">
        <v>43</v>
      </c>
    </row>
    <row r="49" ht="16.5">
      <c r="A49" s="26" t="s">
        <v>70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14" sqref="E14"/>
    </sheetView>
  </sheetViews>
  <sheetFormatPr defaultColWidth="9.00390625" defaultRowHeight="16.5"/>
  <cols>
    <col min="1" max="1" width="55.375" style="0" customWidth="1"/>
    <col min="2" max="2" width="13.125" style="0" customWidth="1"/>
    <col min="3" max="3" width="2.00390625" style="0" customWidth="1"/>
    <col min="4" max="4" width="11.87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63</v>
      </c>
      <c r="B6" s="10"/>
    </row>
    <row r="7" spans="1:2" ht="16.5">
      <c r="A7" s="30" t="s">
        <v>75</v>
      </c>
      <c r="B7" s="10"/>
    </row>
    <row r="8" spans="1:2" ht="16.5">
      <c r="A8" s="9"/>
      <c r="B8" s="10"/>
    </row>
    <row r="9" spans="1:4" ht="16.5">
      <c r="A9" s="9"/>
      <c r="B9" s="13">
        <v>2003</v>
      </c>
      <c r="D9" s="1">
        <v>2002</v>
      </c>
    </row>
    <row r="10" spans="1:4" ht="16.5">
      <c r="A10" s="14"/>
      <c r="B10" s="31" t="s">
        <v>80</v>
      </c>
      <c r="D10" s="28" t="s">
        <v>82</v>
      </c>
    </row>
    <row r="11" spans="1:4" ht="16.5">
      <c r="A11" s="14"/>
      <c r="B11" s="37" t="s">
        <v>81</v>
      </c>
      <c r="D11" s="28" t="s">
        <v>83</v>
      </c>
    </row>
    <row r="12" spans="1:4" ht="16.5">
      <c r="A12" s="14"/>
      <c r="B12" s="39" t="s">
        <v>4</v>
      </c>
      <c r="D12" s="40" t="s">
        <v>64</v>
      </c>
    </row>
    <row r="14" spans="1:4" ht="16.5">
      <c r="A14" s="26" t="s">
        <v>55</v>
      </c>
      <c r="B14" s="43">
        <v>14272</v>
      </c>
      <c r="D14" s="41">
        <f>2818-5</f>
        <v>2813</v>
      </c>
    </row>
    <row r="15" spans="1:2" ht="16.5">
      <c r="A15" s="26"/>
      <c r="B15" s="43"/>
    </row>
    <row r="16" spans="1:4" ht="16.5">
      <c r="A16" s="26" t="s">
        <v>65</v>
      </c>
      <c r="B16" s="43">
        <v>310</v>
      </c>
      <c r="D16" s="48">
        <v>65</v>
      </c>
    </row>
    <row r="17" spans="1:2" ht="16.5">
      <c r="A17" s="26"/>
      <c r="B17" s="43"/>
    </row>
    <row r="18" spans="1:4" ht="16.5">
      <c r="A18" s="26" t="s">
        <v>66</v>
      </c>
      <c r="B18" s="45">
        <v>-4225</v>
      </c>
      <c r="D18" s="50">
        <v>1652</v>
      </c>
    </row>
    <row r="19" ht="16.5">
      <c r="B19" s="43"/>
    </row>
    <row r="20" spans="1:4" ht="16.5">
      <c r="A20" s="26" t="s">
        <v>56</v>
      </c>
      <c r="B20" s="43">
        <f>SUM(B14:B18)</f>
        <v>10357</v>
      </c>
      <c r="C20" s="43"/>
      <c r="D20" s="43">
        <f>SUM(D14:D18)</f>
        <v>4530</v>
      </c>
    </row>
    <row r="21" spans="1:4" ht="16.5">
      <c r="A21" s="26" t="s">
        <v>57</v>
      </c>
      <c r="B21" s="45">
        <v>58241</v>
      </c>
      <c r="D21" s="41">
        <f>37156+1497</f>
        <v>38653</v>
      </c>
    </row>
    <row r="22" spans="1:4" ht="16.5">
      <c r="A22" s="26" t="s">
        <v>84</v>
      </c>
      <c r="B22" s="44">
        <f>SUM(B20:B21)</f>
        <v>68598</v>
      </c>
      <c r="C22" s="44"/>
      <c r="D22" s="44">
        <f>SUM(D20:D21)</f>
        <v>43183</v>
      </c>
    </row>
    <row r="23" spans="1:2" ht="16.5">
      <c r="A23" s="26"/>
      <c r="B23" s="43"/>
    </row>
    <row r="24" ht="16.5">
      <c r="B24" s="43"/>
    </row>
    <row r="25" ht="16.5">
      <c r="A25" s="26" t="s">
        <v>54</v>
      </c>
    </row>
    <row r="26" ht="16.5">
      <c r="A26" s="26" t="s">
        <v>71</v>
      </c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H1"/>
    </sheetView>
  </sheetViews>
  <sheetFormatPr defaultColWidth="9.00390625" defaultRowHeight="16.5"/>
  <cols>
    <col min="1" max="1" width="47.003906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625" style="0" bestFit="1" customWidth="1"/>
  </cols>
  <sheetData>
    <row r="1" spans="1:8" ht="16.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6.5">
      <c r="A2" s="68" t="s">
        <v>1</v>
      </c>
      <c r="B2" s="68"/>
      <c r="C2" s="68"/>
      <c r="D2" s="68"/>
      <c r="E2" s="68"/>
      <c r="F2" s="68"/>
      <c r="G2" s="68"/>
      <c r="H2" s="68"/>
    </row>
    <row r="3" spans="1:8" ht="16.5">
      <c r="A3" s="68" t="s">
        <v>2</v>
      </c>
      <c r="B3" s="68"/>
      <c r="C3" s="68"/>
      <c r="D3" s="68"/>
      <c r="E3" s="68"/>
      <c r="F3" s="68"/>
      <c r="G3" s="68"/>
      <c r="H3" s="68"/>
    </row>
    <row r="4" spans="1:8" ht="16.5">
      <c r="A4" s="68" t="s">
        <v>3</v>
      </c>
      <c r="B4" s="68"/>
      <c r="C4" s="68"/>
      <c r="D4" s="68"/>
      <c r="E4" s="68"/>
      <c r="F4" s="68"/>
      <c r="G4" s="68"/>
      <c r="H4" s="68"/>
    </row>
    <row r="5" ht="16.5">
      <c r="A5" s="9"/>
    </row>
    <row r="6" spans="1:8" ht="16.5">
      <c r="A6" s="65" t="s">
        <v>44</v>
      </c>
      <c r="B6" s="65"/>
      <c r="C6" s="65"/>
      <c r="D6" s="65"/>
      <c r="E6" s="65"/>
      <c r="F6" s="65"/>
      <c r="G6" s="65"/>
      <c r="H6" s="65"/>
    </row>
    <row r="7" spans="1:8" ht="16.5">
      <c r="A7" s="64" t="s">
        <v>75</v>
      </c>
      <c r="B7" s="64"/>
      <c r="C7" s="64"/>
      <c r="D7" s="64"/>
      <c r="E7" s="64"/>
      <c r="F7" s="64"/>
      <c r="G7" s="64"/>
      <c r="H7" s="64"/>
    </row>
    <row r="8" ht="16.5">
      <c r="A8" s="30"/>
    </row>
    <row r="9" spans="2:8" ht="16.5">
      <c r="B9" s="28" t="s">
        <v>49</v>
      </c>
      <c r="C9" s="28"/>
      <c r="D9" s="28" t="s">
        <v>50</v>
      </c>
      <c r="E9" s="28"/>
      <c r="F9" s="28" t="s">
        <v>46</v>
      </c>
      <c r="G9" s="28"/>
      <c r="H9" s="28"/>
    </row>
    <row r="10" spans="2:9" ht="16.5">
      <c r="B10" s="40" t="s">
        <v>45</v>
      </c>
      <c r="C10" s="28"/>
      <c r="D10" s="40" t="s">
        <v>51</v>
      </c>
      <c r="E10" s="28"/>
      <c r="F10" s="40" t="s">
        <v>52</v>
      </c>
      <c r="G10" s="28"/>
      <c r="H10" s="40" t="s">
        <v>47</v>
      </c>
      <c r="I10" s="26"/>
    </row>
    <row r="11" spans="2:9" ht="16.5">
      <c r="B11" s="26" t="s">
        <v>48</v>
      </c>
      <c r="C11" s="26"/>
      <c r="D11" s="26" t="s">
        <v>48</v>
      </c>
      <c r="E11" s="26"/>
      <c r="F11" s="26" t="s">
        <v>48</v>
      </c>
      <c r="G11" s="26"/>
      <c r="H11" s="26" t="s">
        <v>48</v>
      </c>
      <c r="I11" s="26"/>
    </row>
    <row r="12" spans="2:9" ht="16.5">
      <c r="B12" s="26"/>
      <c r="C12" s="26"/>
      <c r="D12" s="26"/>
      <c r="E12" s="26"/>
      <c r="F12" s="26"/>
      <c r="G12" s="26"/>
      <c r="H12" s="26"/>
      <c r="I12" s="26"/>
    </row>
    <row r="13" spans="1:9" ht="16.5">
      <c r="A13" s="62" t="s">
        <v>93</v>
      </c>
      <c r="B13" s="26"/>
      <c r="C13" s="26"/>
      <c r="D13" s="26"/>
      <c r="E13" s="26"/>
      <c r="F13" s="26"/>
      <c r="G13" s="26"/>
      <c r="H13" s="26"/>
      <c r="I13" s="26"/>
    </row>
    <row r="14" spans="2:9" ht="16.5">
      <c r="B14" s="26"/>
      <c r="C14" s="26"/>
      <c r="D14" s="26"/>
      <c r="E14" s="26"/>
      <c r="F14" s="26"/>
      <c r="G14" s="26"/>
      <c r="H14" s="26"/>
      <c r="I14" s="26"/>
    </row>
    <row r="15" spans="1:9" ht="16.5">
      <c r="A15" s="26" t="s">
        <v>85</v>
      </c>
      <c r="B15" s="58">
        <v>80294</v>
      </c>
      <c r="C15" s="58"/>
      <c r="D15" s="58">
        <v>10494</v>
      </c>
      <c r="E15" s="58"/>
      <c r="F15" s="58">
        <v>37425</v>
      </c>
      <c r="G15" s="58"/>
      <c r="H15" s="58">
        <f>SUM(B15:F15)</f>
        <v>128213</v>
      </c>
      <c r="I15" s="26"/>
    </row>
    <row r="16" spans="1:8" ht="16.5">
      <c r="A16" s="26"/>
      <c r="B16" s="41"/>
      <c r="C16" s="41"/>
      <c r="D16" s="41"/>
      <c r="E16" s="41"/>
      <c r="F16" s="41"/>
      <c r="G16" s="41"/>
      <c r="H16" s="41"/>
    </row>
    <row r="17" spans="1:8" ht="16.5">
      <c r="A17" s="26" t="s">
        <v>74</v>
      </c>
      <c r="B17" s="41">
        <v>0</v>
      </c>
      <c r="C17" s="41"/>
      <c r="D17" s="41">
        <v>0</v>
      </c>
      <c r="E17" s="41"/>
      <c r="F17" s="48">
        <v>-1781</v>
      </c>
      <c r="G17" s="41"/>
      <c r="H17" s="57">
        <v>1781</v>
      </c>
    </row>
    <row r="18" spans="1:8" ht="16.5">
      <c r="A18" s="8"/>
      <c r="B18" s="41"/>
      <c r="C18" s="41"/>
      <c r="D18" s="41"/>
      <c r="E18" s="41"/>
      <c r="F18" s="48"/>
      <c r="G18" s="41"/>
      <c r="H18" s="48"/>
    </row>
    <row r="19" spans="1:8" ht="16.5">
      <c r="A19" s="26" t="s">
        <v>86</v>
      </c>
      <c r="B19" s="41">
        <v>0</v>
      </c>
      <c r="C19" s="41"/>
      <c r="D19" s="41">
        <v>0</v>
      </c>
      <c r="E19" s="41"/>
      <c r="F19" s="48">
        <v>10135</v>
      </c>
      <c r="G19" s="41"/>
      <c r="H19" s="48">
        <f>SUM(B19:F19)</f>
        <v>10135</v>
      </c>
    </row>
    <row r="20" spans="1:8" ht="16.5">
      <c r="A20" s="26"/>
      <c r="B20" s="41"/>
      <c r="C20" s="41"/>
      <c r="D20" s="41"/>
      <c r="E20" s="41"/>
      <c r="F20" s="48"/>
      <c r="G20" s="41"/>
      <c r="H20" s="48"/>
    </row>
    <row r="21" spans="1:8" ht="16.5">
      <c r="A21" s="26" t="s">
        <v>92</v>
      </c>
      <c r="B21" s="41">
        <v>0</v>
      </c>
      <c r="C21" s="41"/>
      <c r="D21" s="41">
        <v>0</v>
      </c>
      <c r="E21" s="41"/>
      <c r="F21" s="48">
        <v>-6424</v>
      </c>
      <c r="G21" s="41"/>
      <c r="H21" s="48">
        <f>SUM(B21:F21)</f>
        <v>-6424</v>
      </c>
    </row>
    <row r="22" spans="1:8" ht="16.5">
      <c r="A22" s="8"/>
      <c r="B22" s="41"/>
      <c r="C22" s="41"/>
      <c r="D22" s="41"/>
      <c r="E22" s="41"/>
      <c r="F22" s="48"/>
      <c r="G22" s="41"/>
      <c r="H22" s="48"/>
    </row>
    <row r="23" spans="1:8" ht="17.25" thickBot="1">
      <c r="A23" s="26" t="s">
        <v>87</v>
      </c>
      <c r="B23" s="55">
        <f>SUM(B15:B22)</f>
        <v>80294</v>
      </c>
      <c r="C23" s="55"/>
      <c r="D23" s="55">
        <f>SUM(D15:D22)</f>
        <v>10494</v>
      </c>
      <c r="E23" s="55"/>
      <c r="F23" s="56">
        <f>SUM(F15:F22)</f>
        <v>39355</v>
      </c>
      <c r="G23" s="55"/>
      <c r="H23" s="56">
        <f>SUM(B23:F23)</f>
        <v>130143</v>
      </c>
    </row>
    <row r="24" spans="1:8" ht="17.25" thickTop="1">
      <c r="A24" s="26"/>
      <c r="B24" s="42"/>
      <c r="C24" s="42"/>
      <c r="D24" s="42"/>
      <c r="E24" s="42"/>
      <c r="F24" s="54"/>
      <c r="G24" s="42"/>
      <c r="H24" s="54"/>
    </row>
    <row r="25" spans="1:8" ht="16.5">
      <c r="A25" s="8"/>
      <c r="B25" s="41"/>
      <c r="C25" s="41"/>
      <c r="D25" s="41"/>
      <c r="E25" s="41"/>
      <c r="F25" s="48"/>
      <c r="G25" s="41"/>
      <c r="H25" s="48"/>
    </row>
    <row r="26" spans="1:8" ht="16.5">
      <c r="A26" s="63" t="s">
        <v>94</v>
      </c>
      <c r="B26" s="41"/>
      <c r="C26" s="41"/>
      <c r="D26" s="41"/>
      <c r="E26" s="41"/>
      <c r="F26" s="48"/>
      <c r="G26" s="41"/>
      <c r="H26" s="48"/>
    </row>
    <row r="27" spans="1:8" ht="16.5">
      <c r="A27" s="26"/>
      <c r="B27" s="41"/>
      <c r="C27" s="41"/>
      <c r="D27" s="41"/>
      <c r="E27" s="41"/>
      <c r="F27" s="48"/>
      <c r="G27" s="41"/>
      <c r="H27" s="48"/>
    </row>
    <row r="28" spans="1:8" ht="16.5">
      <c r="A28" s="26" t="s">
        <v>72</v>
      </c>
      <c r="B28" s="51">
        <v>80000</v>
      </c>
      <c r="C28" s="52"/>
      <c r="D28" s="52">
        <v>10347</v>
      </c>
      <c r="E28" s="52"/>
      <c r="F28" s="59">
        <v>25668</v>
      </c>
      <c r="G28" s="52"/>
      <c r="H28" s="60">
        <f>SUM(B28:F28)</f>
        <v>116015</v>
      </c>
    </row>
    <row r="29" spans="1:8" ht="16.5">
      <c r="A29" s="26" t="s">
        <v>88</v>
      </c>
      <c r="B29" s="53">
        <v>0</v>
      </c>
      <c r="C29" s="49"/>
      <c r="D29" s="49">
        <v>0</v>
      </c>
      <c r="E29" s="49"/>
      <c r="F29" s="50">
        <v>6400</v>
      </c>
      <c r="G29" s="49"/>
      <c r="H29" s="61">
        <f>SUM(B29:F29)</f>
        <v>6400</v>
      </c>
    </row>
    <row r="30" spans="1:8" ht="16.5">
      <c r="A30" s="26" t="s">
        <v>89</v>
      </c>
      <c r="B30" s="41">
        <f>SUM(B28:B29)</f>
        <v>80000</v>
      </c>
      <c r="C30" s="41"/>
      <c r="D30" s="41">
        <f>SUM(D28:D29)</f>
        <v>10347</v>
      </c>
      <c r="E30" s="41"/>
      <c r="F30" s="48">
        <f>SUM(F28:F29)</f>
        <v>32068</v>
      </c>
      <c r="G30" s="41"/>
      <c r="H30" s="48">
        <f>SUM(H28:H29)</f>
        <v>122415</v>
      </c>
    </row>
    <row r="31" spans="1:8" ht="16.5">
      <c r="A31" s="26"/>
      <c r="B31" s="41"/>
      <c r="C31" s="41"/>
      <c r="D31" s="41"/>
      <c r="E31" s="41"/>
      <c r="F31" s="48"/>
      <c r="G31" s="41"/>
      <c r="H31" s="48"/>
    </row>
    <row r="32" spans="1:8" ht="16.5">
      <c r="A32" s="26" t="s">
        <v>67</v>
      </c>
      <c r="B32" s="41">
        <v>294</v>
      </c>
      <c r="C32" s="41"/>
      <c r="D32" s="41">
        <v>147</v>
      </c>
      <c r="E32" s="41"/>
      <c r="F32" s="48">
        <v>0</v>
      </c>
      <c r="G32" s="41"/>
      <c r="H32" s="48">
        <f>SUM(B32:F32)</f>
        <v>441</v>
      </c>
    </row>
    <row r="33" spans="1:8" ht="16.5">
      <c r="A33" s="26"/>
      <c r="B33" s="41"/>
      <c r="C33" s="41"/>
      <c r="D33" s="41"/>
      <c r="E33" s="41"/>
      <c r="F33" s="48"/>
      <c r="G33" s="41"/>
      <c r="H33" s="48"/>
    </row>
    <row r="34" spans="1:8" ht="16.5">
      <c r="A34" s="26" t="s">
        <v>86</v>
      </c>
      <c r="B34" s="41">
        <v>0</v>
      </c>
      <c r="C34" s="41"/>
      <c r="D34" s="41">
        <v>0</v>
      </c>
      <c r="E34" s="41"/>
      <c r="F34" s="48">
        <v>3106</v>
      </c>
      <c r="G34" s="41"/>
      <c r="H34" s="48">
        <f>SUM(B34:F34)</f>
        <v>3106</v>
      </c>
    </row>
    <row r="35" spans="1:8" ht="16.5">
      <c r="A35" s="26"/>
      <c r="B35" s="41"/>
      <c r="C35" s="41"/>
      <c r="D35" s="41"/>
      <c r="E35" s="41"/>
      <c r="F35" s="48"/>
      <c r="G35" s="41"/>
      <c r="H35" s="48"/>
    </row>
    <row r="36" spans="1:8" ht="16.5">
      <c r="A36" s="26" t="s">
        <v>90</v>
      </c>
      <c r="B36" s="41">
        <v>0</v>
      </c>
      <c r="C36" s="41"/>
      <c r="D36" s="41">
        <v>0</v>
      </c>
      <c r="E36" s="41"/>
      <c r="F36" s="48">
        <v>-6423</v>
      </c>
      <c r="G36" s="41"/>
      <c r="H36" s="48">
        <f>SUM(B36:F36)</f>
        <v>-6423</v>
      </c>
    </row>
    <row r="37" spans="2:8" ht="16.5">
      <c r="B37" s="41"/>
      <c r="C37" s="41"/>
      <c r="D37" s="41"/>
      <c r="E37" s="41"/>
      <c r="F37" s="48"/>
      <c r="G37" s="41"/>
      <c r="H37" s="48"/>
    </row>
    <row r="38" spans="1:8" ht="17.25" thickBot="1">
      <c r="A38" s="26" t="s">
        <v>91</v>
      </c>
      <c r="B38" s="55">
        <f>SUM(B30:B36)</f>
        <v>80294</v>
      </c>
      <c r="C38" s="55">
        <f aca="true" t="shared" si="0" ref="C38:H38">SUM(C30:C36)</f>
        <v>0</v>
      </c>
      <c r="D38" s="55">
        <f t="shared" si="0"/>
        <v>10494</v>
      </c>
      <c r="E38" s="55">
        <f t="shared" si="0"/>
        <v>0</v>
      </c>
      <c r="F38" s="55">
        <f t="shared" si="0"/>
        <v>28751</v>
      </c>
      <c r="G38" s="55">
        <f t="shared" si="0"/>
        <v>0</v>
      </c>
      <c r="H38" s="55">
        <f t="shared" si="0"/>
        <v>119539</v>
      </c>
    </row>
    <row r="39" spans="1:8" ht="17.25" thickTop="1">
      <c r="A39" s="26"/>
      <c r="B39" s="41"/>
      <c r="C39" s="41"/>
      <c r="D39" s="41"/>
      <c r="E39" s="41"/>
      <c r="F39" s="48"/>
      <c r="G39" s="41"/>
      <c r="H39" s="48"/>
    </row>
    <row r="40" spans="1:8" ht="16.5">
      <c r="A40" s="26"/>
      <c r="B40" s="41"/>
      <c r="C40" s="41"/>
      <c r="D40" s="41"/>
      <c r="E40" s="41"/>
      <c r="F40" s="48"/>
      <c r="G40" s="41"/>
      <c r="H40" s="48"/>
    </row>
    <row r="41" spans="1:8" ht="16.5">
      <c r="A41" s="26"/>
      <c r="B41" s="41"/>
      <c r="C41" s="41"/>
      <c r="D41" s="41"/>
      <c r="E41" s="41"/>
      <c r="F41" s="41"/>
      <c r="G41" s="41"/>
      <c r="H41" s="41"/>
    </row>
    <row r="42" spans="1:8" ht="16.5">
      <c r="A42" s="26" t="s">
        <v>53</v>
      </c>
      <c r="B42" s="41"/>
      <c r="C42" s="41"/>
      <c r="D42" s="41"/>
      <c r="E42" s="41"/>
      <c r="F42" s="41"/>
      <c r="G42" s="41"/>
      <c r="H42" s="41"/>
    </row>
    <row r="43" spans="1:8" ht="16.5">
      <c r="A43" s="26" t="s">
        <v>73</v>
      </c>
      <c r="B43" s="41"/>
      <c r="C43" s="41"/>
      <c r="D43" s="41"/>
      <c r="E43" s="41"/>
      <c r="F43" s="41"/>
      <c r="G43" s="41"/>
      <c r="H43" s="41"/>
    </row>
    <row r="44" spans="2:8" ht="16.5">
      <c r="B44" s="41"/>
      <c r="C44" s="41"/>
      <c r="D44" s="41"/>
      <c r="E44" s="41"/>
      <c r="F44" s="41"/>
      <c r="G44" s="41"/>
      <c r="H44" s="41"/>
    </row>
    <row r="45" spans="2:8" ht="16.5">
      <c r="B45" s="41"/>
      <c r="C45" s="41"/>
      <c r="D45" s="41"/>
      <c r="E45" s="41"/>
      <c r="F45" s="41"/>
      <c r="G45" s="41"/>
      <c r="H45" s="41"/>
    </row>
    <row r="46" spans="2:8" ht="16.5">
      <c r="B46" s="41"/>
      <c r="C46" s="41"/>
      <c r="D46" s="41"/>
      <c r="E46" s="41"/>
      <c r="F46" s="41"/>
      <c r="G46" s="41"/>
      <c r="H46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36" right="0.15748031496062992" top="0.984251968503937" bottom="0.984251968503937" header="0.5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Ang</cp:lastModifiedBy>
  <cp:lastPrinted>2003-07-29T05:25:34Z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