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30" tabRatio="706" activeTab="0"/>
  </bookViews>
  <sheets>
    <sheet name="PL-1Q" sheetId="1" r:id="rId1"/>
    <sheet name="BS-1Q" sheetId="2" r:id="rId2"/>
    <sheet name="CF-1Q" sheetId="3" r:id="rId3"/>
    <sheet name="Equity-4Q" sheetId="4" r:id="rId4"/>
  </sheets>
  <definedNames/>
  <calcPr fullCalcOnLoad="1"/>
</workbook>
</file>

<file path=xl/sharedStrings.xml><?xml version="1.0" encoding="utf-8"?>
<sst xmlns="http://schemas.openxmlformats.org/spreadsheetml/2006/main" count="174" uniqueCount="142">
  <si>
    <t>Taxation</t>
  </si>
  <si>
    <t>Revenue</t>
  </si>
  <si>
    <t>Finance Costs</t>
  </si>
  <si>
    <t>Current Assets</t>
  </si>
  <si>
    <t>Current Liabilities</t>
  </si>
  <si>
    <t>Net Current Assets</t>
  </si>
  <si>
    <t>Share Capital</t>
  </si>
  <si>
    <t>Reserves</t>
  </si>
  <si>
    <t>Shareholders' Fund</t>
  </si>
  <si>
    <t>Adjustment for non-cash flow:-</t>
  </si>
  <si>
    <t>Changes in working capital</t>
  </si>
  <si>
    <t>Net cash flows from operating activities</t>
  </si>
  <si>
    <t>Cash generated from operations</t>
  </si>
  <si>
    <t>Tax paid</t>
  </si>
  <si>
    <t>Cash Flows From Operating Activities</t>
  </si>
  <si>
    <t>Cash Flows from Investing Activities</t>
  </si>
  <si>
    <t>Net cash used in investing activities</t>
  </si>
  <si>
    <t>Cash Flows from Financing Activities</t>
  </si>
  <si>
    <t>Net Change in Cash &amp; Cash Equivalents</t>
  </si>
  <si>
    <t>Cash &amp; Cash Equivalents at beginning of year</t>
  </si>
  <si>
    <t>Cash &amp; Cash Equivalents at end of year</t>
  </si>
  <si>
    <t xml:space="preserve">             Inventories</t>
  </si>
  <si>
    <t>Reserve</t>
  </si>
  <si>
    <t xml:space="preserve">attributable to </t>
  </si>
  <si>
    <t>capital</t>
  </si>
  <si>
    <t>revenue</t>
  </si>
  <si>
    <t>Total</t>
  </si>
  <si>
    <t>Financed by:</t>
  </si>
  <si>
    <t>Capital and Reserves</t>
  </si>
  <si>
    <t xml:space="preserve">         -Purchase of property,plant and equipment</t>
  </si>
  <si>
    <t xml:space="preserve">         -Proceeds from disposal of property,plant and equipment</t>
  </si>
  <si>
    <t xml:space="preserve">         -Proceeds from term loans</t>
  </si>
  <si>
    <t xml:space="preserve">         -Interest paid</t>
  </si>
  <si>
    <t xml:space="preserve">         -Interest received</t>
  </si>
  <si>
    <t>-Non-cash items</t>
  </si>
  <si>
    <t>-Non-operating items</t>
  </si>
  <si>
    <t>-Net Change in current assets</t>
  </si>
  <si>
    <t>-Net Change in current liabilities</t>
  </si>
  <si>
    <t>(RM '000)</t>
  </si>
  <si>
    <t>Share</t>
  </si>
  <si>
    <t>Capital</t>
  </si>
  <si>
    <t>Dividend</t>
  </si>
  <si>
    <t>Minority interests</t>
  </si>
  <si>
    <t>CONDENSED CONSOLIDATED BALANCE SHEET</t>
  </si>
  <si>
    <t>Long-Term and Deferred Liabilities</t>
  </si>
  <si>
    <t>CONDENSED CONSOLIDATED CASH FLOW STATEMENT</t>
  </si>
  <si>
    <t>CONDENSED CONSOLIDATED STATEMENT OF CHANGES IN EQUITY</t>
  </si>
  <si>
    <t>Issue of Shares</t>
  </si>
  <si>
    <t>RM '000</t>
  </si>
  <si>
    <t>Cost of Sales</t>
  </si>
  <si>
    <t>Gross Profit</t>
  </si>
  <si>
    <t>Other Operating Expenses</t>
  </si>
  <si>
    <t>Other Income</t>
  </si>
  <si>
    <t>Property, Plant and Equipment</t>
  </si>
  <si>
    <t>Long Term Investments</t>
  </si>
  <si>
    <t>Goodwill on Consolidation</t>
  </si>
  <si>
    <t xml:space="preserve">             Trade Payables</t>
  </si>
  <si>
    <t xml:space="preserve">             Other Payables</t>
  </si>
  <si>
    <t xml:space="preserve">             Provision for Taxation</t>
  </si>
  <si>
    <t xml:space="preserve">             Short Term Borrowings (secured)</t>
  </si>
  <si>
    <t xml:space="preserve">         Deferred Taxation</t>
  </si>
  <si>
    <t xml:space="preserve">         Long Term Borrowings </t>
  </si>
  <si>
    <t>Net Tangible Assets per share (RM)</t>
  </si>
  <si>
    <t xml:space="preserve">         -Placement of fixed deposit (pledged)</t>
  </si>
  <si>
    <t xml:space="preserve">         -Repayment of hire purchase and lease creditors</t>
  </si>
  <si>
    <t>At 16 January 2003 (date in incorporation)</t>
  </si>
  <si>
    <t>Net profit/(loss) for the period</t>
  </si>
  <si>
    <t xml:space="preserve">             Trade Receivables</t>
  </si>
  <si>
    <t xml:space="preserve">             Other Receivables</t>
  </si>
  <si>
    <t xml:space="preserve">             Bank overdrafts</t>
  </si>
  <si>
    <t xml:space="preserve"> </t>
  </si>
  <si>
    <t xml:space="preserve">             Short term deposit with a licenced bank</t>
  </si>
  <si>
    <t>Cash and cash equivalent included in the cash flow statement comprise the following balance sheet amounts:</t>
  </si>
  <si>
    <t xml:space="preserve"> - Bank Overdrafts</t>
  </si>
  <si>
    <t>Minority Interest</t>
  </si>
  <si>
    <t xml:space="preserve">             Cash and Bank Balances</t>
  </si>
  <si>
    <t xml:space="preserve"> - Cash and Bank Balances</t>
  </si>
  <si>
    <t>Exceptional items: -</t>
  </si>
  <si>
    <t xml:space="preserve"> - Listing Expenses</t>
  </si>
  <si>
    <t xml:space="preserve"> - Listing premium written off</t>
  </si>
  <si>
    <t>Profit / (Loss) before finance costs, tax, minority interest &amp; exceptional items</t>
  </si>
  <si>
    <t>Interest income</t>
  </si>
  <si>
    <t>Loss per share - Basic (sen)</t>
  </si>
  <si>
    <t>Loss per share - Diluted (sen)</t>
  </si>
  <si>
    <t xml:space="preserve">         Hire Purchase Creditors</t>
  </si>
  <si>
    <t xml:space="preserve">             Hire Purchase Creditors</t>
  </si>
  <si>
    <t>Net cash generated from financing activities</t>
  </si>
  <si>
    <t>Accumulated</t>
  </si>
  <si>
    <t>loss</t>
  </si>
  <si>
    <t>AS AT 31 MARCH 2004</t>
  </si>
  <si>
    <t>FOR THE PERIOD ENDED 31 MARCH 2004</t>
  </si>
  <si>
    <t xml:space="preserve">         -Repayment / (Proceed) of short term borrowings</t>
  </si>
  <si>
    <t>At 31 March 2004</t>
  </si>
  <si>
    <t>At 01 January 2004</t>
  </si>
  <si>
    <t>31 March 2004</t>
  </si>
  <si>
    <t>Individual Quarter</t>
  </si>
  <si>
    <t>Cumulative Quarter</t>
  </si>
  <si>
    <t>31 December 2003</t>
  </si>
  <si>
    <t xml:space="preserve">(The Condensed Consolidated Income Statements should be read in conjunction with the Annual Financial Report </t>
  </si>
  <si>
    <t xml:space="preserve">(formerly known as Quinquick Sdn Bhd </t>
  </si>
  <si>
    <t xml:space="preserve">      and Versatile Creative Sdn Bhd)         </t>
  </si>
  <si>
    <t xml:space="preserve">            (Company No. : 603770-D)</t>
  </si>
  <si>
    <t xml:space="preserve">      VERSATILE CREATIVE BERHAD</t>
  </si>
  <si>
    <t>(The figures have not been audited)</t>
  </si>
  <si>
    <t>CONDENSED CONSOLIDATED INCOME STATEMENTS FOR THE 1ST QUARTER ENDED 31 MARCH 2004</t>
  </si>
  <si>
    <t>NA</t>
  </si>
  <si>
    <t>Current Year Quarter Ended</t>
  </si>
  <si>
    <t>Movements during the period (cumulative)</t>
  </si>
  <si>
    <t xml:space="preserve">                                                (formerly known as Quinquick Sdn Bhd </t>
  </si>
  <si>
    <t xml:space="preserve">                                                      VERSATILE CREATIVE BERHAD</t>
  </si>
  <si>
    <t xml:space="preserve">As at Preceding Financial Period Ended </t>
  </si>
  <si>
    <t>As at End of Current Quarter Ended</t>
  </si>
  <si>
    <t xml:space="preserve">(The Condensed Consolidated Balance Sheet should be read in conjunction with the  </t>
  </si>
  <si>
    <t xml:space="preserve">(The Condensed Consolidated Statements of Changes In Equity should be read in conjunction with the Annual Financial Report </t>
  </si>
  <si>
    <t>3-month period ended 31 March 2004</t>
  </si>
  <si>
    <t xml:space="preserve">(The Condensed Consolidated Cash Flow Statements should be read in conjunction with the Annual Financial Report </t>
  </si>
  <si>
    <t xml:space="preserve">                                                                 VERSATILE CREATIVE BERHAD</t>
  </si>
  <si>
    <t xml:space="preserve">                                                           (formerly known as Quinquick Sdn Bhd </t>
  </si>
  <si>
    <t>for the financial period ended 31 December 2003)</t>
  </si>
  <si>
    <t>Annual Financial Report for the financial period ended 31 December 2003)</t>
  </si>
  <si>
    <t>Net Loss Before Tax and After MI</t>
  </si>
  <si>
    <t>only consolidated the financial performance of its subsidiaries for the two (2) months period ended 31 December 2003.</t>
  </si>
  <si>
    <t xml:space="preserve">                                                                     (Company No. : 603770-D)</t>
  </si>
  <si>
    <t xml:space="preserve">                                                                and Versatile Creative Sdn Bhd)         </t>
  </si>
  <si>
    <t xml:space="preserve">                                                     and Versatile Creative Sdn Bhd)         </t>
  </si>
  <si>
    <t xml:space="preserve">                                                          (Company No. : 603770-D)</t>
  </si>
  <si>
    <t xml:space="preserve">Current Year     3 month Ended </t>
  </si>
  <si>
    <t>Current Year     3 month Ended</t>
  </si>
  <si>
    <t xml:space="preserve">Preceeding Year Corresponding Quarter Ended </t>
  </si>
  <si>
    <r>
      <t xml:space="preserve">31 March 2003 </t>
    </r>
    <r>
      <rPr>
        <b/>
        <sz val="10"/>
        <rFont val="Arial"/>
        <family val="2"/>
      </rPr>
      <t>**</t>
    </r>
  </si>
  <si>
    <t xml:space="preserve">** There were no comparative figures of Consolidated Cash Flow Statements in the preceeding corresponding period as   </t>
  </si>
  <si>
    <t>the Group only consolidated the financial performance of its subsidiaries for the 2 months period ended 31 December 2003.</t>
  </si>
  <si>
    <t>31 March 2003 **</t>
  </si>
  <si>
    <t xml:space="preserve">** There were no comparative figures of Consolidated Income Statements in the preceeding corresponding period as the Group </t>
  </si>
  <si>
    <t>Net Loss for the period</t>
  </si>
  <si>
    <t>Loss before tax, minority interest &amp; after exceptional items</t>
  </si>
  <si>
    <t xml:space="preserve">Loss after tax &amp; exceptional items but before minority interest </t>
  </si>
  <si>
    <t>Loss before tax, minority interest &amp; exceptional items</t>
  </si>
  <si>
    <t>Operating profit/(loss) before changes in working capital</t>
  </si>
  <si>
    <t>At 31 March 2003</t>
  </si>
  <si>
    <t>2 1/2 -month period ended 31 December 2003</t>
  </si>
  <si>
    <t xml:space="preserve">Preceeding Year Corresponding      2 1/2 Month Ended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</si>
</sst>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(* #,##0.000_);_(* \(#,##0.000\);_(* &quot;-&quot;??_);_(@_)"/>
    <numFmt numFmtId="183" formatCode="_(* #,##0.0000_);_(* \(#,##0.00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71" fontId="0" fillId="0" borderId="0" xfId="15" applyNumberFormat="1" applyAlignment="1">
      <alignment/>
    </xf>
    <xf numFmtId="171" fontId="0" fillId="0" borderId="0" xfId="15" applyNumberFormat="1" applyBorder="1" applyAlignment="1">
      <alignment/>
    </xf>
    <xf numFmtId="171" fontId="0" fillId="0" borderId="1" xfId="15" applyNumberFormat="1" applyBorder="1" applyAlignment="1">
      <alignment/>
    </xf>
    <xf numFmtId="171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16" fontId="0" fillId="0" borderId="0" xfId="0" applyNumberFormat="1" applyAlignment="1" quotePrefix="1">
      <alignment horizontal="center"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16" fontId="0" fillId="0" borderId="1" xfId="0" applyNumberFormat="1" applyBorder="1" applyAlignment="1">
      <alignment horizontal="center"/>
    </xf>
    <xf numFmtId="171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1" fontId="1" fillId="0" borderId="0" xfId="15" applyNumberFormat="1" applyFont="1" applyBorder="1" applyAlignment="1">
      <alignment/>
    </xf>
    <xf numFmtId="171" fontId="0" fillId="0" borderId="2" xfId="15" applyNumberFormat="1" applyBorder="1" applyAlignment="1">
      <alignment/>
    </xf>
    <xf numFmtId="171" fontId="0" fillId="0" borderId="3" xfId="15" applyNumberFormat="1" applyBorder="1" applyAlignment="1">
      <alignment/>
    </xf>
    <xf numFmtId="171" fontId="0" fillId="0" borderId="4" xfId="15" applyNumberForma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 quotePrefix="1">
      <alignment horizontal="center"/>
    </xf>
    <xf numFmtId="0" fontId="0" fillId="0" borderId="1" xfId="0" applyBorder="1" applyAlignment="1">
      <alignment horizontal="center"/>
    </xf>
    <xf numFmtId="171" fontId="0" fillId="0" borderId="0" xfId="15" applyNumberFormat="1" applyFont="1" applyBorder="1" applyAlignment="1">
      <alignment/>
    </xf>
    <xf numFmtId="170" fontId="0" fillId="0" borderId="0" xfId="15" applyNumberFormat="1" applyBorder="1" applyAlignment="1">
      <alignment/>
    </xf>
    <xf numFmtId="37" fontId="0" fillId="0" borderId="0" xfId="19" applyNumberFormat="1" applyFont="1" applyFill="1">
      <alignment/>
      <protection/>
    </xf>
    <xf numFmtId="37" fontId="0" fillId="0" borderId="0" xfId="19" applyNumberFormat="1" applyFont="1">
      <alignment/>
      <protection/>
    </xf>
    <xf numFmtId="171" fontId="1" fillId="0" borderId="5" xfId="15" applyNumberFormat="1" applyFont="1" applyBorder="1" applyAlignment="1">
      <alignment/>
    </xf>
    <xf numFmtId="171" fontId="0" fillId="0" borderId="1" xfId="15" applyNumberFormat="1" applyFont="1" applyBorder="1" applyAlignment="1">
      <alignment/>
    </xf>
    <xf numFmtId="171" fontId="0" fillId="0" borderId="5" xfId="15" applyNumberFormat="1" applyBorder="1" applyAlignment="1">
      <alignment/>
    </xf>
    <xf numFmtId="171" fontId="0" fillId="0" borderId="6" xfId="15" applyNumberFormat="1" applyBorder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justify" vertical="top"/>
    </xf>
    <xf numFmtId="171" fontId="0" fillId="0" borderId="5" xfId="0" applyNumberFormat="1" applyBorder="1" applyAlignment="1">
      <alignment/>
    </xf>
    <xf numFmtId="183" fontId="1" fillId="0" borderId="7" xfId="15" applyNumberFormat="1" applyFont="1" applyBorder="1" applyAlignment="1">
      <alignment/>
    </xf>
    <xf numFmtId="0" fontId="0" fillId="0" borderId="0" xfId="0" applyFill="1" applyAlignment="1">
      <alignment horizontal="left" vertical="top" wrapText="1"/>
    </xf>
    <xf numFmtId="171" fontId="0" fillId="0" borderId="3" xfId="15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Border="1" applyAlignment="1">
      <alignment/>
    </xf>
    <xf numFmtId="43" fontId="1" fillId="0" borderId="7" xfId="15" applyFont="1" applyBorder="1" applyAlignment="1">
      <alignment horizontal="center"/>
    </xf>
    <xf numFmtId="0" fontId="1" fillId="0" borderId="0" xfId="0" applyFont="1" applyAlignment="1">
      <alignment horizontal="justify" vertical="top"/>
    </xf>
    <xf numFmtId="183" fontId="1" fillId="0" borderId="0" xfId="15" applyNumberFormat="1" applyFont="1" applyBorder="1" applyAlignment="1">
      <alignment/>
    </xf>
    <xf numFmtId="49" fontId="1" fillId="0" borderId="0" xfId="0" applyNumberFormat="1" applyFont="1" applyAlignment="1">
      <alignment/>
    </xf>
    <xf numFmtId="16" fontId="0" fillId="0" borderId="0" xfId="0" applyNumberFormat="1" applyBorder="1" applyAlignment="1" quotePrefix="1">
      <alignment horizontal="center"/>
    </xf>
    <xf numFmtId="16" fontId="0" fillId="0" borderId="0" xfId="0" applyNumberFormat="1" applyBorder="1" applyAlignment="1">
      <alignment horizontal="center"/>
    </xf>
    <xf numFmtId="43" fontId="1" fillId="0" borderId="0" xfId="15" applyFont="1" applyBorder="1" applyAlignment="1">
      <alignment horizontal="center"/>
    </xf>
    <xf numFmtId="43" fontId="1" fillId="0" borderId="0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182" fontId="1" fillId="0" borderId="7" xfId="15" applyNumberFormat="1" applyFont="1" applyFill="1" applyBorder="1" applyAlignment="1">
      <alignment/>
    </xf>
    <xf numFmtId="182" fontId="1" fillId="0" borderId="0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sh flow 2 mth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1571625</xdr:colOff>
      <xdr:row>0</xdr:row>
      <xdr:rowOff>85725</xdr:rowOff>
    </xdr:from>
    <xdr:to>
      <xdr:col>1</xdr:col>
      <xdr:colOff>66675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85725"/>
          <a:ext cx="552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1247775</xdr:colOff>
      <xdr:row>0</xdr:row>
      <xdr:rowOff>76200</xdr:rowOff>
    </xdr:from>
    <xdr:to>
      <xdr:col>0</xdr:col>
      <xdr:colOff>1800225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76200"/>
          <a:ext cx="552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1638300</xdr:colOff>
      <xdr:row>0</xdr:row>
      <xdr:rowOff>57150</xdr:rowOff>
    </xdr:from>
    <xdr:to>
      <xdr:col>0</xdr:col>
      <xdr:colOff>2190750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57150"/>
          <a:ext cx="552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2628900</xdr:colOff>
      <xdr:row>0</xdr:row>
      <xdr:rowOff>114300</xdr:rowOff>
    </xdr:from>
    <xdr:to>
      <xdr:col>1</xdr:col>
      <xdr:colOff>47625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14300"/>
          <a:ext cx="552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7"/>
  <sheetViews>
    <sheetView showGridLines="0" tabSelected="1" workbookViewId="0" topLeftCell="A34">
      <selection activeCell="J43" sqref="J43"/>
    </sheetView>
  </sheetViews>
  <sheetFormatPr defaultColWidth="9.140625" defaultRowHeight="12.75"/>
  <cols>
    <col min="1" max="1" width="30.8515625" style="0" customWidth="1"/>
    <col min="2" max="2" width="14.57421875" style="0" customWidth="1"/>
    <col min="3" max="3" width="2.57421875" style="0" customWidth="1"/>
    <col min="4" max="4" width="14.57421875" style="0" customWidth="1"/>
    <col min="5" max="5" width="2.57421875" style="8" customWidth="1"/>
    <col min="6" max="6" width="14.57421875" style="0" customWidth="1"/>
    <col min="7" max="7" width="2.8515625" style="8" customWidth="1"/>
    <col min="8" max="8" width="14.57421875" style="0" customWidth="1"/>
  </cols>
  <sheetData>
    <row r="2" ht="12.75">
      <c r="B2" s="9" t="s">
        <v>102</v>
      </c>
    </row>
    <row r="3" ht="12.75">
      <c r="B3" s="9" t="s">
        <v>99</v>
      </c>
    </row>
    <row r="4" ht="12.75">
      <c r="B4" s="9" t="s">
        <v>100</v>
      </c>
    </row>
    <row r="5" ht="12.75">
      <c r="B5" s="9" t="s">
        <v>101</v>
      </c>
    </row>
    <row r="6" ht="12.75">
      <c r="B6" s="9"/>
    </row>
    <row r="7" spans="1:3" ht="12.75" customHeight="1">
      <c r="A7" s="9" t="s">
        <v>104</v>
      </c>
      <c r="C7" s="1"/>
    </row>
    <row r="8" ht="12.75" customHeight="1">
      <c r="A8" s="9" t="s">
        <v>103</v>
      </c>
    </row>
    <row r="9" ht="12.75" customHeight="1"/>
    <row r="10" spans="2:8" s="12" customFormat="1" ht="12.75" customHeight="1">
      <c r="B10" s="54" t="s">
        <v>95</v>
      </c>
      <c r="C10" s="54"/>
      <c r="D10" s="54"/>
      <c r="E10" s="18"/>
      <c r="F10" s="54" t="s">
        <v>96</v>
      </c>
      <c r="G10" s="54"/>
      <c r="H10" s="54"/>
    </row>
    <row r="11" spans="2:8" ht="39.75" customHeight="1">
      <c r="B11" s="38" t="s">
        <v>106</v>
      </c>
      <c r="D11" s="38" t="s">
        <v>128</v>
      </c>
      <c r="E11" s="24"/>
      <c r="F11" s="38" t="s">
        <v>127</v>
      </c>
      <c r="G11" s="24"/>
      <c r="H11" s="38" t="s">
        <v>141</v>
      </c>
    </row>
    <row r="12" spans="2:8" ht="12.75" customHeight="1">
      <c r="B12" s="11" t="s">
        <v>94</v>
      </c>
      <c r="D12" s="11" t="s">
        <v>132</v>
      </c>
      <c r="E12" s="50"/>
      <c r="F12" s="11" t="s">
        <v>94</v>
      </c>
      <c r="G12" s="50"/>
      <c r="H12" s="11" t="s">
        <v>132</v>
      </c>
    </row>
    <row r="13" spans="2:8" ht="12.75" customHeight="1">
      <c r="B13" s="15" t="s">
        <v>48</v>
      </c>
      <c r="D13" s="15" t="s">
        <v>48</v>
      </c>
      <c r="E13" s="51"/>
      <c r="F13" s="15" t="s">
        <v>48</v>
      </c>
      <c r="G13" s="51"/>
      <c r="H13" s="15" t="s">
        <v>48</v>
      </c>
    </row>
    <row r="14" ht="12.75" customHeight="1"/>
    <row r="15" spans="1:8" ht="12.75" customHeight="1">
      <c r="A15" t="s">
        <v>1</v>
      </c>
      <c r="B15" s="3">
        <v>12639</v>
      </c>
      <c r="D15" s="3">
        <v>0</v>
      </c>
      <c r="E15" s="4"/>
      <c r="F15" s="3">
        <f>B15</f>
        <v>12639</v>
      </c>
      <c r="G15" s="4"/>
      <c r="H15" s="3">
        <f>D15</f>
        <v>0</v>
      </c>
    </row>
    <row r="16" spans="2:8" ht="12.75" customHeight="1">
      <c r="B16" s="3"/>
      <c r="D16" s="3"/>
      <c r="E16" s="4"/>
      <c r="F16" s="3"/>
      <c r="G16" s="4"/>
      <c r="H16" s="3"/>
    </row>
    <row r="17" spans="1:8" ht="12.75" customHeight="1">
      <c r="A17" t="s">
        <v>49</v>
      </c>
      <c r="B17" s="3">
        <v>-10135</v>
      </c>
      <c r="D17" s="3">
        <v>0</v>
      </c>
      <c r="E17" s="4"/>
      <c r="F17" s="3">
        <f>B17</f>
        <v>-10135</v>
      </c>
      <c r="G17" s="4"/>
      <c r="H17" s="3">
        <f>D17</f>
        <v>0</v>
      </c>
    </row>
    <row r="18" spans="2:8" ht="12.75" customHeight="1">
      <c r="B18" s="5"/>
      <c r="D18" s="5"/>
      <c r="E18" s="4"/>
      <c r="F18" s="5"/>
      <c r="G18" s="4"/>
      <c r="H18" s="5"/>
    </row>
    <row r="19" spans="1:8" ht="12.75" customHeight="1">
      <c r="A19" t="s">
        <v>50</v>
      </c>
      <c r="B19" s="3">
        <f>SUM(B15:B18)</f>
        <v>2504</v>
      </c>
      <c r="D19" s="3">
        <f>SUM(D15:D18)</f>
        <v>0</v>
      </c>
      <c r="E19" s="4"/>
      <c r="F19" s="3">
        <f>SUM(F15:F18)</f>
        <v>2504</v>
      </c>
      <c r="G19" s="4"/>
      <c r="H19" s="3">
        <f>SUM(H15:H18)</f>
        <v>0</v>
      </c>
    </row>
    <row r="20" spans="2:8" ht="12.75" customHeight="1">
      <c r="B20" s="3"/>
      <c r="D20" s="3"/>
      <c r="E20" s="4"/>
      <c r="F20" s="3"/>
      <c r="G20" s="4"/>
      <c r="H20" s="3"/>
    </row>
    <row r="21" spans="1:8" ht="12.75" customHeight="1">
      <c r="A21" t="s">
        <v>51</v>
      </c>
      <c r="B21" s="3">
        <f>B25-B23-B19</f>
        <v>-2431</v>
      </c>
      <c r="D21" s="3">
        <f>D25-D23-D19</f>
        <v>-117</v>
      </c>
      <c r="E21" s="4"/>
      <c r="F21" s="3">
        <f>B21</f>
        <v>-2431</v>
      </c>
      <c r="G21" s="4"/>
      <c r="H21" s="3">
        <f>D21</f>
        <v>-117</v>
      </c>
    </row>
    <row r="22" spans="2:8" ht="12.75" customHeight="1">
      <c r="B22" s="3"/>
      <c r="D22" s="3"/>
      <c r="E22" s="4"/>
      <c r="F22" s="3"/>
      <c r="G22" s="4"/>
      <c r="H22" s="3"/>
    </row>
    <row r="23" spans="1:8" ht="12.75" customHeight="1">
      <c r="A23" t="s">
        <v>52</v>
      </c>
      <c r="B23" s="3">
        <v>88</v>
      </c>
      <c r="D23" s="3">
        <v>0</v>
      </c>
      <c r="E23" s="4"/>
      <c r="F23" s="3">
        <f>B23</f>
        <v>88</v>
      </c>
      <c r="G23" s="4"/>
      <c r="H23" s="3">
        <f>D23</f>
        <v>0</v>
      </c>
    </row>
    <row r="24" spans="2:8" ht="12.75" customHeight="1">
      <c r="B24" s="5"/>
      <c r="D24" s="5"/>
      <c r="E24" s="4"/>
      <c r="F24" s="5"/>
      <c r="G24" s="4"/>
      <c r="H24" s="5"/>
    </row>
    <row r="25" spans="1:8" ht="39" customHeight="1">
      <c r="A25" s="38" t="s">
        <v>80</v>
      </c>
      <c r="B25" s="3">
        <v>161</v>
      </c>
      <c r="C25" s="38"/>
      <c r="D25" s="3">
        <v>-117</v>
      </c>
      <c r="E25" s="4"/>
      <c r="F25" s="3">
        <f>B25</f>
        <v>161</v>
      </c>
      <c r="G25" s="4"/>
      <c r="H25" s="3">
        <f>D25</f>
        <v>-117</v>
      </c>
    </row>
    <row r="26" spans="2:8" ht="12.75" customHeight="1">
      <c r="B26" s="3"/>
      <c r="D26" s="3"/>
      <c r="E26" s="4"/>
      <c r="F26" s="3"/>
      <c r="G26" s="4"/>
      <c r="H26" s="3"/>
    </row>
    <row r="27" spans="1:8" ht="12.75" customHeight="1">
      <c r="A27" t="s">
        <v>81</v>
      </c>
      <c r="B27" s="3">
        <v>10</v>
      </c>
      <c r="D27" s="3">
        <v>0</v>
      </c>
      <c r="E27" s="4"/>
      <c r="F27" s="3">
        <f>B27</f>
        <v>10</v>
      </c>
      <c r="G27" s="4"/>
      <c r="H27" s="3">
        <f>D27</f>
        <v>0</v>
      </c>
    </row>
    <row r="28" spans="2:8" ht="12.75" customHeight="1">
      <c r="B28" s="3"/>
      <c r="D28" s="3"/>
      <c r="E28" s="4"/>
      <c r="F28" s="3"/>
      <c r="G28" s="4"/>
      <c r="H28" s="3"/>
    </row>
    <row r="29" spans="1:8" ht="12.75" customHeight="1">
      <c r="A29" t="s">
        <v>2</v>
      </c>
      <c r="B29" s="3">
        <v>-617</v>
      </c>
      <c r="D29" s="3">
        <v>0</v>
      </c>
      <c r="E29" s="4"/>
      <c r="F29" s="3">
        <f>B29</f>
        <v>-617</v>
      </c>
      <c r="G29" s="4"/>
      <c r="H29" s="3">
        <f>D29</f>
        <v>0</v>
      </c>
    </row>
    <row r="30" spans="2:8" ht="12.75" customHeight="1">
      <c r="B30" s="5"/>
      <c r="D30" s="5"/>
      <c r="E30" s="4"/>
      <c r="F30" s="5"/>
      <c r="G30" s="4"/>
      <c r="H30" s="5"/>
    </row>
    <row r="31" spans="1:8" ht="25.5">
      <c r="A31" s="38" t="s">
        <v>137</v>
      </c>
      <c r="B31" s="3">
        <f>SUM(B25:B30)</f>
        <v>-446</v>
      </c>
      <c r="C31" s="38"/>
      <c r="D31" s="3">
        <f>SUM(D25:D30)</f>
        <v>-117</v>
      </c>
      <c r="E31" s="4"/>
      <c r="F31" s="3">
        <f>SUM(F25:F30)</f>
        <v>-446</v>
      </c>
      <c r="G31" s="4"/>
      <c r="H31" s="3">
        <f>SUM(H25:H30)</f>
        <v>-117</v>
      </c>
    </row>
    <row r="32" spans="2:8" ht="12.75" customHeight="1">
      <c r="B32" s="3"/>
      <c r="D32" s="3"/>
      <c r="E32" s="4"/>
      <c r="F32" s="3"/>
      <c r="G32" s="4"/>
      <c r="H32" s="3"/>
    </row>
    <row r="33" spans="1:8" ht="12.75" customHeight="1">
      <c r="A33" t="s">
        <v>77</v>
      </c>
      <c r="B33" s="3"/>
      <c r="D33" s="3"/>
      <c r="E33" s="4"/>
      <c r="F33" s="3"/>
      <c r="G33" s="4"/>
      <c r="H33" s="3"/>
    </row>
    <row r="34" spans="2:8" ht="12.75" customHeight="1">
      <c r="B34" s="3"/>
      <c r="D34" s="3"/>
      <c r="E34" s="4"/>
      <c r="F34" s="3"/>
      <c r="G34" s="4"/>
      <c r="H34" s="3"/>
    </row>
    <row r="35" spans="1:8" ht="12.75" customHeight="1">
      <c r="A35" t="s">
        <v>78</v>
      </c>
      <c r="B35" s="3">
        <v>0</v>
      </c>
      <c r="D35" s="3">
        <v>-675</v>
      </c>
      <c r="E35" s="4"/>
      <c r="F35" s="3">
        <f>B35</f>
        <v>0</v>
      </c>
      <c r="G35" s="4"/>
      <c r="H35" s="3">
        <f>D35</f>
        <v>-675</v>
      </c>
    </row>
    <row r="36" spans="2:8" ht="12.75" customHeight="1">
      <c r="B36" s="3"/>
      <c r="D36" s="3"/>
      <c r="E36" s="4"/>
      <c r="F36" s="3"/>
      <c r="G36" s="4"/>
      <c r="H36" s="3"/>
    </row>
    <row r="37" spans="1:8" ht="12.75">
      <c r="A37" s="38" t="s">
        <v>79</v>
      </c>
      <c r="B37" s="3">
        <v>0</v>
      </c>
      <c r="C37" s="38"/>
      <c r="D37" s="3">
        <v>0</v>
      </c>
      <c r="E37" s="4"/>
      <c r="F37" s="3">
        <f>B37</f>
        <v>0</v>
      </c>
      <c r="G37" s="4"/>
      <c r="H37" s="3">
        <f>D37</f>
        <v>0</v>
      </c>
    </row>
    <row r="38" spans="2:8" ht="12.75" customHeight="1">
      <c r="B38" s="5"/>
      <c r="D38" s="5"/>
      <c r="E38" s="4"/>
      <c r="F38" s="5"/>
      <c r="G38" s="4"/>
      <c r="H38" s="5"/>
    </row>
    <row r="39" spans="1:8" ht="25.5">
      <c r="A39" s="38" t="s">
        <v>135</v>
      </c>
      <c r="B39" s="3">
        <f>SUM(B31:B38)</f>
        <v>-446</v>
      </c>
      <c r="C39" s="38"/>
      <c r="D39" s="3">
        <f>SUM(D31:D38)</f>
        <v>-792</v>
      </c>
      <c r="E39" s="4"/>
      <c r="F39" s="3">
        <f>SUM(F31:F38)</f>
        <v>-446</v>
      </c>
      <c r="G39" s="4"/>
      <c r="H39" s="3">
        <f>SUM(H31:H38)</f>
        <v>-792</v>
      </c>
    </row>
    <row r="40" spans="2:8" ht="12.75">
      <c r="B40" s="3"/>
      <c r="D40" s="3"/>
      <c r="E40" s="4"/>
      <c r="F40" s="3"/>
      <c r="G40" s="4"/>
      <c r="H40" s="3"/>
    </row>
    <row r="41" spans="1:8" ht="12.75">
      <c r="A41" t="s">
        <v>0</v>
      </c>
      <c r="B41" s="3">
        <v>-8</v>
      </c>
      <c r="D41" s="3">
        <v>0</v>
      </c>
      <c r="E41" s="4"/>
      <c r="F41" s="3">
        <v>0</v>
      </c>
      <c r="G41" s="4"/>
      <c r="H41" s="3">
        <f>D41</f>
        <v>0</v>
      </c>
    </row>
    <row r="42" spans="2:8" ht="12.75">
      <c r="B42" s="5"/>
      <c r="D42" s="5"/>
      <c r="E42" s="4"/>
      <c r="F42" s="5"/>
      <c r="G42" s="4"/>
      <c r="H42" s="5"/>
    </row>
    <row r="43" spans="1:8" ht="40.5" customHeight="1">
      <c r="A43" s="41" t="s">
        <v>136</v>
      </c>
      <c r="B43" s="3">
        <f>SUM(B39:B42)</f>
        <v>-454</v>
      </c>
      <c r="C43" s="41"/>
      <c r="D43" s="3">
        <f>SUM(D39:D42)</f>
        <v>-792</v>
      </c>
      <c r="E43" s="4"/>
      <c r="F43" s="3">
        <f>SUM(F39:F42)</f>
        <v>-446</v>
      </c>
      <c r="G43" s="4"/>
      <c r="H43" s="3">
        <f>SUM(H39:H42)</f>
        <v>-792</v>
      </c>
    </row>
    <row r="44" spans="2:8" ht="12.75">
      <c r="B44" s="3"/>
      <c r="D44" s="3"/>
      <c r="E44" s="4"/>
      <c r="F44" s="3"/>
      <c r="G44" s="4"/>
      <c r="H44" s="3"/>
    </row>
    <row r="45" spans="1:8" ht="12.75">
      <c r="A45" t="s">
        <v>42</v>
      </c>
      <c r="B45" s="3">
        <v>6</v>
      </c>
      <c r="D45" s="3">
        <v>0</v>
      </c>
      <c r="E45" s="4"/>
      <c r="F45" s="3">
        <v>0</v>
      </c>
      <c r="G45" s="4"/>
      <c r="H45" s="3">
        <v>0</v>
      </c>
    </row>
    <row r="46" spans="2:8" ht="12.75">
      <c r="B46" s="5"/>
      <c r="D46" s="5"/>
      <c r="E46" s="4"/>
      <c r="F46" s="5"/>
      <c r="G46" s="4"/>
      <c r="H46" s="5"/>
    </row>
    <row r="47" spans="1:8" ht="13.5" thickBot="1">
      <c r="A47" t="s">
        <v>134</v>
      </c>
      <c r="B47" s="39">
        <f>SUM(B43:B46)</f>
        <v>-448</v>
      </c>
      <c r="D47" s="39">
        <f>SUM(D43:D46)</f>
        <v>-792</v>
      </c>
      <c r="E47" s="16"/>
      <c r="F47" s="39">
        <f>SUM(F43:F46)</f>
        <v>-446</v>
      </c>
      <c r="G47" s="16"/>
      <c r="H47" s="39">
        <f>SUM(H43:H46)</f>
        <v>-792</v>
      </c>
    </row>
    <row r="49" spans="1:8" s="56" customFormat="1" ht="13.5" thickBot="1">
      <c r="A49" s="56" t="s">
        <v>82</v>
      </c>
      <c r="B49" s="57">
        <f>(B47*1000)/(110643081)*100</f>
        <v>-0.4049055719986684</v>
      </c>
      <c r="D49" s="57">
        <f>(D47*1000)/(110643081)*100</f>
        <v>-0.7158152076405031</v>
      </c>
      <c r="E49" s="58"/>
      <c r="F49" s="57">
        <f>(F47*1000)/(110643081)*100</f>
        <v>-0.4030979578379601</v>
      </c>
      <c r="G49" s="59"/>
      <c r="H49" s="57">
        <f>(H47*1000)/(110643081)*100</f>
        <v>-0.7158152076405031</v>
      </c>
    </row>
    <row r="50" spans="2:8" ht="12.75">
      <c r="B50" s="8"/>
      <c r="D50" s="28"/>
      <c r="E50" s="28"/>
      <c r="F50" s="28"/>
      <c r="G50" s="28"/>
      <c r="H50" s="28"/>
    </row>
    <row r="51" spans="1:8" s="9" customFormat="1" ht="13.5" thickBot="1">
      <c r="A51" s="9" t="s">
        <v>83</v>
      </c>
      <c r="B51" s="46" t="s">
        <v>105</v>
      </c>
      <c r="D51" s="46" t="s">
        <v>105</v>
      </c>
      <c r="E51" s="52"/>
      <c r="F51" s="46" t="s">
        <v>105</v>
      </c>
      <c r="G51" s="53"/>
      <c r="H51" s="46" t="s">
        <v>105</v>
      </c>
    </row>
    <row r="53" ht="12.75">
      <c r="A53" t="s">
        <v>133</v>
      </c>
    </row>
    <row r="54" ht="12.75">
      <c r="A54" t="s">
        <v>121</v>
      </c>
    </row>
    <row r="56" spans="1:3" ht="12.75">
      <c r="A56" s="12" t="s">
        <v>98</v>
      </c>
      <c r="C56" s="9"/>
    </row>
    <row r="57" spans="1:3" ht="12.75">
      <c r="A57" s="12" t="s">
        <v>118</v>
      </c>
      <c r="C57" s="9"/>
    </row>
  </sheetData>
  <mergeCells count="2">
    <mergeCell ref="B10:D10"/>
    <mergeCell ref="F10:H10"/>
  </mergeCells>
  <printOptions/>
  <pageMargins left="0.57" right="0.16" top="0.38" bottom="0.8" header="0.33" footer="0.5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showGridLines="0" workbookViewId="0" topLeftCell="A43">
      <selection activeCell="A1" sqref="A1"/>
    </sheetView>
  </sheetViews>
  <sheetFormatPr defaultColWidth="9.140625" defaultRowHeight="12.75"/>
  <cols>
    <col min="1" max="1" width="41.7109375" style="0" customWidth="1"/>
    <col min="2" max="2" width="17.57421875" style="0" customWidth="1"/>
    <col min="3" max="3" width="4.140625" style="0" customWidth="1"/>
    <col min="4" max="4" width="17.57421875" style="0" customWidth="1"/>
    <col min="5" max="5" width="4.7109375" style="8" customWidth="1"/>
  </cols>
  <sheetData>
    <row r="1" spans="2:5" ht="12.75">
      <c r="B1" s="9"/>
      <c r="C1" s="9"/>
      <c r="D1" s="9"/>
      <c r="E1" s="17"/>
    </row>
    <row r="2" spans="1:5" ht="12.75">
      <c r="A2" s="9" t="s">
        <v>109</v>
      </c>
      <c r="C2" s="9"/>
      <c r="D2" s="12"/>
      <c r="E2" s="17"/>
    </row>
    <row r="3" spans="1:5" ht="12.75">
      <c r="A3" s="9" t="s">
        <v>108</v>
      </c>
      <c r="C3" s="9"/>
      <c r="D3" s="9"/>
      <c r="E3" s="17"/>
    </row>
    <row r="4" spans="1:5" ht="12.75">
      <c r="A4" s="9" t="s">
        <v>124</v>
      </c>
      <c r="C4" s="9"/>
      <c r="D4" s="9"/>
      <c r="E4" s="17"/>
    </row>
    <row r="5" spans="1:5" ht="12.75">
      <c r="A5" s="9" t="s">
        <v>125</v>
      </c>
      <c r="C5" s="9"/>
      <c r="D5" s="9"/>
      <c r="E5" s="17"/>
    </row>
    <row r="6" spans="1:5" ht="12.75">
      <c r="A6" s="9"/>
      <c r="B6" s="9"/>
      <c r="C6" s="9"/>
      <c r="D6" s="9"/>
      <c r="E6" s="17"/>
    </row>
    <row r="7" spans="1:5" ht="12.75">
      <c r="A7" s="9" t="s">
        <v>43</v>
      </c>
      <c r="B7" s="9"/>
      <c r="C7" s="9"/>
      <c r="D7" s="9"/>
      <c r="E7" s="17"/>
    </row>
    <row r="8" spans="1:5" ht="12.75">
      <c r="A8" s="9" t="s">
        <v>89</v>
      </c>
      <c r="B8" s="9"/>
      <c r="C8" s="1"/>
      <c r="D8" s="9"/>
      <c r="E8" s="17"/>
    </row>
    <row r="9" spans="2:5" ht="38.25">
      <c r="B9" s="47" t="s">
        <v>111</v>
      </c>
      <c r="D9" s="47" t="s">
        <v>110</v>
      </c>
      <c r="E9" s="18"/>
    </row>
    <row r="10" spans="2:5" ht="12.75">
      <c r="B10" s="36" t="s">
        <v>94</v>
      </c>
      <c r="D10" s="36" t="s">
        <v>97</v>
      </c>
      <c r="E10" s="18"/>
    </row>
    <row r="11" spans="2:5" ht="12.75">
      <c r="B11" s="15" t="s">
        <v>48</v>
      </c>
      <c r="D11" s="15" t="s">
        <v>48</v>
      </c>
      <c r="E11" s="18"/>
    </row>
    <row r="13" spans="1:5" ht="12.75">
      <c r="A13" s="9" t="s">
        <v>53</v>
      </c>
      <c r="B13" s="3">
        <v>47256</v>
      </c>
      <c r="C13" s="9"/>
      <c r="D13" s="3">
        <v>48168</v>
      </c>
      <c r="E13" s="4"/>
    </row>
    <row r="14" spans="2:5" ht="12.75">
      <c r="B14" s="3"/>
      <c r="D14" s="3"/>
      <c r="E14" s="4"/>
    </row>
    <row r="15" spans="1:5" ht="12.75">
      <c r="A15" s="9" t="s">
        <v>54</v>
      </c>
      <c r="B15" s="3">
        <v>29593</v>
      </c>
      <c r="C15" s="9"/>
      <c r="D15" s="3">
        <v>29593</v>
      </c>
      <c r="E15" s="4"/>
    </row>
    <row r="16" spans="1:5" ht="12.75">
      <c r="A16" s="9"/>
      <c r="B16" s="3"/>
      <c r="C16" s="9"/>
      <c r="D16" s="3"/>
      <c r="E16" s="4"/>
    </row>
    <row r="17" spans="1:4" ht="12.75">
      <c r="A17" s="9" t="s">
        <v>55</v>
      </c>
      <c r="B17" s="3">
        <v>32146</v>
      </c>
      <c r="C17" s="9"/>
      <c r="D17" s="3">
        <f>32486+22405-22405</f>
        <v>32486</v>
      </c>
    </row>
    <row r="18" spans="2:5" ht="12.75">
      <c r="B18" s="3"/>
      <c r="D18" s="3"/>
      <c r="E18" s="4"/>
    </row>
    <row r="19" spans="1:5" ht="12.75">
      <c r="A19" s="9" t="s">
        <v>3</v>
      </c>
      <c r="B19" s="3"/>
      <c r="C19" s="9"/>
      <c r="D19" s="3"/>
      <c r="E19" s="4"/>
    </row>
    <row r="20" spans="1:5" ht="12.75">
      <c r="A20" t="s">
        <v>21</v>
      </c>
      <c r="B20" s="20">
        <v>5888</v>
      </c>
      <c r="D20" s="20">
        <v>4663</v>
      </c>
      <c r="E20" s="4"/>
    </row>
    <row r="21" spans="1:5" ht="12.75">
      <c r="A21" t="s">
        <v>67</v>
      </c>
      <c r="B21" s="42">
        <v>16700</v>
      </c>
      <c r="D21" s="42">
        <f>16152+180</f>
        <v>16332</v>
      </c>
      <c r="E21" s="4"/>
    </row>
    <row r="22" spans="1:5" ht="12.75">
      <c r="A22" t="s">
        <v>68</v>
      </c>
      <c r="B22" s="42">
        <v>9306</v>
      </c>
      <c r="D22" s="42">
        <f>9233-180</f>
        <v>9053</v>
      </c>
      <c r="E22" s="4"/>
    </row>
    <row r="23" spans="1:5" ht="12.75">
      <c r="A23" t="s">
        <v>71</v>
      </c>
      <c r="B23" s="21">
        <v>1071</v>
      </c>
      <c r="D23" s="21">
        <v>1058</v>
      </c>
      <c r="E23" s="4"/>
    </row>
    <row r="24" spans="1:5" ht="12.75">
      <c r="A24" t="s">
        <v>75</v>
      </c>
      <c r="B24" s="22">
        <v>538</v>
      </c>
      <c r="D24" s="22">
        <v>456</v>
      </c>
      <c r="E24" s="4"/>
    </row>
    <row r="25" spans="2:5" ht="12.75">
      <c r="B25" s="22">
        <f>SUM(B20:B24)</f>
        <v>33503</v>
      </c>
      <c r="D25" s="22">
        <f>SUM(D20:D24)</f>
        <v>31562</v>
      </c>
      <c r="E25" s="4"/>
    </row>
    <row r="26" spans="2:5" ht="12.75">
      <c r="B26" s="4"/>
      <c r="D26" s="4"/>
      <c r="E26" s="4"/>
    </row>
    <row r="27" spans="1:5" ht="12.75">
      <c r="A27" s="9" t="s">
        <v>4</v>
      </c>
      <c r="B27" s="3"/>
      <c r="C27" s="9"/>
      <c r="D27" s="3"/>
      <c r="E27" s="4"/>
    </row>
    <row r="28" spans="1:5" ht="12.75">
      <c r="A28" t="s">
        <v>56</v>
      </c>
      <c r="B28" s="20">
        <v>5024</v>
      </c>
      <c r="D28" s="20">
        <v>4386</v>
      </c>
      <c r="E28" s="4"/>
    </row>
    <row r="29" spans="1:5" ht="12.75">
      <c r="A29" t="s">
        <v>57</v>
      </c>
      <c r="B29" s="21">
        <v>2098</v>
      </c>
      <c r="D29" s="21">
        <f>6662+712+19</f>
        <v>7393</v>
      </c>
      <c r="E29" s="4"/>
    </row>
    <row r="30" spans="1:5" ht="12.75">
      <c r="A30" t="s">
        <v>59</v>
      </c>
      <c r="B30" s="21">
        <f>16219+2556</f>
        <v>18775</v>
      </c>
      <c r="D30" s="21">
        <f>13990+2298</f>
        <v>16288</v>
      </c>
      <c r="E30" s="4"/>
    </row>
    <row r="31" spans="1:5" ht="12.75">
      <c r="A31" t="s">
        <v>85</v>
      </c>
      <c r="B31" s="21">
        <v>885</v>
      </c>
      <c r="D31" s="21">
        <v>922</v>
      </c>
      <c r="E31" s="4"/>
    </row>
    <row r="32" spans="1:5" ht="12.75">
      <c r="A32" t="s">
        <v>69</v>
      </c>
      <c r="B32" s="21">
        <v>2228</v>
      </c>
      <c r="D32" s="21">
        <v>1614</v>
      </c>
      <c r="E32" s="4"/>
    </row>
    <row r="33" spans="1:5" ht="12.75">
      <c r="A33" t="s">
        <v>58</v>
      </c>
      <c r="B33" s="21">
        <v>50</v>
      </c>
      <c r="D33" s="21">
        <v>183</v>
      </c>
      <c r="E33" s="4"/>
    </row>
    <row r="34" spans="2:5" ht="12.75">
      <c r="B34" s="22"/>
      <c r="D34" s="22"/>
      <c r="E34" s="4"/>
    </row>
    <row r="35" spans="2:5" ht="12.75">
      <c r="B35" s="22">
        <f>SUM(B28:B34)</f>
        <v>29060</v>
      </c>
      <c r="D35" s="22">
        <f>SUM(D28:D34)</f>
        <v>30786</v>
      </c>
      <c r="E35" s="4"/>
    </row>
    <row r="36" spans="2:5" ht="12.75">
      <c r="B36" s="3"/>
      <c r="D36" s="3"/>
      <c r="E36" s="4"/>
    </row>
    <row r="37" spans="1:5" ht="12.75">
      <c r="A37" s="9" t="s">
        <v>5</v>
      </c>
      <c r="B37" s="5">
        <f>B25-B35</f>
        <v>4443</v>
      </c>
      <c r="C37" s="9"/>
      <c r="D37" s="5">
        <f>D25-D35</f>
        <v>776</v>
      </c>
      <c r="E37" s="4"/>
    </row>
    <row r="38" spans="2:5" ht="13.5" thickBot="1">
      <c r="B38" s="31">
        <f>SUM(B13:B17)+B37</f>
        <v>113438</v>
      </c>
      <c r="D38" s="31">
        <f>SUM(D13:D17)+D37</f>
        <v>111023</v>
      </c>
      <c r="E38" s="19"/>
    </row>
    <row r="39" spans="2:5" ht="12.75">
      <c r="B39" s="3"/>
      <c r="D39" s="3"/>
      <c r="E39" s="4"/>
    </row>
    <row r="40" spans="1:5" ht="12.75">
      <c r="A40" s="9" t="s">
        <v>27</v>
      </c>
      <c r="B40" s="3"/>
      <c r="C40" s="9"/>
      <c r="D40" s="3"/>
      <c r="E40" s="4"/>
    </row>
    <row r="41" spans="1:5" ht="12.75">
      <c r="A41" s="9" t="s">
        <v>28</v>
      </c>
      <c r="B41" s="3"/>
      <c r="C41" s="9"/>
      <c r="D41" s="3"/>
      <c r="E41" s="4"/>
    </row>
    <row r="42" spans="2:5" ht="12.75">
      <c r="B42" s="3"/>
      <c r="D42" s="3"/>
      <c r="E42" s="4"/>
    </row>
    <row r="43" spans="1:5" ht="12.75">
      <c r="A43" s="9" t="s">
        <v>6</v>
      </c>
      <c r="B43" s="20">
        <v>110643</v>
      </c>
      <c r="D43" s="20">
        <v>110643</v>
      </c>
      <c r="E43" s="4"/>
    </row>
    <row r="44" spans="1:5" ht="12.75">
      <c r="A44" s="9" t="s">
        <v>7</v>
      </c>
      <c r="B44" s="21">
        <f>1*'PL-1Q'!B47+D44</f>
        <v>-22244</v>
      </c>
      <c r="D44" s="21">
        <v>-21796</v>
      </c>
      <c r="E44" s="4"/>
    </row>
    <row r="45" spans="2:5" ht="12.75">
      <c r="B45" s="22"/>
      <c r="D45" s="22"/>
      <c r="E45" s="4"/>
    </row>
    <row r="46" spans="1:5" ht="12.75">
      <c r="A46" s="9" t="s">
        <v>8</v>
      </c>
      <c r="B46" s="4">
        <f>SUM(B43:B45)</f>
        <v>88399</v>
      </c>
      <c r="C46" s="9"/>
      <c r="D46" s="4">
        <f>SUM(D43:D45)</f>
        <v>88847</v>
      </c>
      <c r="E46" s="4"/>
    </row>
    <row r="47" spans="1:5" ht="12.75">
      <c r="A47" s="9"/>
      <c r="B47" s="3"/>
      <c r="C47" s="9"/>
      <c r="D47" s="3"/>
      <c r="E47" s="4"/>
    </row>
    <row r="48" spans="1:5" ht="12.75">
      <c r="A48" s="9" t="s">
        <v>74</v>
      </c>
      <c r="B48" s="3">
        <v>1544</v>
      </c>
      <c r="C48" s="9"/>
      <c r="D48" s="3">
        <v>1550</v>
      </c>
      <c r="E48" s="4"/>
    </row>
    <row r="49" spans="1:5" ht="12.75">
      <c r="A49" s="9"/>
      <c r="B49" s="3"/>
      <c r="C49" s="9"/>
      <c r="D49" s="3"/>
      <c r="E49" s="4"/>
    </row>
    <row r="50" spans="1:5" ht="12.75">
      <c r="A50" s="9" t="s">
        <v>44</v>
      </c>
      <c r="B50" s="3"/>
      <c r="C50" s="9"/>
      <c r="D50" s="3"/>
      <c r="E50" s="4"/>
    </row>
    <row r="51" spans="1:5" ht="12.75">
      <c r="A51" t="s">
        <v>61</v>
      </c>
      <c r="B51" s="20">
        <v>17297</v>
      </c>
      <c r="D51" s="20">
        <f>14219+1</f>
        <v>14220</v>
      </c>
      <c r="E51" s="4"/>
    </row>
    <row r="52" spans="1:5" ht="12.75">
      <c r="A52" t="s">
        <v>84</v>
      </c>
      <c r="B52" s="21">
        <v>994</v>
      </c>
      <c r="D52" s="21">
        <v>1202</v>
      </c>
      <c r="E52" s="4"/>
    </row>
    <row r="53" spans="1:5" ht="12.75">
      <c r="A53" t="s">
        <v>60</v>
      </c>
      <c r="B53" s="22">
        <v>5204</v>
      </c>
      <c r="D53" s="22">
        <v>5204</v>
      </c>
      <c r="E53" s="4"/>
    </row>
    <row r="54" spans="2:5" ht="12.75">
      <c r="B54" s="5">
        <f>SUM(B51:B53)</f>
        <v>23495</v>
      </c>
      <c r="D54" s="5">
        <f>SUM(D51:D53)</f>
        <v>20626</v>
      </c>
      <c r="E54" s="4"/>
    </row>
    <row r="55" spans="2:5" ht="13.5" thickBot="1">
      <c r="B55" s="31">
        <f>B46+B48+B54</f>
        <v>113438</v>
      </c>
      <c r="D55" s="31">
        <f>D46+D48+D54</f>
        <v>111023</v>
      </c>
      <c r="E55" s="19"/>
    </row>
    <row r="57" spans="1:5" ht="13.5" thickBot="1">
      <c r="A57" s="9" t="s">
        <v>62</v>
      </c>
      <c r="B57" s="40">
        <f>(B46-B17)/B43</f>
        <v>0.5084189691168894</v>
      </c>
      <c r="C57" s="9"/>
      <c r="D57" s="40">
        <f>(D46-D17)/D43</f>
        <v>0.509395081478268</v>
      </c>
      <c r="E57" s="17"/>
    </row>
    <row r="58" spans="1:5" ht="12.75">
      <c r="A58" s="9"/>
      <c r="B58" s="48"/>
      <c r="C58" s="9"/>
      <c r="D58" s="48"/>
      <c r="E58" s="17"/>
    </row>
    <row r="59" spans="1:5" ht="12.75">
      <c r="A59" s="9"/>
      <c r="B59" s="48"/>
      <c r="C59" s="9"/>
      <c r="D59" s="48"/>
      <c r="E59" s="17"/>
    </row>
    <row r="60" ht="12.75">
      <c r="A60" s="12" t="s">
        <v>112</v>
      </c>
    </row>
    <row r="61" spans="1:3" ht="12.75">
      <c r="A61" s="12" t="s">
        <v>119</v>
      </c>
      <c r="C61" s="9"/>
    </row>
    <row r="65" ht="12.75">
      <c r="B65" s="6"/>
    </row>
  </sheetData>
  <printOptions/>
  <pageMargins left="1" right="0" top="0.28" bottom="0.25" header="0.25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showGridLines="0" workbookViewId="0" topLeftCell="A10">
      <selection activeCell="F10" sqref="F10"/>
    </sheetView>
  </sheetViews>
  <sheetFormatPr defaultColWidth="9.140625" defaultRowHeight="12.75"/>
  <cols>
    <col min="1" max="1" width="61.421875" style="0" customWidth="1"/>
    <col min="2" max="2" width="14.57421875" style="0" customWidth="1"/>
    <col min="3" max="3" width="5.00390625" style="0" customWidth="1"/>
    <col min="4" max="4" width="15.28125" style="0" customWidth="1"/>
    <col min="5" max="5" width="4.7109375" style="8" customWidth="1"/>
  </cols>
  <sheetData>
    <row r="1" ht="12.75">
      <c r="C1" s="9"/>
    </row>
    <row r="2" spans="1:3" ht="12.75">
      <c r="A2" s="9" t="s">
        <v>116</v>
      </c>
      <c r="C2" s="9"/>
    </row>
    <row r="3" spans="1:3" ht="12.75">
      <c r="A3" s="9" t="s">
        <v>117</v>
      </c>
      <c r="C3" s="9"/>
    </row>
    <row r="4" spans="1:3" ht="12.75">
      <c r="A4" s="9" t="s">
        <v>123</v>
      </c>
      <c r="C4" s="9"/>
    </row>
    <row r="5" spans="1:3" ht="12.75">
      <c r="A5" s="9" t="s">
        <v>122</v>
      </c>
      <c r="C5" s="12"/>
    </row>
    <row r="6" spans="1:3" ht="12.75">
      <c r="A6" s="9"/>
      <c r="C6" s="9"/>
    </row>
    <row r="7" spans="1:3" ht="12.75">
      <c r="A7" s="9" t="s">
        <v>45</v>
      </c>
      <c r="C7" s="9"/>
    </row>
    <row r="8" spans="1:3" ht="12.75">
      <c r="A8" s="9" t="s">
        <v>90</v>
      </c>
      <c r="C8" s="1"/>
    </row>
    <row r="9" spans="2:5" ht="12.75">
      <c r="B9" s="35">
        <v>2004</v>
      </c>
      <c r="D9" s="35">
        <v>2003</v>
      </c>
      <c r="E9" s="37"/>
    </row>
    <row r="10" spans="2:5" ht="51">
      <c r="B10" s="38" t="s">
        <v>126</v>
      </c>
      <c r="D10" s="38" t="s">
        <v>141</v>
      </c>
      <c r="E10" s="24"/>
    </row>
    <row r="11" spans="2:5" ht="12.75">
      <c r="B11" s="11" t="s">
        <v>94</v>
      </c>
      <c r="D11" s="11" t="s">
        <v>129</v>
      </c>
      <c r="E11" s="25"/>
    </row>
    <row r="12" spans="2:5" ht="12.75">
      <c r="B12" s="26" t="s">
        <v>38</v>
      </c>
      <c r="D12" s="26" t="s">
        <v>38</v>
      </c>
      <c r="E12" s="24"/>
    </row>
    <row r="13" spans="1:5" ht="12.75">
      <c r="A13" s="9" t="s">
        <v>14</v>
      </c>
      <c r="B13" s="2"/>
      <c r="C13" s="9"/>
      <c r="D13" s="2"/>
      <c r="E13" s="24"/>
    </row>
    <row r="14" spans="1:5" ht="12.75">
      <c r="A14" t="s">
        <v>120</v>
      </c>
      <c r="B14" s="3">
        <v>-440</v>
      </c>
      <c r="D14" s="3">
        <v>-792</v>
      </c>
      <c r="E14" s="4"/>
    </row>
    <row r="15" spans="1:5" ht="12.75">
      <c r="A15" t="s">
        <v>9</v>
      </c>
      <c r="B15" s="3"/>
      <c r="D15" s="3"/>
      <c r="E15" s="4"/>
    </row>
    <row r="16" spans="1:5" ht="12.75">
      <c r="A16" s="10" t="s">
        <v>34</v>
      </c>
      <c r="B16" s="3">
        <v>2244</v>
      </c>
      <c r="C16" s="10"/>
      <c r="D16" s="3">
        <v>0</v>
      </c>
      <c r="E16" s="4"/>
    </row>
    <row r="17" spans="1:5" ht="12.75">
      <c r="A17" s="10" t="s">
        <v>35</v>
      </c>
      <c r="B17" s="3">
        <v>-57</v>
      </c>
      <c r="C17" s="10"/>
      <c r="D17" s="3">
        <v>0</v>
      </c>
      <c r="E17" s="4"/>
    </row>
    <row r="18" spans="1:5" ht="12.75">
      <c r="A18" s="10"/>
      <c r="B18" s="32"/>
      <c r="C18" s="10"/>
      <c r="D18" s="32"/>
      <c r="E18" s="4"/>
    </row>
    <row r="19" spans="1:5" ht="12.75">
      <c r="A19" s="10" t="s">
        <v>138</v>
      </c>
      <c r="B19" s="3">
        <f>SUM(B14:B18)</f>
        <v>1747</v>
      </c>
      <c r="C19" s="10"/>
      <c r="D19" s="3">
        <f>SUM(D14:D18)</f>
        <v>-792</v>
      </c>
      <c r="E19" s="4"/>
    </row>
    <row r="20" spans="1:5" ht="12.75">
      <c r="A20" s="10"/>
      <c r="B20" s="3"/>
      <c r="C20" s="10"/>
      <c r="D20" s="3"/>
      <c r="E20" s="4"/>
    </row>
    <row r="21" spans="1:5" ht="12.75">
      <c r="A21" s="49" t="s">
        <v>10</v>
      </c>
      <c r="B21" s="3"/>
      <c r="C21" s="10"/>
      <c r="D21" s="3"/>
      <c r="E21" s="4"/>
    </row>
    <row r="22" spans="1:5" ht="12.75">
      <c r="A22" s="7" t="s">
        <v>36</v>
      </c>
      <c r="B22" s="3">
        <v>-1847</v>
      </c>
      <c r="C22" s="7"/>
      <c r="D22" s="3">
        <v>0</v>
      </c>
      <c r="E22" s="4"/>
    </row>
    <row r="23" spans="1:5" ht="12.75">
      <c r="A23" s="7" t="s">
        <v>37</v>
      </c>
      <c r="B23" s="5">
        <v>-4658</v>
      </c>
      <c r="C23" s="7"/>
      <c r="D23" s="5">
        <v>792</v>
      </c>
      <c r="E23" s="4"/>
    </row>
    <row r="24" spans="1:5" ht="12.75">
      <c r="A24" t="s">
        <v>12</v>
      </c>
      <c r="B24" s="3">
        <f>SUM(B19:B23)</f>
        <v>-4758</v>
      </c>
      <c r="D24" s="3">
        <f>SUM(D19:D23)</f>
        <v>0</v>
      </c>
      <c r="E24" s="4"/>
    </row>
    <row r="25" spans="2:5" ht="12.75">
      <c r="B25" s="3"/>
      <c r="D25" s="3"/>
      <c r="E25" s="4"/>
    </row>
    <row r="26" spans="1:5" ht="12.75">
      <c r="A26" t="s">
        <v>13</v>
      </c>
      <c r="B26" s="3">
        <v>-141</v>
      </c>
      <c r="D26" s="3">
        <v>0</v>
      </c>
      <c r="E26" s="4"/>
    </row>
    <row r="27" spans="2:5" ht="12.75">
      <c r="B27" s="5"/>
      <c r="D27" s="5"/>
      <c r="E27" s="4"/>
    </row>
    <row r="28" spans="1:5" ht="12.75">
      <c r="A28" t="s">
        <v>11</v>
      </c>
      <c r="B28" s="34">
        <f>SUM(B24:B27)</f>
        <v>-4899</v>
      </c>
      <c r="D28" s="34">
        <f>SUM(D24:D27)</f>
        <v>0</v>
      </c>
      <c r="E28" s="4"/>
    </row>
    <row r="29" spans="2:5" ht="12.75">
      <c r="B29" s="3"/>
      <c r="D29" s="3"/>
      <c r="E29" s="4"/>
    </row>
    <row r="30" spans="1:5" ht="12.75">
      <c r="A30" s="9" t="s">
        <v>15</v>
      </c>
      <c r="B30" s="3"/>
      <c r="C30" s="9"/>
      <c r="D30" s="3"/>
      <c r="E30" s="4"/>
    </row>
    <row r="31" spans="1:5" ht="12.75">
      <c r="A31" t="s">
        <v>29</v>
      </c>
      <c r="B31" s="3">
        <v>-390</v>
      </c>
      <c r="D31" s="3">
        <v>0</v>
      </c>
      <c r="E31" s="4"/>
    </row>
    <row r="32" spans="1:5" ht="12.75">
      <c r="A32" t="s">
        <v>30</v>
      </c>
      <c r="B32" s="3">
        <v>55</v>
      </c>
      <c r="D32" s="3">
        <v>0</v>
      </c>
      <c r="E32" s="4"/>
    </row>
    <row r="33" spans="1:5" ht="12.75">
      <c r="A33" s="29" t="s">
        <v>63</v>
      </c>
      <c r="B33" s="3">
        <v>-13</v>
      </c>
      <c r="C33" s="29"/>
      <c r="D33" s="3">
        <v>0</v>
      </c>
      <c r="E33" s="4"/>
    </row>
    <row r="34" spans="2:5" ht="12.75">
      <c r="B34" s="5"/>
      <c r="D34" s="5"/>
      <c r="E34" s="4"/>
    </row>
    <row r="35" spans="1:5" ht="12.75">
      <c r="A35" t="s">
        <v>16</v>
      </c>
      <c r="B35" s="34">
        <f>SUM(B31:B34)</f>
        <v>-348</v>
      </c>
      <c r="D35" s="34">
        <f>SUM(D31:D34)</f>
        <v>0</v>
      </c>
      <c r="E35" s="4"/>
    </row>
    <row r="36" spans="2:5" ht="12.75">
      <c r="B36" s="3"/>
      <c r="D36" s="3"/>
      <c r="E36" s="4"/>
    </row>
    <row r="37" spans="1:5" ht="12.75">
      <c r="A37" s="9" t="s">
        <v>17</v>
      </c>
      <c r="B37" s="3"/>
      <c r="C37" s="9"/>
      <c r="D37" s="3"/>
      <c r="E37" s="4"/>
    </row>
    <row r="38" spans="1:5" ht="12.75">
      <c r="A38" s="12" t="s">
        <v>32</v>
      </c>
      <c r="B38" s="3">
        <v>-659</v>
      </c>
      <c r="C38" s="12"/>
      <c r="D38" s="3">
        <v>0</v>
      </c>
      <c r="E38" s="4"/>
    </row>
    <row r="39" spans="1:5" ht="12.75">
      <c r="A39" s="12" t="s">
        <v>33</v>
      </c>
      <c r="B39" s="3">
        <v>52</v>
      </c>
      <c r="C39" s="12"/>
      <c r="D39" s="3">
        <v>0</v>
      </c>
      <c r="E39" s="4"/>
    </row>
    <row r="40" spans="1:5" ht="12.75">
      <c r="A40" t="s">
        <v>31</v>
      </c>
      <c r="B40" s="3">
        <f>3554-218</f>
        <v>3336</v>
      </c>
      <c r="D40" s="3">
        <v>0</v>
      </c>
      <c r="E40" s="4"/>
    </row>
    <row r="41" spans="1:5" ht="12.75">
      <c r="A41" t="s">
        <v>91</v>
      </c>
      <c r="B41" s="3">
        <v>2230</v>
      </c>
      <c r="D41" s="3">
        <v>0</v>
      </c>
      <c r="E41" s="4"/>
    </row>
    <row r="42" spans="1:5" ht="12.75">
      <c r="A42" s="30" t="s">
        <v>64</v>
      </c>
      <c r="B42" s="3">
        <v>-244</v>
      </c>
      <c r="C42" s="30"/>
      <c r="D42" s="3">
        <v>0</v>
      </c>
      <c r="E42" s="4"/>
    </row>
    <row r="43" spans="2:5" ht="12.75">
      <c r="B43" s="5"/>
      <c r="D43" s="5"/>
      <c r="E43" s="4"/>
    </row>
    <row r="44" spans="1:5" ht="12.75">
      <c r="A44" t="s">
        <v>86</v>
      </c>
      <c r="B44" s="34">
        <f>SUM(B38:B42)</f>
        <v>4715</v>
      </c>
      <c r="D44" s="34">
        <f>SUM(D38:D42)</f>
        <v>0</v>
      </c>
      <c r="E44" s="4"/>
    </row>
    <row r="45" spans="2:5" ht="12.75">
      <c r="B45" s="3"/>
      <c r="D45" s="3"/>
      <c r="E45" s="4"/>
    </row>
    <row r="46" spans="1:5" ht="12.75">
      <c r="A46" t="s">
        <v>18</v>
      </c>
      <c r="B46" s="3">
        <f>B28+B35+B44</f>
        <v>-532</v>
      </c>
      <c r="D46" s="3">
        <f>D28+D35+D44</f>
        <v>0</v>
      </c>
      <c r="E46" s="4"/>
    </row>
    <row r="47" spans="2:5" ht="12.75">
      <c r="B47" s="3"/>
      <c r="D47" s="3"/>
      <c r="E47" s="4"/>
    </row>
    <row r="48" spans="1:5" ht="12.75">
      <c r="A48" s="9" t="s">
        <v>19</v>
      </c>
      <c r="B48" s="3">
        <f>-1158</f>
        <v>-1158</v>
      </c>
      <c r="D48" s="3">
        <v>2</v>
      </c>
      <c r="E48" s="4"/>
    </row>
    <row r="49" spans="1:5" ht="12.75">
      <c r="A49" s="9"/>
      <c r="B49" s="5"/>
      <c r="D49" s="5"/>
      <c r="E49" s="4"/>
    </row>
    <row r="50" spans="1:5" ht="13.5" thickBot="1">
      <c r="A50" s="9" t="s">
        <v>20</v>
      </c>
      <c r="B50" s="33">
        <f>SUM(B46:B49)</f>
        <v>-1690</v>
      </c>
      <c r="D50" s="33">
        <f>SUM(D46:D49)</f>
        <v>2</v>
      </c>
      <c r="E50" s="4"/>
    </row>
    <row r="51" spans="2:5" ht="12.75">
      <c r="B51" s="3"/>
      <c r="D51" s="3"/>
      <c r="E51" s="4"/>
    </row>
    <row r="52" spans="1:5" ht="12.75">
      <c r="A52" s="9" t="s">
        <v>72</v>
      </c>
      <c r="B52" s="3"/>
      <c r="D52" s="3"/>
      <c r="E52" s="4"/>
    </row>
    <row r="53" spans="2:5" ht="12.75">
      <c r="B53" s="3"/>
      <c r="D53" s="3"/>
      <c r="E53" s="4"/>
    </row>
    <row r="54" spans="1:5" ht="12.75">
      <c r="A54" t="s">
        <v>76</v>
      </c>
      <c r="B54" s="3">
        <v>538</v>
      </c>
      <c r="D54" s="3">
        <v>2</v>
      </c>
      <c r="E54" s="4"/>
    </row>
    <row r="55" spans="1:5" ht="12.75">
      <c r="A55" t="s">
        <v>73</v>
      </c>
      <c r="B55" s="3">
        <v>-2228</v>
      </c>
      <c r="D55" s="3">
        <v>0</v>
      </c>
      <c r="E55" s="4"/>
    </row>
    <row r="56" spans="2:5" ht="13.5" thickBot="1">
      <c r="B56" s="33">
        <f>SUM(B54:B55)</f>
        <v>-1690</v>
      </c>
      <c r="D56" s="33">
        <f>SUM(D54:D55)</f>
        <v>2</v>
      </c>
      <c r="E56" s="4"/>
    </row>
    <row r="57" spans="2:5" ht="12.75">
      <c r="B57" s="6"/>
      <c r="D57" s="6"/>
      <c r="E57" s="16"/>
    </row>
    <row r="58" spans="2:5" ht="12.75">
      <c r="B58" s="6"/>
      <c r="D58" s="6"/>
      <c r="E58" s="16"/>
    </row>
    <row r="59" spans="1:5" ht="12.75">
      <c r="A59" t="s">
        <v>130</v>
      </c>
      <c r="B59" s="6"/>
      <c r="D59" s="6"/>
      <c r="E59" s="16"/>
    </row>
    <row r="60" spans="1:5" ht="12.75">
      <c r="A60" t="s">
        <v>131</v>
      </c>
      <c r="B60" s="6"/>
      <c r="D60" s="6"/>
      <c r="E60" s="16"/>
    </row>
    <row r="61" spans="2:5" ht="12.75">
      <c r="B61" s="6"/>
      <c r="D61" s="6"/>
      <c r="E61" s="16"/>
    </row>
    <row r="62" spans="1:3" ht="12.75">
      <c r="A62" s="12" t="s">
        <v>115</v>
      </c>
      <c r="C62" s="9"/>
    </row>
    <row r="63" spans="1:3" ht="12.75">
      <c r="A63" s="12" t="s">
        <v>118</v>
      </c>
      <c r="C63" s="9"/>
    </row>
  </sheetData>
  <printOptions/>
  <pageMargins left="1" right="0" top="0.28" bottom="0" header="0.25" footer="0"/>
  <pageSetup horizontalDpi="600" verticalDpi="600" orientation="portrait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showGridLines="0" workbookViewId="0" topLeftCell="A10">
      <selection activeCell="H33" sqref="H33"/>
    </sheetView>
  </sheetViews>
  <sheetFormatPr defaultColWidth="9.140625" defaultRowHeight="12.75"/>
  <cols>
    <col min="1" max="1" width="47.00390625" style="0" customWidth="1"/>
    <col min="2" max="2" width="14.00390625" style="0" customWidth="1"/>
    <col min="3" max="3" width="1.7109375" style="8" customWidth="1"/>
    <col min="4" max="4" width="14.00390625" style="0" customWidth="1"/>
    <col min="5" max="5" width="1.7109375" style="8" customWidth="1"/>
    <col min="6" max="6" width="14.00390625" style="0" customWidth="1"/>
    <col min="7" max="7" width="1.7109375" style="8" customWidth="1"/>
    <col min="8" max="8" width="14.00390625" style="0" customWidth="1"/>
    <col min="9" max="9" width="1.7109375" style="8" customWidth="1"/>
    <col min="10" max="10" width="14.00390625" style="0" customWidth="1"/>
  </cols>
  <sheetData>
    <row r="1" ht="12.75">
      <c r="J1" s="9"/>
    </row>
    <row r="2" spans="1:10" ht="12.75">
      <c r="A2" s="9"/>
      <c r="B2" s="9" t="s">
        <v>102</v>
      </c>
      <c r="J2" s="9"/>
    </row>
    <row r="3" spans="1:10" ht="12.75">
      <c r="A3" s="9"/>
      <c r="B3" s="9" t="s">
        <v>99</v>
      </c>
      <c r="J3" s="9"/>
    </row>
    <row r="4" spans="1:10" ht="12.75">
      <c r="A4" s="9"/>
      <c r="B4" s="9" t="s">
        <v>100</v>
      </c>
      <c r="J4" s="9"/>
    </row>
    <row r="5" spans="1:10" ht="12.75">
      <c r="A5" s="9"/>
      <c r="B5" s="9" t="s">
        <v>101</v>
      </c>
      <c r="J5" s="9"/>
    </row>
    <row r="6" spans="1:10" ht="12.75">
      <c r="A6" s="9"/>
      <c r="J6" s="9"/>
    </row>
    <row r="7" spans="1:10" ht="12.75">
      <c r="A7" s="9" t="s">
        <v>46</v>
      </c>
      <c r="J7" s="9"/>
    </row>
    <row r="8" ht="12.75">
      <c r="A8" s="9" t="s">
        <v>90</v>
      </c>
    </row>
    <row r="9" spans="4:7" ht="12.75">
      <c r="D9" s="2" t="s">
        <v>22</v>
      </c>
      <c r="E9" s="24"/>
      <c r="F9" s="2" t="s">
        <v>22</v>
      </c>
      <c r="G9" s="24"/>
    </row>
    <row r="10" spans="2:8" ht="12.75">
      <c r="B10" s="2" t="s">
        <v>39</v>
      </c>
      <c r="D10" s="2" t="s">
        <v>23</v>
      </c>
      <c r="E10" s="24"/>
      <c r="F10" s="2" t="s">
        <v>23</v>
      </c>
      <c r="G10" s="24"/>
      <c r="H10" s="43" t="s">
        <v>87</v>
      </c>
    </row>
    <row r="11" spans="2:10" ht="12.75">
      <c r="B11" s="14" t="s">
        <v>40</v>
      </c>
      <c r="C11" s="23"/>
      <c r="D11" s="14" t="s">
        <v>24</v>
      </c>
      <c r="E11" s="23"/>
      <c r="F11" s="14" t="s">
        <v>25</v>
      </c>
      <c r="G11" s="23"/>
      <c r="H11" s="44" t="s">
        <v>88</v>
      </c>
      <c r="I11" s="23"/>
      <c r="J11" s="14" t="s">
        <v>26</v>
      </c>
    </row>
    <row r="12" spans="2:10" ht="12.75">
      <c r="B12" s="26" t="s">
        <v>38</v>
      </c>
      <c r="C12" s="24"/>
      <c r="D12" s="26" t="s">
        <v>38</v>
      </c>
      <c r="E12" s="24"/>
      <c r="F12" s="26" t="s">
        <v>38</v>
      </c>
      <c r="G12" s="24"/>
      <c r="H12" s="26" t="s">
        <v>38</v>
      </c>
      <c r="I12" s="24"/>
      <c r="J12" s="26" t="s">
        <v>38</v>
      </c>
    </row>
    <row r="13" spans="1:10" ht="12.75">
      <c r="A13" s="9" t="s">
        <v>114</v>
      </c>
      <c r="B13" s="3"/>
      <c r="C13" s="4"/>
      <c r="D13" s="3"/>
      <c r="E13" s="4"/>
      <c r="F13" s="3"/>
      <c r="G13" s="4"/>
      <c r="H13" s="3"/>
      <c r="I13" s="4"/>
      <c r="J13" s="3"/>
    </row>
    <row r="14" spans="2:13" ht="12.75">
      <c r="B14" s="3"/>
      <c r="C14" s="4"/>
      <c r="D14" s="3"/>
      <c r="E14" s="4"/>
      <c r="F14" s="3"/>
      <c r="G14" s="4"/>
      <c r="H14" s="3"/>
      <c r="I14" s="4"/>
      <c r="J14" s="3"/>
      <c r="M14" t="s">
        <v>70</v>
      </c>
    </row>
    <row r="15" spans="1:10" ht="12.75">
      <c r="A15" t="s">
        <v>93</v>
      </c>
      <c r="B15" s="3">
        <v>110643</v>
      </c>
      <c r="C15" s="4"/>
      <c r="D15" s="3">
        <v>1450</v>
      </c>
      <c r="E15" s="4"/>
      <c r="F15" s="3">
        <f>F39</f>
        <v>0</v>
      </c>
      <c r="G15" s="4"/>
      <c r="H15" s="3">
        <v>-23246</v>
      </c>
      <c r="I15" s="4"/>
      <c r="J15" s="3">
        <f>B15+D15+F15+H15</f>
        <v>88847</v>
      </c>
    </row>
    <row r="16" spans="2:10" ht="12.75">
      <c r="B16" s="3"/>
      <c r="C16" s="4"/>
      <c r="D16" s="3"/>
      <c r="E16" s="4"/>
      <c r="F16" s="3"/>
      <c r="G16" s="4"/>
      <c r="H16" s="3"/>
      <c r="I16" s="4"/>
      <c r="J16" s="3"/>
    </row>
    <row r="17" spans="1:10" ht="12.75">
      <c r="A17" t="s">
        <v>107</v>
      </c>
      <c r="B17" s="3">
        <v>0</v>
      </c>
      <c r="C17" s="4"/>
      <c r="D17" s="13">
        <v>0</v>
      </c>
      <c r="E17" s="27"/>
      <c r="F17" s="3">
        <v>0</v>
      </c>
      <c r="G17" s="4"/>
      <c r="H17" s="3">
        <v>0</v>
      </c>
      <c r="I17" s="4"/>
      <c r="J17" s="3">
        <f>SUM(B17:H17)</f>
        <v>0</v>
      </c>
    </row>
    <row r="18" spans="2:10" ht="12.75">
      <c r="B18" s="3"/>
      <c r="C18" s="4"/>
      <c r="D18" s="3"/>
      <c r="E18" s="4"/>
      <c r="F18" s="3"/>
      <c r="G18" s="4"/>
      <c r="H18" s="3"/>
      <c r="I18" s="4"/>
      <c r="J18" s="3"/>
    </row>
    <row r="19" spans="1:10" ht="12.75">
      <c r="A19" t="s">
        <v>41</v>
      </c>
      <c r="B19" s="3">
        <v>0</v>
      </c>
      <c r="C19" s="4"/>
      <c r="D19" s="3">
        <v>0</v>
      </c>
      <c r="E19" s="4"/>
      <c r="F19" s="3">
        <v>0</v>
      </c>
      <c r="G19" s="4"/>
      <c r="H19" s="3">
        <v>0</v>
      </c>
      <c r="I19" s="4"/>
      <c r="J19" s="3">
        <f>SUM(B19:H19)</f>
        <v>0</v>
      </c>
    </row>
    <row r="20" spans="2:10" ht="12.75">
      <c r="B20" s="3"/>
      <c r="C20" s="4"/>
      <c r="D20" s="3"/>
      <c r="E20" s="4"/>
      <c r="F20" s="3"/>
      <c r="G20" s="4"/>
      <c r="H20" s="3"/>
      <c r="I20" s="4"/>
      <c r="J20" s="3"/>
    </row>
    <row r="21" spans="1:10" ht="12.75">
      <c r="A21" t="s">
        <v>47</v>
      </c>
      <c r="B21" s="4">
        <v>0</v>
      </c>
      <c r="C21" s="4"/>
      <c r="D21" s="3">
        <v>0</v>
      </c>
      <c r="E21" s="4"/>
      <c r="F21" s="3">
        <v>0</v>
      </c>
      <c r="G21" s="4"/>
      <c r="H21" s="3">
        <v>0</v>
      </c>
      <c r="I21" s="4"/>
      <c r="J21" s="3">
        <f>SUM(B21:H21)</f>
        <v>0</v>
      </c>
    </row>
    <row r="23" spans="1:10" ht="12.75">
      <c r="A23" t="s">
        <v>66</v>
      </c>
      <c r="B23" s="4">
        <v>0</v>
      </c>
      <c r="C23" s="4"/>
      <c r="D23" s="4">
        <v>0</v>
      </c>
      <c r="E23" s="4"/>
      <c r="F23" s="4">
        <v>0</v>
      </c>
      <c r="G23" s="4"/>
      <c r="H23" s="4">
        <f>1*'PL-1Q'!B47</f>
        <v>-448</v>
      </c>
      <c r="I23" s="4"/>
      <c r="J23" s="3">
        <f>SUM(B23:H23)</f>
        <v>-448</v>
      </c>
    </row>
    <row r="24" spans="2:10" ht="12.75">
      <c r="B24" s="45"/>
      <c r="D24" s="45"/>
      <c r="F24" s="45"/>
      <c r="H24" s="45"/>
      <c r="J24" s="45"/>
    </row>
    <row r="25" spans="1:10" ht="13.5" thickBot="1">
      <c r="A25" s="9" t="s">
        <v>92</v>
      </c>
      <c r="B25" s="33">
        <f>SUM(B15:B23)</f>
        <v>110643</v>
      </c>
      <c r="C25" s="4"/>
      <c r="D25" s="33">
        <f>SUM(D15:D23)</f>
        <v>1450</v>
      </c>
      <c r="E25" s="4"/>
      <c r="F25" s="33">
        <f>SUM(F15:F23)</f>
        <v>0</v>
      </c>
      <c r="G25" s="4"/>
      <c r="H25" s="33">
        <f>SUM(H15:H23)</f>
        <v>-23694</v>
      </c>
      <c r="I25" s="4"/>
      <c r="J25" s="33">
        <f>SUM(J15:J23)</f>
        <v>88399</v>
      </c>
    </row>
    <row r="26" spans="2:10" ht="12.75">
      <c r="B26" s="3"/>
      <c r="C26" s="4"/>
      <c r="D26" s="3"/>
      <c r="E26" s="4"/>
      <c r="F26" s="3"/>
      <c r="G26" s="4"/>
      <c r="H26" s="3"/>
      <c r="I26" s="4"/>
      <c r="J26" s="3"/>
    </row>
    <row r="27" ht="12.75">
      <c r="A27" s="9" t="s">
        <v>140</v>
      </c>
    </row>
    <row r="28" spans="6:10" ht="12.75">
      <c r="F28" s="3"/>
      <c r="G28" s="4"/>
      <c r="H28" s="3"/>
      <c r="I28" s="4"/>
      <c r="J28" s="3"/>
    </row>
    <row r="29" spans="1:10" ht="12.75">
      <c r="A29" t="s">
        <v>65</v>
      </c>
      <c r="B29" s="3">
        <v>2</v>
      </c>
      <c r="C29" s="4"/>
      <c r="D29" s="3">
        <f>D23</f>
        <v>0</v>
      </c>
      <c r="E29" s="4"/>
      <c r="F29" s="3">
        <f>F23</f>
        <v>0</v>
      </c>
      <c r="G29" s="4"/>
      <c r="H29" s="3">
        <v>0</v>
      </c>
      <c r="I29" s="4"/>
      <c r="J29" s="3">
        <f>SUM(B29:H29)</f>
        <v>2</v>
      </c>
    </row>
    <row r="30" spans="2:10" ht="12.75">
      <c r="B30" s="3"/>
      <c r="C30" s="4"/>
      <c r="D30" s="3"/>
      <c r="E30" s="4"/>
      <c r="F30" s="3"/>
      <c r="G30" s="4"/>
      <c r="H30" s="3"/>
      <c r="I30" s="4"/>
      <c r="J30" s="3"/>
    </row>
    <row r="31" spans="1:10" ht="12.75">
      <c r="A31" t="s">
        <v>107</v>
      </c>
      <c r="B31" s="3">
        <v>0</v>
      </c>
      <c r="C31" s="4"/>
      <c r="D31" s="3">
        <v>0</v>
      </c>
      <c r="E31" s="4"/>
      <c r="F31" s="3">
        <v>0</v>
      </c>
      <c r="G31" s="4"/>
      <c r="H31" s="4">
        <v>0</v>
      </c>
      <c r="I31" s="4"/>
      <c r="J31" s="3">
        <f>SUM(B31:H31)</f>
        <v>0</v>
      </c>
    </row>
    <row r="32" spans="2:10" ht="12.75"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t="s">
        <v>41</v>
      </c>
      <c r="B33" s="4">
        <v>0</v>
      </c>
      <c r="C33" s="4"/>
      <c r="D33" s="4">
        <v>0</v>
      </c>
      <c r="E33" s="4"/>
      <c r="F33" s="4">
        <v>0</v>
      </c>
      <c r="G33" s="4"/>
      <c r="H33" s="4">
        <v>0</v>
      </c>
      <c r="I33" s="4"/>
      <c r="J33" s="3">
        <f>SUM(B33:H33)</f>
        <v>0</v>
      </c>
    </row>
    <row r="34" spans="2:10" ht="12.75"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t="s">
        <v>47</v>
      </c>
      <c r="B35" s="4">
        <v>0</v>
      </c>
      <c r="C35" s="4"/>
      <c r="D35" s="4">
        <v>0</v>
      </c>
      <c r="E35" s="4"/>
      <c r="F35" s="4">
        <v>0</v>
      </c>
      <c r="G35" s="4"/>
      <c r="H35" s="4">
        <v>0</v>
      </c>
      <c r="I35" s="4"/>
      <c r="J35" s="3">
        <f>SUM(B35:H35)</f>
        <v>0</v>
      </c>
    </row>
    <row r="36" spans="2:10" ht="12.75">
      <c r="B36" s="4"/>
      <c r="C36" s="4"/>
      <c r="D36" s="4"/>
      <c r="E36" s="4"/>
      <c r="F36" s="4"/>
      <c r="G36" s="4"/>
      <c r="H36" s="4"/>
      <c r="I36" s="4"/>
      <c r="J36" s="3"/>
    </row>
    <row r="37" spans="1:10" ht="12.75">
      <c r="A37" t="s">
        <v>66</v>
      </c>
      <c r="B37" s="4">
        <v>0</v>
      </c>
      <c r="C37" s="4"/>
      <c r="D37" s="4">
        <v>0</v>
      </c>
      <c r="E37" s="4"/>
      <c r="F37" s="4">
        <v>0</v>
      </c>
      <c r="G37" s="4"/>
      <c r="H37" s="4">
        <f>'PL-1Q'!D47</f>
        <v>-792</v>
      </c>
      <c r="I37" s="4"/>
      <c r="J37" s="3">
        <f>SUM(B37:H37)</f>
        <v>-792</v>
      </c>
    </row>
    <row r="38" spans="2:10" ht="12.75">
      <c r="B38" s="5"/>
      <c r="C38" s="4"/>
      <c r="D38" s="5"/>
      <c r="E38" s="4"/>
      <c r="F38" s="5"/>
      <c r="G38" s="4"/>
      <c r="H38" s="5"/>
      <c r="I38" s="4"/>
      <c r="J38" s="5"/>
    </row>
    <row r="39" spans="1:10" ht="13.5" thickBot="1">
      <c r="A39" s="55" t="s">
        <v>139</v>
      </c>
      <c r="B39" s="33">
        <f>SUM(B29:B38)</f>
        <v>2</v>
      </c>
      <c r="C39" s="4"/>
      <c r="D39" s="33">
        <f>SUM(D29:D38)</f>
        <v>0</v>
      </c>
      <c r="E39" s="4"/>
      <c r="F39" s="33">
        <f>SUM(F29:F38)</f>
        <v>0</v>
      </c>
      <c r="G39" s="4"/>
      <c r="H39" s="33">
        <f>SUM(H29:H38)</f>
        <v>-792</v>
      </c>
      <c r="I39" s="4"/>
      <c r="J39" s="33">
        <f>SUM(J29:J38)</f>
        <v>-790</v>
      </c>
    </row>
    <row r="40" spans="1:10" ht="12.75">
      <c r="A40" s="9"/>
      <c r="B40" s="4"/>
      <c r="C40" s="4"/>
      <c r="D40" s="4"/>
      <c r="E40" s="4"/>
      <c r="F40" s="4"/>
      <c r="G40" s="4"/>
      <c r="H40" s="4"/>
      <c r="I40" s="4"/>
      <c r="J40" s="4"/>
    </row>
    <row r="41" spans="1:10" ht="12.75">
      <c r="A41" s="9"/>
      <c r="B41" s="4"/>
      <c r="C41" s="4"/>
      <c r="D41" s="4"/>
      <c r="E41" s="4"/>
      <c r="F41" s="4"/>
      <c r="G41" s="4"/>
      <c r="H41" s="4"/>
      <c r="I41" s="4"/>
      <c r="J41" s="4"/>
    </row>
    <row r="42" spans="1:10" ht="12.75">
      <c r="A42" s="12" t="s">
        <v>113</v>
      </c>
      <c r="B42" s="4"/>
      <c r="C42" s="4"/>
      <c r="D42" s="4"/>
      <c r="E42" s="4"/>
      <c r="F42" s="4"/>
      <c r="G42" s="4"/>
      <c r="H42" s="4"/>
      <c r="I42" s="4"/>
      <c r="J42" s="4"/>
    </row>
    <row r="43" spans="1:10" ht="12.75">
      <c r="A43" s="12" t="s">
        <v>118</v>
      </c>
      <c r="B43" s="4"/>
      <c r="C43" s="4"/>
      <c r="D43" s="4"/>
      <c r="E43" s="4"/>
      <c r="F43" s="4"/>
      <c r="G43" s="4"/>
      <c r="H43" s="4"/>
      <c r="I43" s="4"/>
      <c r="J43" s="4"/>
    </row>
  </sheetData>
  <printOptions/>
  <pageMargins left="1" right="0" top="0.25" bottom="0.25" header="0.25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scchee</cp:lastModifiedBy>
  <cp:lastPrinted>2004-05-26T08:49:34Z</cp:lastPrinted>
  <dcterms:created xsi:type="dcterms:W3CDTF">2000-03-10T09:38:17Z</dcterms:created>
  <dcterms:modified xsi:type="dcterms:W3CDTF">2004-05-26T08:50:55Z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