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60" windowHeight="6540" activeTab="3"/>
  </bookViews>
  <sheets>
    <sheet name="cashflow(Oct02)" sheetId="1" r:id="rId1"/>
    <sheet name="Equity(Oct02)" sheetId="2" r:id="rId2"/>
    <sheet name="bs(Oct02)" sheetId="3" r:id="rId3"/>
    <sheet name="p&amp;l(Oct02)" sheetId="4" r:id="rId4"/>
  </sheets>
  <externalReferences>
    <externalReference r:id="rId7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<sst xmlns="http://schemas.openxmlformats.org/spreadsheetml/2006/main" count="184" uniqueCount="138">
  <si>
    <t>TAI WAH GARMENTS MANUFACTURING BERHAD</t>
  </si>
  <si>
    <t>(Co. No: 9089-W)</t>
  </si>
  <si>
    <t>INDIVIDUAL QUARTER</t>
  </si>
  <si>
    <t>CUMULATIVE QUARTER</t>
  </si>
  <si>
    <t>CURRENT</t>
  </si>
  <si>
    <t>PRECEDING YEAR</t>
  </si>
  <si>
    <t>%</t>
  </si>
  <si>
    <t>YEAR</t>
  </si>
  <si>
    <t>CORRESPONDING</t>
  </si>
  <si>
    <t>+ / -</t>
  </si>
  <si>
    <t>QUARTER</t>
  </si>
  <si>
    <t>TO DATE</t>
  </si>
  <si>
    <t>PERIOD</t>
  </si>
  <si>
    <t>RM'000</t>
  </si>
  <si>
    <t>(a)</t>
  </si>
  <si>
    <t>-</t>
  </si>
  <si>
    <t>(b)</t>
  </si>
  <si>
    <t xml:space="preserve">Investment income </t>
  </si>
  <si>
    <t>(c )</t>
  </si>
  <si>
    <t>minority interests and extraordinary items</t>
  </si>
  <si>
    <t>Depreciation &amp; amortisation</t>
  </si>
  <si>
    <t>(d)</t>
  </si>
  <si>
    <t>Exceptional items</t>
  </si>
  <si>
    <t>(e)</t>
  </si>
  <si>
    <t>(f)</t>
  </si>
  <si>
    <t>(g)</t>
  </si>
  <si>
    <t>(h)</t>
  </si>
  <si>
    <t>( i)</t>
  </si>
  <si>
    <t>before deducting minority interests</t>
  </si>
  <si>
    <t>(ii) Less Minority Interest</t>
  </si>
  <si>
    <t>(j)</t>
  </si>
  <si>
    <t>attibutable to members of the company</t>
  </si>
  <si>
    <t>(k)</t>
  </si>
  <si>
    <t>(i ) Extraordinary Item</t>
  </si>
  <si>
    <t>(iii) Extraordinary items attributable to</t>
  </si>
  <si>
    <t>members of the company</t>
  </si>
  <si>
    <t>(l)</t>
  </si>
  <si>
    <t>deducting any provision for preference</t>
  </si>
  <si>
    <t>dividends, if any :-</t>
  </si>
  <si>
    <t>ordinary shares) (sen)</t>
  </si>
  <si>
    <t>N/A</t>
  </si>
  <si>
    <t>AS AT</t>
  </si>
  <si>
    <t>END OF</t>
  </si>
  <si>
    <t>PRECEDING</t>
  </si>
  <si>
    <t>FINANCIAL</t>
  </si>
  <si>
    <t>YEAR END</t>
  </si>
  <si>
    <t>Fixed Assets</t>
  </si>
  <si>
    <t>Investments in Associated  Companies</t>
  </si>
  <si>
    <t>Long Term Investments</t>
  </si>
  <si>
    <t>Intangible Assets</t>
  </si>
  <si>
    <t>Current Assets</t>
  </si>
  <si>
    <t>Stocks</t>
  </si>
  <si>
    <t>Trade Debtors</t>
  </si>
  <si>
    <t>Others debtors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</si>
  <si>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</si>
  <si>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</si>
  <si>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</si>
  <si>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</si>
  <si>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</si>
  <si>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</si>
  <si>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</si>
  <si>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</si>
  <si>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</si>
  <si>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</si>
  <si>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</si>
  <si>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</si>
  <si>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</si>
  <si>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</si>
  <si>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</si>
  <si>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</si>
  <si>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</si>
  <si>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</si>
  <si>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Cash &amp; Bank Balances</t>
  </si>
  <si>
    <t>Revenue</t>
  </si>
  <si>
    <t xml:space="preserve">Other income </t>
  </si>
  <si>
    <t>Profit/(Loss) before finance cost,</t>
  </si>
  <si>
    <t>depreciation and amortisation,</t>
  </si>
  <si>
    <t>exceptional items, income tax,</t>
  </si>
  <si>
    <t>Finance cost</t>
  </si>
  <si>
    <t>Profit/(loss) before income tax,</t>
  </si>
  <si>
    <t>Share of profits and losses of</t>
  </si>
  <si>
    <t>associated companies</t>
  </si>
  <si>
    <t xml:space="preserve">Profit/(Loss) before income tax, minority </t>
  </si>
  <si>
    <t>interests and extraordinary items after share</t>
  </si>
  <si>
    <t>of profits and losses of associated co.</t>
  </si>
  <si>
    <t>Income tax</t>
  </si>
  <si>
    <t>( i) Profits/(Loss) after income tax</t>
  </si>
  <si>
    <t>Pre-acquisition profit/(loss), if applicable</t>
  </si>
  <si>
    <t>Net profit/(loss) from ordinary activities</t>
  </si>
  <si>
    <t>(ii) Minority interests</t>
  </si>
  <si>
    <t>(m)</t>
  </si>
  <si>
    <t xml:space="preserve">Net profit/(loss) attributable to </t>
  </si>
  <si>
    <t>Earnings per share based on 2 (m) above after</t>
  </si>
  <si>
    <t>Fully diluted (based on</t>
  </si>
  <si>
    <t>Basic( based on</t>
  </si>
  <si>
    <t>Provision for Guarantee</t>
  </si>
  <si>
    <t>Deferred Taxation</t>
  </si>
  <si>
    <t xml:space="preserve">CONDENSED  CONSOLIDATED BALANCE SHEET </t>
  </si>
  <si>
    <t>(The figures have not been audited)</t>
  </si>
  <si>
    <t>(The Condensed Consolidated Balance Sheets should be read in conjunction with the Annual Financial Report</t>
  </si>
  <si>
    <t>for the year ended 30 April 2002)</t>
  </si>
  <si>
    <t>CONDENSED CONSOLIDATED INCOME STATEMENT</t>
  </si>
  <si>
    <t>Quaterly Report on results for the 2nd quarter ended 31 October 2002</t>
  </si>
  <si>
    <t>(The Condensed Consolidated Income Statements should be read in conjunction with the Annual Financial Report</t>
  </si>
  <si>
    <t>CONDENSED  CONSOLIDATED STATEMENT OF CHANGES IN EQUITY</t>
  </si>
  <si>
    <t>As at 30 April 2002</t>
  </si>
  <si>
    <t>RM</t>
  </si>
  <si>
    <t>RM ('000)</t>
  </si>
  <si>
    <t>Capital</t>
  </si>
  <si>
    <t xml:space="preserve">Share </t>
  </si>
  <si>
    <t>Premium</t>
  </si>
  <si>
    <t>Reserve</t>
  </si>
  <si>
    <t>Accumulated</t>
  </si>
  <si>
    <t>Losses</t>
  </si>
  <si>
    <t>Total</t>
  </si>
  <si>
    <t>Share*</t>
  </si>
  <si>
    <t>Revaluation*</t>
  </si>
  <si>
    <t>Movements during the period</t>
  </si>
  <si>
    <t>As at 31 October 2002</t>
  </si>
  <si>
    <t>* Non-distributable</t>
  </si>
  <si>
    <t>Annual Financial Report for the year ended 30 April 2002)</t>
  </si>
  <si>
    <t>(The Condensed Consolidated Statement of Changes in Equity should be read in conjunction with the</t>
  </si>
  <si>
    <t>Cash and bank balances</t>
  </si>
  <si>
    <t>CONDENSED  CONSOLIDATED CASH FLOW STATEMENT</t>
  </si>
  <si>
    <t xml:space="preserve">(The Condensed Consolidated Cash Flow Statement should be read in conjunction with the </t>
  </si>
  <si>
    <t xml:space="preserve">Remark: There are no comparative figures for the same period of the preceding year since </t>
  </si>
  <si>
    <t xml:space="preserve">                this is the first time a condensed consolidated cashflow statement is presented</t>
  </si>
  <si>
    <t>NET(DECREASE)/INCREASE IN CASH AND CASH</t>
  </si>
  <si>
    <t>EQUIVALENTS</t>
  </si>
  <si>
    <t>CASH AND CASH EQUIVALENTS AT BEGINNING</t>
  </si>
  <si>
    <t>OF THE YEAR</t>
  </si>
  <si>
    <t>CASH AND CASH EQUIVALENTS AT END OF THE</t>
  </si>
  <si>
    <t>CASH AND CASH EQUIVALENTS COMPRISE :</t>
  </si>
  <si>
    <t>Deposits with a licensed bank</t>
  </si>
  <si>
    <t>(Co. No.: 9089-W)</t>
  </si>
  <si>
    <t>Net cash outflow from operations</t>
  </si>
  <si>
    <t>Net cash outflow from investing activities</t>
  </si>
  <si>
    <t xml:space="preserve">Net cash inflow from financing activities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</si>
</sst>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00_);_(* \(#,##0.00000\);_(* &quot;-&quot;??_);_(@_)"/>
    <numFmt numFmtId="175" formatCode="0.0%"/>
    <numFmt numFmtId="176" formatCode="\(0.00\)%"/>
  </numFmts>
  <fonts count="5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9" fontId="0" fillId="0" borderId="0" xfId="15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9" fontId="0" fillId="0" borderId="0" xfId="15" applyNumberFormat="1" applyFont="1" applyAlignment="1">
      <alignment horizontal="center"/>
    </xf>
    <xf numFmtId="172" fontId="0" fillId="0" borderId="0" xfId="15" applyNumberFormat="1" applyFont="1" applyAlignment="1">
      <alignment/>
    </xf>
    <xf numFmtId="0" fontId="2" fillId="0" borderId="0" xfId="0" applyFont="1" applyAlignment="1">
      <alignment/>
    </xf>
    <xf numFmtId="174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5" xfId="15" applyNumberFormat="1" applyFont="1" applyBorder="1" applyAlignment="1">
      <alignment/>
    </xf>
    <xf numFmtId="172" fontId="0" fillId="0" borderId="2" xfId="15" applyNumberFormat="1" applyFont="1" applyBorder="1" applyAlignment="1" quotePrefix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 horizontal="centerContinuous"/>
    </xf>
    <xf numFmtId="9" fontId="2" fillId="0" borderId="0" xfId="15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72" fontId="0" fillId="0" borderId="7" xfId="15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7" xfId="0" applyNumberFormat="1" applyFont="1" applyBorder="1" applyAlignment="1">
      <alignment horizontal="center"/>
    </xf>
    <xf numFmtId="175" fontId="0" fillId="0" borderId="0" xfId="19" applyNumberFormat="1" applyFont="1" applyBorder="1" applyAlignment="1" quotePrefix="1">
      <alignment horizontal="center"/>
    </xf>
    <xf numFmtId="175" fontId="0" fillId="0" borderId="0" xfId="19" applyNumberFormat="1" applyFont="1" applyAlignment="1" quotePrefix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 quotePrefix="1">
      <alignment horizontal="center"/>
    </xf>
    <xf numFmtId="175" fontId="0" fillId="0" borderId="0" xfId="15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Alignment="1" quotePrefix="1">
      <alignment horizontal="center"/>
    </xf>
    <xf numFmtId="175" fontId="0" fillId="0" borderId="0" xfId="15" applyNumberFormat="1" applyFont="1" applyAlignment="1">
      <alignment horizontal="center"/>
    </xf>
    <xf numFmtId="0" fontId="0" fillId="0" borderId="0" xfId="0" applyFont="1" applyAlignment="1" quotePrefix="1">
      <alignment/>
    </xf>
    <xf numFmtId="175" fontId="0" fillId="0" borderId="0" xfId="19" applyNumberFormat="1" applyFont="1" applyAlignment="1">
      <alignment horizontal="center"/>
    </xf>
    <xf numFmtId="172" fontId="0" fillId="0" borderId="7" xfId="15" applyNumberFormat="1" applyFont="1" applyBorder="1" applyAlignment="1">
      <alignment horizontal="right"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" fillId="0" borderId="7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1" fontId="0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 quotePrefix="1">
      <alignment horizontal="right"/>
    </xf>
    <xf numFmtId="171" fontId="0" fillId="0" borderId="0" xfId="15" applyFont="1" applyAlignment="1">
      <alignment/>
    </xf>
    <xf numFmtId="171" fontId="0" fillId="0" borderId="0" xfId="15" applyFont="1" applyAlignment="1">
      <alignment/>
    </xf>
    <xf numFmtId="175" fontId="0" fillId="0" borderId="0" xfId="0" applyNumberFormat="1" applyFont="1" applyAlignment="1" quotePrefix="1">
      <alignment horizontal="center"/>
    </xf>
    <xf numFmtId="172" fontId="0" fillId="0" borderId="7" xfId="0" applyNumberFormat="1" applyFont="1" applyBorder="1" applyAlignment="1" quotePrefix="1">
      <alignment horizontal="right"/>
    </xf>
    <xf numFmtId="173" fontId="0" fillId="0" borderId="0" xfId="15" applyNumberFormat="1" applyFont="1" applyAlignment="1">
      <alignment horizontal="center"/>
    </xf>
    <xf numFmtId="171" fontId="0" fillId="0" borderId="7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0" fillId="0" borderId="0" xfId="15" applyNumberFormat="1" applyAlignment="1">
      <alignment/>
    </xf>
    <xf numFmtId="172" fontId="0" fillId="0" borderId="5" xfId="15" applyNumberFormat="1" applyBorder="1" applyAlignment="1">
      <alignment/>
    </xf>
    <xf numFmtId="171" fontId="0" fillId="0" borderId="0" xfId="15" applyFont="1" applyFill="1" applyAlignment="1">
      <alignment/>
    </xf>
    <xf numFmtId="171" fontId="0" fillId="0" borderId="0" xfId="15" applyFont="1" applyFill="1" applyAlignment="1">
      <alignment horizontal="center"/>
    </xf>
    <xf numFmtId="169" fontId="0" fillId="0" borderId="0" xfId="15" applyNumberFormat="1" applyFont="1" applyFill="1" applyAlignment="1">
      <alignment/>
    </xf>
    <xf numFmtId="169" fontId="0" fillId="0" borderId="6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2" fillId="0" borderId="8" xfId="15" applyNumberFormat="1" applyFont="1" applyFill="1" applyBorder="1" applyAlignment="1">
      <alignment/>
    </xf>
    <xf numFmtId="169" fontId="2" fillId="0" borderId="9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Oc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Oct00"/>
      <sheetName val="journalOct00"/>
      <sheetName val="wsOct00"/>
    </sheetNames>
    <sheetDataSet>
      <sheetData sheetId="0">
        <row r="70">
          <cell r="N70">
            <v>106000000</v>
          </cell>
        </row>
        <row r="71">
          <cell r="N71">
            <v>51220695.78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75" zoomScaleSheetLayoutView="75" workbookViewId="0" topLeftCell="A1">
      <selection activeCell="B9" sqref="B9"/>
    </sheetView>
  </sheetViews>
  <sheetFormatPr defaultColWidth="9.33203125" defaultRowHeight="12.75"/>
  <cols>
    <col min="1" max="1" width="76" style="1" customWidth="1"/>
    <col min="2" max="2" width="24.33203125" style="74" customWidth="1"/>
    <col min="3" max="16384" width="9.33203125" style="1" customWidth="1"/>
  </cols>
  <sheetData>
    <row r="1" spans="1:7" ht="12.75">
      <c r="A1" s="11"/>
      <c r="E1"/>
      <c r="F1"/>
      <c r="G1"/>
    </row>
    <row r="2" spans="1:7" ht="12.75">
      <c r="A2" s="68" t="s">
        <v>0</v>
      </c>
      <c r="B2" s="68"/>
      <c r="C2"/>
      <c r="D2"/>
      <c r="E2"/>
      <c r="F2"/>
      <c r="G2"/>
    </row>
    <row r="3" spans="1:7" ht="12.75">
      <c r="A3" s="68" t="s">
        <v>134</v>
      </c>
      <c r="B3" s="68"/>
      <c r="C3"/>
      <c r="D3"/>
      <c r="E3"/>
      <c r="F3"/>
      <c r="G3"/>
    </row>
    <row r="4" spans="2:7" ht="12.75">
      <c r="B4" s="2"/>
      <c r="C4" s="3"/>
      <c r="D4" s="3"/>
      <c r="E4"/>
      <c r="F4"/>
      <c r="G4"/>
    </row>
    <row r="5" spans="1:7" ht="12.75">
      <c r="A5" s="70" t="s">
        <v>102</v>
      </c>
      <c r="B5" s="2"/>
      <c r="C5" s="3"/>
      <c r="D5" s="3"/>
      <c r="E5"/>
      <c r="F5"/>
      <c r="G5"/>
    </row>
    <row r="6" spans="2:7" ht="12.75">
      <c r="B6" s="3"/>
      <c r="C6" s="3"/>
      <c r="D6" s="3"/>
      <c r="E6"/>
      <c r="F6"/>
      <c r="G6"/>
    </row>
    <row r="7" spans="1:7" ht="12.75">
      <c r="A7" s="70" t="s">
        <v>123</v>
      </c>
      <c r="B7" s="70"/>
      <c r="C7" s="70"/>
      <c r="D7" s="70"/>
      <c r="E7"/>
      <c r="F7"/>
      <c r="G7"/>
    </row>
    <row r="8" spans="1:7" ht="12.75">
      <c r="A8" s="70" t="s">
        <v>98</v>
      </c>
      <c r="B8" s="70"/>
      <c r="C8" s="70"/>
      <c r="D8" s="70"/>
      <c r="E8"/>
      <c r="F8"/>
      <c r="G8"/>
    </row>
    <row r="9" spans="2:7" ht="12.75">
      <c r="B9" s="75" t="s">
        <v>106</v>
      </c>
      <c r="E9"/>
      <c r="F9"/>
      <c r="G9"/>
    </row>
    <row r="10" spans="1:7" ht="12.75">
      <c r="A10" s="1" t="s">
        <v>135</v>
      </c>
      <c r="B10" s="78">
        <v>-11308412</v>
      </c>
      <c r="D10"/>
      <c r="E10"/>
      <c r="F10"/>
      <c r="G10"/>
    </row>
    <row r="11" spans="2:7" ht="12.75">
      <c r="B11" s="78"/>
      <c r="D11"/>
      <c r="E11"/>
      <c r="F11"/>
      <c r="G11"/>
    </row>
    <row r="12" spans="1:7" ht="12.75">
      <c r="A12" s="1" t="s">
        <v>136</v>
      </c>
      <c r="B12" s="78">
        <v>-1131193</v>
      </c>
      <c r="D12"/>
      <c r="E12"/>
      <c r="F12"/>
      <c r="G12"/>
    </row>
    <row r="13" spans="2:7" ht="12.75">
      <c r="B13" s="76"/>
      <c r="D13"/>
      <c r="E13"/>
      <c r="F13"/>
      <c r="G13"/>
    </row>
    <row r="14" spans="1:7" ht="12.75">
      <c r="A14" s="1" t="s">
        <v>137</v>
      </c>
      <c r="B14" s="78">
        <v>6580759</v>
      </c>
      <c r="D14"/>
      <c r="E14"/>
      <c r="F14"/>
      <c r="G14"/>
    </row>
    <row r="15" spans="2:7" ht="12.75">
      <c r="B15" s="76"/>
      <c r="D15"/>
      <c r="E15"/>
      <c r="F15"/>
      <c r="G15"/>
    </row>
    <row r="16" spans="1:7" ht="12.75">
      <c r="A16" s="11" t="s">
        <v>127</v>
      </c>
      <c r="B16" s="76"/>
      <c r="D16"/>
      <c r="E16"/>
      <c r="F16"/>
      <c r="G16"/>
    </row>
    <row r="17" spans="1:7" ht="12.75">
      <c r="A17" s="11" t="s">
        <v>128</v>
      </c>
      <c r="B17" s="79">
        <f>+B10+B12+B14</f>
        <v>-5858846</v>
      </c>
      <c r="D17"/>
      <c r="E17"/>
      <c r="F17"/>
      <c r="G17"/>
    </row>
    <row r="18" spans="2:7" ht="12.75">
      <c r="B18" s="76"/>
      <c r="D18"/>
      <c r="E18"/>
      <c r="F18"/>
      <c r="G18"/>
    </row>
    <row r="19" spans="1:7" ht="12.75">
      <c r="A19" s="11" t="s">
        <v>129</v>
      </c>
      <c r="B19" s="76"/>
      <c r="D19"/>
      <c r="E19"/>
      <c r="F19"/>
      <c r="G19"/>
    </row>
    <row r="20" spans="1:7" ht="12.75">
      <c r="A20" s="11" t="s">
        <v>130</v>
      </c>
      <c r="B20" s="77">
        <v>17150967</v>
      </c>
      <c r="D20"/>
      <c r="E20"/>
      <c r="F20"/>
      <c r="G20"/>
    </row>
    <row r="21" spans="2:7" ht="12.75">
      <c r="B21" s="76"/>
      <c r="D21"/>
      <c r="E21"/>
      <c r="F21"/>
      <c r="G21"/>
    </row>
    <row r="22" spans="1:7" ht="12.75">
      <c r="A22" s="11" t="s">
        <v>131</v>
      </c>
      <c r="B22" s="76"/>
      <c r="D22"/>
      <c r="E22"/>
      <c r="F22"/>
      <c r="G22"/>
    </row>
    <row r="23" spans="1:7" ht="13.5" thickBot="1">
      <c r="A23" s="11" t="s">
        <v>7</v>
      </c>
      <c r="B23" s="81">
        <f>+B17+B20</f>
        <v>11292121</v>
      </c>
      <c r="D23"/>
      <c r="E23"/>
      <c r="F23"/>
      <c r="G23"/>
    </row>
    <row r="24" spans="2:7" ht="12.75">
      <c r="B24" s="76"/>
      <c r="D24"/>
      <c r="E24"/>
      <c r="F24"/>
      <c r="G24"/>
    </row>
    <row r="25" spans="2:7" ht="12.75">
      <c r="B25" s="76"/>
      <c r="D25"/>
      <c r="E25"/>
      <c r="F25"/>
      <c r="G25"/>
    </row>
    <row r="26" spans="1:7" ht="12.75">
      <c r="A26" s="11" t="s">
        <v>132</v>
      </c>
      <c r="B26" s="76"/>
      <c r="E26"/>
      <c r="F26"/>
      <c r="G26"/>
    </row>
    <row r="27" spans="2:7" ht="12.75">
      <c r="B27" s="76"/>
      <c r="E27"/>
      <c r="F27"/>
      <c r="G27"/>
    </row>
    <row r="28" spans="1:7" ht="12.75">
      <c r="A28" s="1" t="s">
        <v>122</v>
      </c>
      <c r="B28" s="76">
        <v>-2206021</v>
      </c>
      <c r="E28"/>
      <c r="F28"/>
      <c r="G28"/>
    </row>
    <row r="29" spans="1:7" ht="12.75">
      <c r="A29" s="1" t="s">
        <v>133</v>
      </c>
      <c r="B29" s="77">
        <v>13498142</v>
      </c>
      <c r="E29"/>
      <c r="F29"/>
      <c r="G29"/>
    </row>
    <row r="30" spans="2:7" ht="13.5" thickBot="1">
      <c r="B30" s="80">
        <f>SUM(B28:B29)</f>
        <v>11292121</v>
      </c>
      <c r="E30"/>
      <c r="F30"/>
      <c r="G30"/>
    </row>
    <row r="31" spans="2:7" ht="12.75">
      <c r="B31" s="76"/>
      <c r="E31"/>
      <c r="F31"/>
      <c r="G31"/>
    </row>
    <row r="32" spans="2:7" ht="12.75">
      <c r="B32" s="76">
        <f>+B23-B30</f>
        <v>0</v>
      </c>
      <c r="E32"/>
      <c r="F32"/>
      <c r="G32"/>
    </row>
    <row r="33" spans="1:7" ht="12.75">
      <c r="A33" t="s">
        <v>125</v>
      </c>
      <c r="E33"/>
      <c r="F33"/>
      <c r="G33"/>
    </row>
    <row r="34" spans="1:7" ht="12.75">
      <c r="A34" t="s">
        <v>126</v>
      </c>
      <c r="E34"/>
      <c r="F34"/>
      <c r="G34"/>
    </row>
    <row r="35" spans="1:7" ht="12.75">
      <c r="A35"/>
      <c r="E35"/>
      <c r="F35"/>
      <c r="G35"/>
    </row>
    <row r="36" spans="1:7" ht="12.75">
      <c r="A36" s="11" t="s">
        <v>124</v>
      </c>
      <c r="E36"/>
      <c r="F36"/>
      <c r="G36"/>
    </row>
    <row r="37" spans="1:7" ht="12.75">
      <c r="A37" s="11" t="s">
        <v>120</v>
      </c>
      <c r="E37"/>
      <c r="F37"/>
      <c r="G37"/>
    </row>
  </sheetData>
  <mergeCells count="2">
    <mergeCell ref="A2:B2"/>
    <mergeCell ref="A3:B3"/>
  </mergeCells>
  <printOptions/>
  <pageMargins left="0.15748031496062992" right="0.15748031496062992" top="0.1968503937007874" bottom="0.1968503937007874" header="0.5118110236220472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23" sqref="B23"/>
    </sheetView>
  </sheetViews>
  <sheetFormatPr defaultColWidth="9.33203125" defaultRowHeight="12.75"/>
  <cols>
    <col min="1" max="1" width="3.83203125" style="0" customWidth="1"/>
    <col min="5" max="5" width="13.83203125" style="0" customWidth="1"/>
    <col min="6" max="6" width="12.66015625" style="0" customWidth="1"/>
    <col min="7" max="7" width="13.5" style="0" customWidth="1"/>
    <col min="8" max="8" width="13" style="0" customWidth="1"/>
    <col min="9" max="9" width="12.33203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1"/>
      <c r="B2" s="68" t="s">
        <v>0</v>
      </c>
      <c r="C2" s="68"/>
      <c r="D2" s="68"/>
      <c r="E2" s="68"/>
      <c r="F2" s="68"/>
      <c r="G2" s="68"/>
      <c r="H2" s="68"/>
      <c r="I2" s="68"/>
      <c r="J2" s="71"/>
    </row>
    <row r="3" spans="1:9" ht="12.75">
      <c r="A3" s="1"/>
      <c r="B3" s="68" t="s">
        <v>1</v>
      </c>
      <c r="C3" s="68"/>
      <c r="D3" s="68"/>
      <c r="E3" s="68"/>
      <c r="F3" s="68"/>
      <c r="G3" s="68"/>
      <c r="H3" s="68"/>
      <c r="I3" s="68"/>
    </row>
    <row r="4" spans="1:9" ht="12.75">
      <c r="A4" s="1"/>
      <c r="B4" s="7"/>
      <c r="C4" s="7"/>
      <c r="D4" s="7"/>
      <c r="E4" s="7"/>
      <c r="F4" s="7"/>
      <c r="G4" s="7"/>
      <c r="H4" s="7"/>
      <c r="I4" s="7"/>
    </row>
    <row r="5" spans="1:9" ht="12.75">
      <c r="A5" s="1"/>
      <c r="B5" s="70" t="s">
        <v>102</v>
      </c>
      <c r="C5" s="7"/>
      <c r="D5" s="7"/>
      <c r="E5" s="7"/>
      <c r="F5" s="7"/>
      <c r="G5" s="7"/>
      <c r="H5" s="7"/>
      <c r="I5" s="7"/>
    </row>
    <row r="6" spans="1:9" ht="12.75">
      <c r="A6" s="1"/>
      <c r="B6" s="1"/>
      <c r="C6" s="3"/>
      <c r="D6" s="3"/>
      <c r="E6" s="3"/>
      <c r="F6" s="4"/>
      <c r="G6" s="3"/>
      <c r="H6" s="6"/>
      <c r="I6" s="5"/>
    </row>
    <row r="7" spans="1:9" ht="12.75">
      <c r="A7" s="1"/>
      <c r="B7" s="70" t="s">
        <v>104</v>
      </c>
      <c r="C7" s="70"/>
      <c r="D7" s="70"/>
      <c r="E7" s="70"/>
      <c r="F7" s="70"/>
      <c r="G7" s="70"/>
      <c r="H7" s="70"/>
      <c r="I7" s="1"/>
    </row>
    <row r="8" spans="1:9" ht="12.75">
      <c r="A8" s="1"/>
      <c r="B8" s="70" t="s">
        <v>98</v>
      </c>
      <c r="C8" s="70"/>
      <c r="D8" s="70"/>
      <c r="E8" s="70"/>
      <c r="F8" s="70"/>
      <c r="G8" s="70"/>
      <c r="H8" s="70"/>
      <c r="I8" s="1"/>
    </row>
    <row r="10" spans="5:13" ht="12.75">
      <c r="E10" s="7" t="s">
        <v>109</v>
      </c>
      <c r="F10" s="7" t="s">
        <v>115</v>
      </c>
      <c r="G10" s="7" t="s">
        <v>116</v>
      </c>
      <c r="H10" s="7" t="s">
        <v>112</v>
      </c>
      <c r="I10" s="7" t="s">
        <v>114</v>
      </c>
      <c r="J10" s="7"/>
      <c r="K10" s="7"/>
      <c r="L10" s="7"/>
      <c r="M10" s="7"/>
    </row>
    <row r="11" spans="5:13" ht="12.75">
      <c r="E11" s="7" t="s">
        <v>108</v>
      </c>
      <c r="F11" s="7" t="s">
        <v>110</v>
      </c>
      <c r="G11" s="7" t="s">
        <v>111</v>
      </c>
      <c r="H11" s="7" t="s">
        <v>113</v>
      </c>
      <c r="I11" s="7"/>
      <c r="J11" s="7"/>
      <c r="K11" s="7"/>
      <c r="L11" s="7"/>
      <c r="M11" s="7"/>
    </row>
    <row r="12" spans="5:13" ht="12.75">
      <c r="E12" s="7" t="s">
        <v>107</v>
      </c>
      <c r="F12" s="7" t="s">
        <v>107</v>
      </c>
      <c r="G12" s="7" t="s">
        <v>107</v>
      </c>
      <c r="H12" s="7" t="s">
        <v>107</v>
      </c>
      <c r="I12" s="7" t="s">
        <v>107</v>
      </c>
      <c r="J12" s="7"/>
      <c r="K12" s="7"/>
      <c r="L12" s="7"/>
      <c r="M12" s="7"/>
    </row>
    <row r="14" spans="2:13" ht="12.75">
      <c r="B14" t="s">
        <v>105</v>
      </c>
      <c r="E14" s="72">
        <v>106000</v>
      </c>
      <c r="F14" s="72">
        <v>51221</v>
      </c>
      <c r="G14" s="72">
        <v>2616</v>
      </c>
      <c r="H14" s="72">
        <v>-273247</v>
      </c>
      <c r="I14" s="72">
        <f>SUM(E14:H14)</f>
        <v>-113410</v>
      </c>
      <c r="J14" s="72"/>
      <c r="K14" s="72"/>
      <c r="L14" s="72"/>
      <c r="M14" s="72"/>
    </row>
    <row r="15" spans="5:13" ht="12.75">
      <c r="E15" s="72"/>
      <c r="F15" s="72"/>
      <c r="G15" s="72"/>
      <c r="H15" s="72"/>
      <c r="I15" s="72"/>
      <c r="J15" s="72"/>
      <c r="K15" s="72"/>
      <c r="L15" s="72"/>
      <c r="M15" s="72"/>
    </row>
    <row r="16" spans="2:13" ht="12.75">
      <c r="B16" t="s">
        <v>117</v>
      </c>
      <c r="E16" s="72">
        <v>0</v>
      </c>
      <c r="F16" s="72">
        <v>0</v>
      </c>
      <c r="G16" s="72">
        <v>0</v>
      </c>
      <c r="H16" s="72">
        <v>-19364</v>
      </c>
      <c r="I16" s="72">
        <f>SUM(E16:H16)</f>
        <v>-19364</v>
      </c>
      <c r="J16" s="72"/>
      <c r="K16" s="72"/>
      <c r="L16" s="72"/>
      <c r="M16" s="72"/>
    </row>
    <row r="17" spans="5:13" ht="12.75">
      <c r="E17" s="72"/>
      <c r="F17" s="72"/>
      <c r="G17" s="72"/>
      <c r="H17" s="72"/>
      <c r="I17" s="72"/>
      <c r="J17" s="72"/>
      <c r="K17" s="72"/>
      <c r="L17" s="72"/>
      <c r="M17" s="72"/>
    </row>
    <row r="18" spans="2:13" ht="13.5" thickBot="1">
      <c r="B18" t="s">
        <v>118</v>
      </c>
      <c r="E18" s="73">
        <f>E14+E16</f>
        <v>106000</v>
      </c>
      <c r="F18" s="73">
        <f>F14+F16</f>
        <v>51221</v>
      </c>
      <c r="G18" s="73">
        <f>G14+G16</f>
        <v>2616</v>
      </c>
      <c r="H18" s="73">
        <f>H14+H16</f>
        <v>-292611</v>
      </c>
      <c r="I18" s="73">
        <f>I14+I16</f>
        <v>-132774</v>
      </c>
      <c r="J18" s="72"/>
      <c r="K18" s="72"/>
      <c r="L18" s="72"/>
      <c r="M18" s="72"/>
    </row>
    <row r="19" spans="5:13" ht="13.5" thickTop="1">
      <c r="E19" s="72"/>
      <c r="F19" s="72"/>
      <c r="G19" s="72"/>
      <c r="H19" s="72"/>
      <c r="I19" s="72"/>
      <c r="J19" s="72"/>
      <c r="K19" s="72"/>
      <c r="L19" s="72"/>
      <c r="M19" s="72"/>
    </row>
    <row r="20" spans="2:13" ht="12.75">
      <c r="B20" t="s">
        <v>119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5:13" ht="12.75">
      <c r="E21" s="72"/>
      <c r="F21" s="72"/>
      <c r="G21" s="72"/>
      <c r="H21" s="72"/>
      <c r="I21" s="72"/>
      <c r="J21" s="72"/>
      <c r="K21" s="72"/>
      <c r="L21" s="72"/>
      <c r="M21" s="72"/>
    </row>
    <row r="22" spans="2:13" ht="12.75">
      <c r="B22" s="11" t="s">
        <v>121</v>
      </c>
      <c r="E22" s="72"/>
      <c r="F22" s="72"/>
      <c r="G22" s="72"/>
      <c r="H22" s="72"/>
      <c r="I22" s="72"/>
      <c r="J22" s="72"/>
      <c r="K22" s="72"/>
      <c r="L22" s="72"/>
      <c r="M22" s="72"/>
    </row>
    <row r="23" spans="2:13" ht="12.75">
      <c r="B23" s="11" t="s">
        <v>120</v>
      </c>
      <c r="E23" s="72"/>
      <c r="F23" s="72"/>
      <c r="G23" s="72"/>
      <c r="H23" s="72"/>
      <c r="I23" s="72"/>
      <c r="J23" s="72"/>
      <c r="K23" s="72"/>
      <c r="L23" s="72"/>
      <c r="M23" s="72"/>
    </row>
    <row r="24" spans="5:13" ht="12.75">
      <c r="E24" s="72"/>
      <c r="F24" s="72"/>
      <c r="G24" s="72"/>
      <c r="H24" s="72"/>
      <c r="I24" s="72"/>
      <c r="J24" s="72"/>
      <c r="K24" s="72"/>
      <c r="L24" s="72"/>
      <c r="M24" s="72"/>
    </row>
    <row r="25" spans="5:13" ht="12.75">
      <c r="E25" s="72"/>
      <c r="F25" s="72"/>
      <c r="G25" s="72"/>
      <c r="H25" s="72"/>
      <c r="I25" s="72"/>
      <c r="J25" s="72"/>
      <c r="K25" s="72"/>
      <c r="L25" s="72"/>
      <c r="M25" s="72"/>
    </row>
    <row r="26" spans="5:13" ht="12.75">
      <c r="E26" s="72"/>
      <c r="F26" s="72"/>
      <c r="G26" s="72"/>
      <c r="H26" s="72"/>
      <c r="I26" s="72"/>
      <c r="J26" s="72"/>
      <c r="K26" s="72"/>
      <c r="L26" s="72"/>
      <c r="M26" s="72"/>
    </row>
    <row r="27" spans="5:13" ht="12.75">
      <c r="E27" s="72"/>
      <c r="F27" s="72"/>
      <c r="G27" s="72"/>
      <c r="H27" s="72"/>
      <c r="I27" s="72"/>
      <c r="J27" s="72"/>
      <c r="K27" s="72"/>
      <c r="L27" s="72"/>
      <c r="M27" s="72"/>
    </row>
  </sheetData>
  <mergeCells count="2">
    <mergeCell ref="B2:I2"/>
    <mergeCell ref="B3:I3"/>
  </mergeCells>
  <printOptions/>
  <pageMargins left="0.15748031496062992" right="0.15748031496062992" top="0.1968503937007874" bottom="0.1968503937007874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9"/>
  <sheetViews>
    <sheetView zoomScale="90" zoomScaleNormal="90" workbookViewId="0" topLeftCell="A1">
      <selection activeCell="B65" sqref="B65:B66"/>
    </sheetView>
  </sheetViews>
  <sheetFormatPr defaultColWidth="9.33203125" defaultRowHeight="12.75"/>
  <cols>
    <col min="1" max="1" width="4.66015625" style="1" customWidth="1"/>
    <col min="2" max="2" width="3.83203125" style="1" customWidth="1"/>
    <col min="3" max="3" width="41.33203125" style="1" customWidth="1"/>
    <col min="4" max="4" width="16.66015625" style="1" customWidth="1"/>
    <col min="5" max="5" width="17.5" style="1" customWidth="1"/>
    <col min="6" max="6" width="5" style="9" customWidth="1"/>
    <col min="7" max="7" width="15.66015625" style="1" customWidth="1"/>
    <col min="8" max="8" width="23.16015625" style="1" customWidth="1"/>
    <col min="9" max="9" width="14.16015625" style="5" customWidth="1"/>
    <col min="10" max="16384" width="9.33203125" style="1" customWidth="1"/>
  </cols>
  <sheetData>
    <row r="1" spans="6:9" ht="12.75">
      <c r="F1" s="1"/>
      <c r="I1" s="1"/>
    </row>
    <row r="2" spans="3:9" ht="18.75">
      <c r="C2" s="67" t="s">
        <v>0</v>
      </c>
      <c r="D2" s="67"/>
      <c r="E2" s="67"/>
      <c r="F2" s="67"/>
      <c r="G2" s="67"/>
      <c r="H2" s="67"/>
      <c r="I2" s="67"/>
    </row>
    <row r="3" spans="3:8" ht="12.75">
      <c r="C3" s="2" t="s">
        <v>1</v>
      </c>
      <c r="D3" s="3"/>
      <c r="E3" s="3"/>
      <c r="F3" s="4"/>
      <c r="G3" s="3"/>
      <c r="H3" s="3"/>
    </row>
    <row r="4" spans="3:8" ht="12.75">
      <c r="C4" s="2"/>
      <c r="D4" s="3"/>
      <c r="E4" s="3"/>
      <c r="F4" s="4"/>
      <c r="G4" s="3"/>
      <c r="H4" s="3"/>
    </row>
    <row r="5" spans="2:8" ht="12.75">
      <c r="B5" s="70" t="s">
        <v>102</v>
      </c>
      <c r="C5" s="2"/>
      <c r="D5" s="3"/>
      <c r="E5" s="3"/>
      <c r="F5" s="4"/>
      <c r="G5" s="3"/>
      <c r="H5" s="3"/>
    </row>
    <row r="6" spans="3:8" ht="12.75">
      <c r="C6" s="3"/>
      <c r="D6" s="3"/>
      <c r="E6" s="3"/>
      <c r="F6" s="4"/>
      <c r="G6" s="3"/>
      <c r="H6" s="6"/>
    </row>
    <row r="7" spans="2:9" ht="12.75">
      <c r="B7" s="70" t="s">
        <v>97</v>
      </c>
      <c r="C7" s="70"/>
      <c r="D7" s="70"/>
      <c r="E7" s="70"/>
      <c r="F7" s="70"/>
      <c r="G7" s="70"/>
      <c r="H7" s="70"/>
      <c r="I7" s="1"/>
    </row>
    <row r="8" spans="2:9" ht="12.75">
      <c r="B8" s="70" t="s">
        <v>98</v>
      </c>
      <c r="C8" s="70"/>
      <c r="D8" s="70"/>
      <c r="E8" s="70"/>
      <c r="F8" s="70"/>
      <c r="G8" s="70"/>
      <c r="H8" s="70"/>
      <c r="I8" s="1"/>
    </row>
    <row r="9" spans="3:9" ht="12.75">
      <c r="C9" s="7"/>
      <c r="D9" s="7"/>
      <c r="E9" s="7"/>
      <c r="F9" s="7"/>
      <c r="G9" s="7"/>
      <c r="H9" s="7"/>
      <c r="I9" s="7"/>
    </row>
    <row r="10" spans="3:9" ht="12.75">
      <c r="C10" s="11"/>
      <c r="E10" s="7" t="s">
        <v>41</v>
      </c>
      <c r="F10" s="1"/>
      <c r="G10" s="7" t="s">
        <v>41</v>
      </c>
      <c r="I10" s="1"/>
    </row>
    <row r="11" spans="5:9" ht="12.75">
      <c r="E11" s="7" t="s">
        <v>42</v>
      </c>
      <c r="F11" s="1"/>
      <c r="G11" s="7" t="s">
        <v>43</v>
      </c>
      <c r="I11" s="1"/>
    </row>
    <row r="12" spans="5:9" ht="12.75">
      <c r="E12" s="7" t="s">
        <v>4</v>
      </c>
      <c r="F12" s="1"/>
      <c r="G12" s="7" t="s">
        <v>44</v>
      </c>
      <c r="I12" s="1"/>
    </row>
    <row r="13" spans="5:9" ht="12.75">
      <c r="E13" s="7" t="s">
        <v>10</v>
      </c>
      <c r="F13" s="1"/>
      <c r="G13" s="7" t="s">
        <v>45</v>
      </c>
      <c r="I13" s="1"/>
    </row>
    <row r="14" spans="5:9" ht="12.75">
      <c r="E14" s="8">
        <v>37560</v>
      </c>
      <c r="F14" s="1"/>
      <c r="G14" s="8">
        <v>37376</v>
      </c>
      <c r="I14" s="1"/>
    </row>
    <row r="15" spans="5:9" ht="12.75">
      <c r="E15" s="7" t="s">
        <v>13</v>
      </c>
      <c r="F15" s="1"/>
      <c r="G15" s="7" t="s">
        <v>13</v>
      </c>
      <c r="I15" s="1"/>
    </row>
    <row r="16" spans="6:9" ht="12.75">
      <c r="F16" s="1"/>
      <c r="I16" s="1"/>
    </row>
    <row r="17" spans="1:9" ht="12.75">
      <c r="A17" s="1">
        <v>1</v>
      </c>
      <c r="B17" s="1" t="s">
        <v>46</v>
      </c>
      <c r="E17" s="10">
        <v>40699</v>
      </c>
      <c r="F17" s="10"/>
      <c r="G17" s="10">
        <v>41340</v>
      </c>
      <c r="I17" s="1"/>
    </row>
    <row r="18" spans="5:9" ht="12.75">
      <c r="E18" s="10"/>
      <c r="F18" s="10"/>
      <c r="G18" s="10"/>
      <c r="I18" s="1"/>
    </row>
    <row r="19" spans="1:9" ht="12.75">
      <c r="A19" s="1">
        <v>2</v>
      </c>
      <c r="B19" s="1" t="s">
        <v>47</v>
      </c>
      <c r="E19" s="10">
        <v>0</v>
      </c>
      <c r="F19" s="10"/>
      <c r="G19" s="10">
        <v>0</v>
      </c>
      <c r="I19" s="1"/>
    </row>
    <row r="20" spans="5:9" ht="12.75">
      <c r="E20" s="10"/>
      <c r="F20" s="10"/>
      <c r="G20" s="10"/>
      <c r="I20" s="1"/>
    </row>
    <row r="21" spans="1:9" ht="12.75">
      <c r="A21" s="1">
        <v>3</v>
      </c>
      <c r="B21" s="1" t="s">
        <v>48</v>
      </c>
      <c r="E21" s="10">
        <v>0</v>
      </c>
      <c r="F21" s="10"/>
      <c r="G21" s="10">
        <v>0</v>
      </c>
      <c r="I21" s="1"/>
    </row>
    <row r="22" spans="5:9" ht="12.75">
      <c r="E22" s="10"/>
      <c r="F22" s="10"/>
      <c r="G22" s="10"/>
      <c r="I22" s="1"/>
    </row>
    <row r="23" spans="1:9" ht="12.75">
      <c r="A23" s="1">
        <v>4</v>
      </c>
      <c r="B23" s="1" t="s">
        <v>49</v>
      </c>
      <c r="E23" s="10">
        <v>0</v>
      </c>
      <c r="F23" s="10"/>
      <c r="G23" s="10">
        <v>0</v>
      </c>
      <c r="I23" s="1"/>
    </row>
    <row r="24" spans="5:9" ht="12.75">
      <c r="E24" s="10"/>
      <c r="F24" s="10"/>
      <c r="G24" s="10"/>
      <c r="I24" s="1"/>
    </row>
    <row r="25" spans="1:9" ht="12.75">
      <c r="A25" s="1">
        <v>5</v>
      </c>
      <c r="B25" s="1" t="s">
        <v>50</v>
      </c>
      <c r="E25" s="10"/>
      <c r="F25" s="10"/>
      <c r="G25" s="10"/>
      <c r="I25" s="1"/>
    </row>
    <row r="26" spans="3:9" ht="12.75">
      <c r="C26" s="13" t="s">
        <v>51</v>
      </c>
      <c r="E26" s="14">
        <v>22096</v>
      </c>
      <c r="F26" s="10"/>
      <c r="G26" s="14">
        <v>21231</v>
      </c>
      <c r="I26" s="1"/>
    </row>
    <row r="27" spans="3:9" ht="12.75">
      <c r="C27" s="13" t="s">
        <v>52</v>
      </c>
      <c r="E27" s="15">
        <v>27699</v>
      </c>
      <c r="F27" s="10"/>
      <c r="G27" s="15">
        <v>11451</v>
      </c>
      <c r="I27" s="1"/>
    </row>
    <row r="28" spans="3:9" ht="12.75">
      <c r="C28" s="13" t="s">
        <v>72</v>
      </c>
      <c r="E28" s="15">
        <v>11292</v>
      </c>
      <c r="F28" s="10"/>
      <c r="G28" s="15">
        <v>17151</v>
      </c>
      <c r="I28" s="1"/>
    </row>
    <row r="29" spans="3:9" ht="12.75">
      <c r="C29" s="13" t="s">
        <v>53</v>
      </c>
      <c r="E29" s="16">
        <f>541+619</f>
        <v>1160</v>
      </c>
      <c r="F29" s="10"/>
      <c r="G29" s="16">
        <v>4311</v>
      </c>
      <c r="I29" s="1"/>
    </row>
    <row r="30" spans="3:9" ht="12.75">
      <c r="C30" s="13"/>
      <c r="E30" s="17">
        <f>SUM(E26:E29)</f>
        <v>62247</v>
      </c>
      <c r="F30" s="18"/>
      <c r="G30" s="17">
        <f>SUM(G26:G29)</f>
        <v>54144</v>
      </c>
      <c r="I30" s="1"/>
    </row>
    <row r="31" spans="5:9" ht="12.75">
      <c r="E31" s="10"/>
      <c r="F31" s="10"/>
      <c r="G31" s="10"/>
      <c r="I31" s="1"/>
    </row>
    <row r="32" spans="1:9" ht="12.75">
      <c r="A32" s="1">
        <v>6</v>
      </c>
      <c r="B32" s="1" t="s">
        <v>54</v>
      </c>
      <c r="E32" s="10"/>
      <c r="F32" s="10"/>
      <c r="G32" s="10"/>
      <c r="I32" s="1"/>
    </row>
    <row r="33" spans="3:9" ht="12.75">
      <c r="C33" s="13" t="s">
        <v>55</v>
      </c>
      <c r="E33" s="14">
        <v>67422</v>
      </c>
      <c r="F33" s="10"/>
      <c r="G33" s="14">
        <v>60932</v>
      </c>
      <c r="I33" s="1"/>
    </row>
    <row r="34" spans="3:9" ht="12.75">
      <c r="C34" s="13" t="s">
        <v>56</v>
      </c>
      <c r="E34" s="15">
        <v>32318</v>
      </c>
      <c r="F34" s="10"/>
      <c r="G34" s="15">
        <v>23289</v>
      </c>
      <c r="I34" s="1"/>
    </row>
    <row r="35" spans="3:9" ht="12.75">
      <c r="C35" s="13" t="s">
        <v>57</v>
      </c>
      <c r="E35" s="15">
        <v>35239</v>
      </c>
      <c r="F35" s="10"/>
      <c r="G35" s="15">
        <f>29158+551</f>
        <v>29709</v>
      </c>
      <c r="I35" s="1"/>
    </row>
    <row r="36" spans="3:9" ht="12.75">
      <c r="C36" s="13" t="s">
        <v>58</v>
      </c>
      <c r="E36" s="15">
        <v>192</v>
      </c>
      <c r="F36" s="10"/>
      <c r="G36" s="15">
        <v>204</v>
      </c>
      <c r="I36" s="1"/>
    </row>
    <row r="37" spans="3:9" ht="12.75">
      <c r="C37" s="13" t="s">
        <v>95</v>
      </c>
      <c r="E37" s="16">
        <v>100411</v>
      </c>
      <c r="F37" s="10"/>
      <c r="G37" s="16">
        <v>94622</v>
      </c>
      <c r="I37" s="1"/>
    </row>
    <row r="38" spans="3:9" ht="12.75">
      <c r="C38" s="13"/>
      <c r="E38" s="17">
        <f>SUM(E33:E37)</f>
        <v>235582</v>
      </c>
      <c r="F38" s="18"/>
      <c r="G38" s="17">
        <f>SUM(G33:G37)</f>
        <v>208756</v>
      </c>
      <c r="I38" s="1"/>
    </row>
    <row r="39" spans="5:9" ht="12.75">
      <c r="E39" s="10"/>
      <c r="F39" s="10"/>
      <c r="G39" s="10"/>
      <c r="I39" s="1"/>
    </row>
    <row r="40" spans="1:11" ht="12.75">
      <c r="A40" s="1">
        <v>7</v>
      </c>
      <c r="B40" s="1" t="s">
        <v>60</v>
      </c>
      <c r="D40" s="19"/>
      <c r="E40" s="10">
        <f>SUM(E26:E29)-SUM(E33:E37)</f>
        <v>-173335</v>
      </c>
      <c r="F40" s="10"/>
      <c r="G40" s="10">
        <f>SUM(G26:G29)-SUM(G33:G37)</f>
        <v>-154612</v>
      </c>
      <c r="J40" s="19"/>
      <c r="K40" s="19"/>
    </row>
    <row r="41" spans="4:9" ht="12.75">
      <c r="D41" s="19"/>
      <c r="E41" s="10"/>
      <c r="F41" s="10"/>
      <c r="G41" s="10"/>
      <c r="H41" s="19"/>
      <c r="I41" s="1"/>
    </row>
    <row r="42" spans="4:9" ht="13.5" thickBot="1">
      <c r="D42" s="19"/>
      <c r="E42" s="20">
        <f>E17+E40</f>
        <v>-132636</v>
      </c>
      <c r="F42" s="10"/>
      <c r="G42" s="20">
        <f>G17+G40</f>
        <v>-113272</v>
      </c>
      <c r="H42" s="19"/>
      <c r="I42" s="1"/>
    </row>
    <row r="43" spans="4:9" ht="13.5" thickTop="1">
      <c r="D43" s="19"/>
      <c r="E43" s="10"/>
      <c r="F43" s="10"/>
      <c r="G43" s="10"/>
      <c r="H43" s="19"/>
      <c r="I43" s="1"/>
    </row>
    <row r="44" spans="1:9" ht="12.75">
      <c r="A44" s="1">
        <v>8</v>
      </c>
      <c r="B44" s="1" t="s">
        <v>61</v>
      </c>
      <c r="C44" s="11"/>
      <c r="E44" s="10"/>
      <c r="F44" s="10"/>
      <c r="G44" s="10"/>
      <c r="I44" s="1"/>
    </row>
    <row r="45" spans="2:9" ht="12.75">
      <c r="B45" s="1" t="s">
        <v>62</v>
      </c>
      <c r="E45" s="14">
        <f>'[1]GroupOct00'!$N$70/1000</f>
        <v>106000</v>
      </c>
      <c r="F45" s="10"/>
      <c r="G45" s="14">
        <v>106000</v>
      </c>
      <c r="I45" s="1"/>
    </row>
    <row r="46" spans="2:9" ht="12.75">
      <c r="B46" s="1" t="s">
        <v>63</v>
      </c>
      <c r="E46" s="15"/>
      <c r="F46" s="10"/>
      <c r="G46" s="15"/>
      <c r="I46" s="1"/>
    </row>
    <row r="47" spans="3:9" ht="12.75">
      <c r="C47" s="13" t="s">
        <v>64</v>
      </c>
      <c r="E47" s="15">
        <f>'[1]GroupOct00'!$N$71/1000</f>
        <v>51220.69578</v>
      </c>
      <c r="F47" s="10"/>
      <c r="G47" s="15">
        <v>51221</v>
      </c>
      <c r="I47" s="1"/>
    </row>
    <row r="48" spans="3:9" ht="12.75">
      <c r="C48" s="13" t="s">
        <v>65</v>
      </c>
      <c r="E48" s="21">
        <v>2616</v>
      </c>
      <c r="F48" s="10"/>
      <c r="G48" s="15">
        <v>2616</v>
      </c>
      <c r="I48" s="1"/>
    </row>
    <row r="49" spans="3:9" ht="12.75">
      <c r="C49" s="13" t="s">
        <v>66</v>
      </c>
      <c r="D49" s="19"/>
      <c r="E49" s="15">
        <v>0</v>
      </c>
      <c r="F49" s="10"/>
      <c r="G49" s="15">
        <v>0</v>
      </c>
      <c r="H49" s="19"/>
      <c r="I49" s="1"/>
    </row>
    <row r="50" spans="3:9" ht="12.75">
      <c r="C50" s="13" t="s">
        <v>67</v>
      </c>
      <c r="E50" s="15">
        <v>0</v>
      </c>
      <c r="F50" s="10"/>
      <c r="G50" s="15">
        <v>0</v>
      </c>
      <c r="I50" s="1"/>
    </row>
    <row r="51" spans="3:9" ht="12.75">
      <c r="C51" s="13" t="s">
        <v>68</v>
      </c>
      <c r="D51" s="19"/>
      <c r="E51" s="15">
        <v>-292611</v>
      </c>
      <c r="F51" s="10"/>
      <c r="G51" s="15">
        <v>-273247</v>
      </c>
      <c r="H51" s="19"/>
      <c r="I51" s="1"/>
    </row>
    <row r="52" spans="3:11" ht="12.75">
      <c r="C52" s="13" t="s">
        <v>59</v>
      </c>
      <c r="D52" s="19"/>
      <c r="E52" s="16">
        <v>0</v>
      </c>
      <c r="F52" s="10"/>
      <c r="G52" s="16">
        <v>0</v>
      </c>
      <c r="J52" s="19"/>
      <c r="K52" s="19"/>
    </row>
    <row r="53" spans="5:9" ht="12.75">
      <c r="E53" s="17">
        <f>SUM(E45:E52)</f>
        <v>-132774.30422</v>
      </c>
      <c r="F53" s="10"/>
      <c r="G53" s="17">
        <f>SUM(G45:G52)</f>
        <v>-113410</v>
      </c>
      <c r="I53" s="1"/>
    </row>
    <row r="54" spans="5:9" ht="12.75">
      <c r="E54" s="10"/>
      <c r="F54" s="10"/>
      <c r="G54" s="10"/>
      <c r="I54" s="1"/>
    </row>
    <row r="55" spans="1:9" ht="12.75">
      <c r="A55" s="1">
        <v>9</v>
      </c>
      <c r="B55" s="1" t="s">
        <v>69</v>
      </c>
      <c r="D55" s="19"/>
      <c r="E55" s="10">
        <v>0</v>
      </c>
      <c r="F55" s="10"/>
      <c r="G55" s="10">
        <v>0</v>
      </c>
      <c r="I55" s="1"/>
    </row>
    <row r="56" spans="5:9" ht="12.75">
      <c r="E56" s="10"/>
      <c r="F56" s="10"/>
      <c r="G56" s="10"/>
      <c r="I56" s="1"/>
    </row>
    <row r="57" spans="1:9" ht="12.75">
      <c r="A57" s="1">
        <v>10</v>
      </c>
      <c r="B57" s="1" t="s">
        <v>70</v>
      </c>
      <c r="E57" s="10">
        <v>0</v>
      </c>
      <c r="F57" s="10"/>
      <c r="G57" s="10">
        <v>0</v>
      </c>
      <c r="I57" s="1"/>
    </row>
    <row r="58" spans="5:9" ht="12.75">
      <c r="E58" s="10"/>
      <c r="F58" s="10"/>
      <c r="G58" s="10"/>
      <c r="I58" s="1"/>
    </row>
    <row r="59" spans="1:9" ht="12.75">
      <c r="A59" s="1">
        <v>11</v>
      </c>
      <c r="B59" s="1" t="s">
        <v>96</v>
      </c>
      <c r="E59" s="10">
        <v>138</v>
      </c>
      <c r="F59" s="10"/>
      <c r="G59" s="10">
        <v>138</v>
      </c>
      <c r="I59" s="1"/>
    </row>
    <row r="60" spans="5:9" ht="12.75">
      <c r="E60" s="10"/>
      <c r="F60" s="10"/>
      <c r="G60" s="10"/>
      <c r="I60" s="1"/>
    </row>
    <row r="61" spans="5:9" ht="13.5" thickBot="1">
      <c r="E61" s="20">
        <f>SUM(E53:E59)</f>
        <v>-132636.30422</v>
      </c>
      <c r="F61" s="10"/>
      <c r="G61" s="20">
        <f>SUM(G53:G59)</f>
        <v>-113272</v>
      </c>
      <c r="I61" s="1"/>
    </row>
    <row r="62" spans="5:9" ht="13.5" thickTop="1">
      <c r="E62" s="10"/>
      <c r="F62" s="10"/>
      <c r="G62" s="10"/>
      <c r="I62" s="1"/>
    </row>
    <row r="63" spans="1:9" ht="12.75">
      <c r="A63" s="1">
        <v>12</v>
      </c>
      <c r="B63" s="1" t="s">
        <v>71</v>
      </c>
      <c r="E63" s="10">
        <f>(SUM(E45:E52)/E45)*100</f>
        <v>-125.25877756603774</v>
      </c>
      <c r="F63" s="10"/>
      <c r="G63" s="10">
        <f>(SUM(G45:G52)/G45)*100</f>
        <v>-106.99056603773585</v>
      </c>
      <c r="I63" s="1"/>
    </row>
    <row r="64" spans="6:9" ht="12.75">
      <c r="F64" s="1"/>
      <c r="I64" s="1"/>
    </row>
    <row r="65" spans="2:9" ht="12.75">
      <c r="B65" s="11" t="s">
        <v>99</v>
      </c>
      <c r="F65" s="1"/>
      <c r="I65" s="1"/>
    </row>
    <row r="66" spans="2:9" ht="12.75">
      <c r="B66" s="11" t="s">
        <v>100</v>
      </c>
      <c r="F66" s="1"/>
      <c r="I66" s="1"/>
    </row>
    <row r="67" spans="6:9" ht="12.75">
      <c r="F67" s="1"/>
      <c r="I67" s="1"/>
    </row>
    <row r="68" spans="6:9" ht="12.75">
      <c r="F68" s="1"/>
      <c r="I68" s="1"/>
    </row>
    <row r="69" spans="6:9" ht="12.75">
      <c r="F69" s="1"/>
      <c r="I69" s="1"/>
    </row>
    <row r="70" spans="6:9" ht="12.75">
      <c r="F70" s="1"/>
      <c r="I70" s="1"/>
    </row>
    <row r="71" spans="6:9" ht="12.75">
      <c r="F71" s="1"/>
      <c r="I71" s="1"/>
    </row>
    <row r="72" spans="6:9" ht="12.75">
      <c r="F72" s="1"/>
      <c r="I72" s="1"/>
    </row>
    <row r="73" spans="6:9" ht="12.75">
      <c r="F73" s="1"/>
      <c r="I73" s="1"/>
    </row>
    <row r="74" spans="6:9" ht="12.75">
      <c r="F74" s="1"/>
      <c r="I74" s="1"/>
    </row>
    <row r="75" spans="6:9" ht="12.75">
      <c r="F75" s="1"/>
      <c r="I75" s="1"/>
    </row>
    <row r="76" spans="6:9" ht="12.75">
      <c r="F76" s="1"/>
      <c r="I76" s="1"/>
    </row>
    <row r="77" spans="6:9" ht="12.75">
      <c r="F77" s="1"/>
      <c r="I77" s="1"/>
    </row>
    <row r="78" spans="6:9" ht="12.75">
      <c r="F78" s="1"/>
      <c r="I78" s="1"/>
    </row>
    <row r="79" spans="6:9" ht="12.75">
      <c r="F79" s="1"/>
      <c r="I79" s="1"/>
    </row>
    <row r="80" spans="6:9" ht="12.75">
      <c r="F80" s="1"/>
      <c r="I80" s="1"/>
    </row>
    <row r="81" spans="6:9" ht="12.75">
      <c r="F81" s="1"/>
      <c r="I81" s="1"/>
    </row>
    <row r="82" spans="6:9" ht="12.75">
      <c r="F82" s="1"/>
      <c r="I82" s="1"/>
    </row>
    <row r="83" spans="6:9" ht="12.75">
      <c r="F83" s="1"/>
      <c r="I83" s="1"/>
    </row>
    <row r="84" spans="6:9" ht="12.75">
      <c r="F84" s="1"/>
      <c r="I84" s="1"/>
    </row>
    <row r="85" spans="6:9" ht="12.75">
      <c r="F85" s="1"/>
      <c r="I85" s="1"/>
    </row>
    <row r="86" spans="6:9" ht="12.75">
      <c r="F86" s="1"/>
      <c r="I86" s="1"/>
    </row>
    <row r="87" spans="6:9" ht="12.75">
      <c r="F87" s="1"/>
      <c r="I87" s="1"/>
    </row>
    <row r="88" spans="6:9" ht="12.75">
      <c r="F88" s="1"/>
      <c r="I88" s="1"/>
    </row>
    <row r="89" spans="6:9" ht="12.75">
      <c r="F89" s="1"/>
      <c r="I89" s="1"/>
    </row>
    <row r="90" spans="6:9" ht="12.75">
      <c r="F90" s="1"/>
      <c r="I90" s="1"/>
    </row>
    <row r="91" spans="6:9" ht="12.75">
      <c r="F91" s="1"/>
      <c r="I91" s="1"/>
    </row>
    <row r="92" spans="6:9" ht="12.75">
      <c r="F92" s="1"/>
      <c r="I92" s="1"/>
    </row>
    <row r="93" spans="6:9" ht="12.75">
      <c r="F93" s="1"/>
      <c r="I93" s="1"/>
    </row>
    <row r="94" spans="6:9" ht="12.75">
      <c r="F94" s="1"/>
      <c r="I94" s="1"/>
    </row>
    <row r="95" spans="6:9" ht="12.75">
      <c r="F95" s="1"/>
      <c r="I95" s="1"/>
    </row>
    <row r="96" spans="6:9" ht="12.75">
      <c r="F96" s="1"/>
      <c r="I96" s="1"/>
    </row>
    <row r="97" spans="6:9" ht="12.75">
      <c r="F97" s="1"/>
      <c r="I97" s="1"/>
    </row>
    <row r="98" spans="6:9" ht="12.75">
      <c r="F98" s="1"/>
      <c r="I98" s="1"/>
    </row>
    <row r="99" spans="6:9" ht="12.75">
      <c r="F99" s="1"/>
      <c r="I99" s="1"/>
    </row>
    <row r="100" spans="6:9" ht="12.75">
      <c r="F100" s="1"/>
      <c r="I100" s="1"/>
    </row>
    <row r="101" spans="6:9" ht="12.75">
      <c r="F101" s="1"/>
      <c r="I101" s="1"/>
    </row>
    <row r="102" spans="6:9" ht="12.75">
      <c r="F102" s="1"/>
      <c r="I102" s="1"/>
    </row>
    <row r="103" spans="6:9" ht="12.75">
      <c r="F103" s="1"/>
      <c r="I103" s="1"/>
    </row>
    <row r="104" spans="6:9" ht="12.75">
      <c r="F104" s="1"/>
      <c r="I104" s="1"/>
    </row>
    <row r="105" spans="6:9" ht="12.75">
      <c r="F105" s="1"/>
      <c r="I105" s="1"/>
    </row>
    <row r="106" spans="6:9" ht="12.75">
      <c r="F106" s="1"/>
      <c r="I106" s="1"/>
    </row>
    <row r="107" spans="6:9" ht="12.75">
      <c r="F107" s="1"/>
      <c r="I107" s="1"/>
    </row>
    <row r="108" spans="6:9" ht="12.75">
      <c r="F108" s="1"/>
      <c r="I108" s="1"/>
    </row>
    <row r="109" spans="6:9" ht="12.75">
      <c r="F109" s="1"/>
      <c r="I109" s="1"/>
    </row>
    <row r="110" spans="6:9" ht="12.75">
      <c r="F110" s="1"/>
      <c r="I110" s="1"/>
    </row>
    <row r="111" spans="6:9" ht="12.75">
      <c r="F111" s="1"/>
      <c r="I111" s="1"/>
    </row>
    <row r="112" spans="6:9" ht="12.75">
      <c r="F112" s="1"/>
      <c r="I112" s="1"/>
    </row>
    <row r="113" spans="6:9" ht="12.75">
      <c r="F113" s="1"/>
      <c r="I113" s="1"/>
    </row>
    <row r="114" spans="6:9" ht="12.75">
      <c r="F114" s="1"/>
      <c r="I114" s="1"/>
    </row>
    <row r="115" spans="6:9" ht="12.75">
      <c r="F115" s="1"/>
      <c r="I115" s="1"/>
    </row>
    <row r="116" spans="6:9" ht="12.75">
      <c r="F116" s="1"/>
      <c r="I116" s="1"/>
    </row>
    <row r="117" spans="6:9" ht="12.75">
      <c r="F117" s="1"/>
      <c r="I117" s="1"/>
    </row>
    <row r="118" spans="6:9" ht="12.75">
      <c r="F118" s="1"/>
      <c r="I118" s="1"/>
    </row>
    <row r="119" spans="6:9" ht="12.75">
      <c r="F119" s="1"/>
      <c r="I119" s="1"/>
    </row>
    <row r="120" spans="6:9" ht="12.75">
      <c r="F120" s="1"/>
      <c r="I120" s="1"/>
    </row>
    <row r="121" spans="6:9" ht="12.75">
      <c r="F121" s="1"/>
      <c r="I121" s="1"/>
    </row>
    <row r="122" spans="6:9" ht="12.75">
      <c r="F122" s="1"/>
      <c r="I122" s="1"/>
    </row>
    <row r="123" spans="6:9" ht="12.75">
      <c r="F123" s="1"/>
      <c r="I123" s="1"/>
    </row>
    <row r="124" spans="6:9" ht="12.75">
      <c r="F124" s="1"/>
      <c r="I124" s="1"/>
    </row>
    <row r="125" spans="6:9" ht="12.75">
      <c r="F125" s="1"/>
      <c r="I125" s="1"/>
    </row>
    <row r="126" spans="6:9" ht="12.75">
      <c r="F126" s="1"/>
      <c r="I126" s="1"/>
    </row>
    <row r="127" spans="6:9" ht="12.75">
      <c r="F127" s="1"/>
      <c r="I127" s="1"/>
    </row>
    <row r="128" spans="6:9" ht="12.75">
      <c r="F128" s="1"/>
      <c r="I128" s="1"/>
    </row>
    <row r="129" spans="6:9" ht="12.75">
      <c r="F129" s="1"/>
      <c r="I129" s="1"/>
    </row>
    <row r="130" spans="6:9" ht="12.75">
      <c r="F130" s="1"/>
      <c r="I130" s="1"/>
    </row>
    <row r="131" spans="6:9" ht="12.75">
      <c r="F131" s="1"/>
      <c r="I131" s="1"/>
    </row>
    <row r="132" spans="6:9" ht="12.75">
      <c r="F132" s="1"/>
      <c r="I132" s="1"/>
    </row>
    <row r="133" spans="6:9" ht="12.75">
      <c r="F133" s="1"/>
      <c r="I133" s="1"/>
    </row>
    <row r="134" spans="6:9" ht="12.75">
      <c r="F134" s="1"/>
      <c r="I134" s="1"/>
    </row>
    <row r="135" spans="6:9" ht="12.75">
      <c r="F135" s="1"/>
      <c r="I135" s="1"/>
    </row>
    <row r="136" spans="6:9" ht="12.75">
      <c r="F136" s="1"/>
      <c r="I136" s="1"/>
    </row>
    <row r="137" spans="6:9" ht="12.75">
      <c r="F137" s="1"/>
      <c r="I137" s="1"/>
    </row>
    <row r="138" spans="6:9" ht="12.75">
      <c r="F138" s="1"/>
      <c r="I138" s="1"/>
    </row>
    <row r="139" spans="6:9" ht="12.75">
      <c r="F139" s="1"/>
      <c r="I139" s="1"/>
    </row>
    <row r="140" spans="6:9" ht="12.75">
      <c r="F140" s="1"/>
      <c r="I140" s="1"/>
    </row>
    <row r="141" spans="6:9" ht="12.75">
      <c r="F141" s="1"/>
      <c r="I141" s="1"/>
    </row>
    <row r="142" spans="6:9" ht="12.75">
      <c r="F142" s="1"/>
      <c r="I142" s="1"/>
    </row>
    <row r="143" spans="6:9" ht="12.75">
      <c r="F143" s="1"/>
      <c r="I143" s="1"/>
    </row>
    <row r="144" spans="6:9" ht="12.75">
      <c r="F144" s="1"/>
      <c r="I144" s="1"/>
    </row>
    <row r="145" spans="6:9" ht="12.75">
      <c r="F145" s="1"/>
      <c r="I145" s="1"/>
    </row>
    <row r="146" spans="6:9" ht="12.75">
      <c r="F146" s="1"/>
      <c r="I146" s="1"/>
    </row>
    <row r="147" spans="6:9" ht="12.75">
      <c r="F147" s="1"/>
      <c r="I147" s="1"/>
    </row>
    <row r="148" spans="6:9" ht="12.75">
      <c r="F148" s="1"/>
      <c r="I148" s="1"/>
    </row>
    <row r="149" spans="6:9" ht="12.75">
      <c r="F149" s="1"/>
      <c r="I149" s="1"/>
    </row>
    <row r="150" spans="6:9" ht="12.75">
      <c r="F150" s="1"/>
      <c r="I150" s="1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  <row r="159" ht="12.75">
      <c r="E159" s="12"/>
    </row>
  </sheetData>
  <mergeCells count="1">
    <mergeCell ref="C2:I2"/>
  </mergeCells>
  <printOptions/>
  <pageMargins left="0" right="0" top="0.25" bottom="0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6"/>
  <sheetViews>
    <sheetView tabSelected="1" zoomScale="75" zoomScaleNormal="75" workbookViewId="0" topLeftCell="A1">
      <selection activeCell="C45" sqref="C45"/>
    </sheetView>
  </sheetViews>
  <sheetFormatPr defaultColWidth="9.33203125" defaultRowHeight="12.75"/>
  <cols>
    <col min="1" max="1" width="4.66015625" style="1" customWidth="1"/>
    <col min="2" max="2" width="4.16015625" style="1" customWidth="1"/>
    <col min="3" max="3" width="41.33203125" style="1" customWidth="1"/>
    <col min="4" max="4" width="16.66015625" style="1" customWidth="1"/>
    <col min="5" max="5" width="1.3359375" style="1" customWidth="1"/>
    <col min="6" max="6" width="23.5" style="1" customWidth="1"/>
    <col min="7" max="7" width="7.5" style="9" hidden="1" customWidth="1"/>
    <col min="8" max="8" width="2.33203125" style="1" customWidth="1"/>
    <col min="9" max="9" width="14.5" style="1" customWidth="1"/>
    <col min="10" max="10" width="1.3359375" style="1" customWidth="1"/>
    <col min="11" max="11" width="23.16015625" style="1" customWidth="1"/>
    <col min="12" max="12" width="10.5" style="5" hidden="1" customWidth="1"/>
    <col min="13" max="16384" width="9.33203125" style="1" customWidth="1"/>
  </cols>
  <sheetData>
    <row r="1" spans="3:12" ht="12.75"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</row>
    <row r="2" spans="3:11" ht="12.75">
      <c r="C2" s="2" t="s">
        <v>1</v>
      </c>
      <c r="D2" s="3"/>
      <c r="E2" s="3"/>
      <c r="F2" s="3"/>
      <c r="G2" s="4"/>
      <c r="H2" s="3"/>
      <c r="I2" s="3"/>
      <c r="J2" s="3"/>
      <c r="K2" s="3"/>
    </row>
    <row r="3" spans="3:11" ht="12.75">
      <c r="C3" s="2"/>
      <c r="D3" s="3"/>
      <c r="E3" s="3"/>
      <c r="F3" s="3"/>
      <c r="G3" s="4"/>
      <c r="H3" s="3"/>
      <c r="I3" s="3"/>
      <c r="J3" s="3"/>
      <c r="K3" s="3"/>
    </row>
    <row r="4" spans="3:11" ht="12.75">
      <c r="C4" s="70" t="s">
        <v>102</v>
      </c>
      <c r="D4" s="3"/>
      <c r="E4" s="3"/>
      <c r="F4" s="3"/>
      <c r="G4" s="4"/>
      <c r="H4" s="3"/>
      <c r="I4" s="3"/>
      <c r="J4" s="3"/>
      <c r="K4" s="3"/>
    </row>
    <row r="5" spans="3:11" ht="12.75">
      <c r="C5" s="3"/>
      <c r="D5" s="3"/>
      <c r="E5" s="3"/>
      <c r="F5" s="3"/>
      <c r="G5" s="4"/>
      <c r="H5" s="3"/>
      <c r="I5" s="3"/>
      <c r="J5" s="3"/>
      <c r="K5" s="6"/>
    </row>
    <row r="6" spans="3:12" ht="12.75">
      <c r="C6" s="69" t="s">
        <v>101</v>
      </c>
      <c r="D6" s="69"/>
      <c r="E6" s="69"/>
      <c r="F6" s="69"/>
      <c r="G6" s="69"/>
      <c r="H6" s="69"/>
      <c r="I6" s="69"/>
      <c r="J6" s="69"/>
      <c r="K6" s="69"/>
      <c r="L6" s="69"/>
    </row>
    <row r="7" spans="3:12" ht="12.75">
      <c r="C7" s="70" t="s">
        <v>98</v>
      </c>
      <c r="D7" s="70"/>
      <c r="E7" s="70"/>
      <c r="F7" s="70"/>
      <c r="G7" s="70"/>
      <c r="H7" s="70"/>
      <c r="I7" s="70"/>
      <c r="J7" s="70"/>
      <c r="K7" s="70"/>
      <c r="L7" s="70"/>
    </row>
    <row r="9" spans="4:12" ht="12.75">
      <c r="D9" s="25" t="s">
        <v>2</v>
      </c>
      <c r="E9" s="25"/>
      <c r="F9" s="25"/>
      <c r="G9" s="26"/>
      <c r="H9" s="11"/>
      <c r="I9" s="25" t="s">
        <v>3</v>
      </c>
      <c r="J9" s="25"/>
      <c r="K9" s="25"/>
      <c r="L9" s="7"/>
    </row>
    <row r="10" spans="4:12" s="5" customFormat="1" ht="12.75">
      <c r="D10" s="27" t="s">
        <v>4</v>
      </c>
      <c r="E10" s="7"/>
      <c r="F10" s="27" t="s">
        <v>5</v>
      </c>
      <c r="G10" s="26" t="s">
        <v>6</v>
      </c>
      <c r="H10" s="7"/>
      <c r="I10" s="27" t="s">
        <v>4</v>
      </c>
      <c r="J10" s="7"/>
      <c r="K10" s="27" t="s">
        <v>5</v>
      </c>
      <c r="L10" s="7" t="s">
        <v>6</v>
      </c>
    </row>
    <row r="11" spans="4:12" ht="12.75">
      <c r="D11" s="7" t="s">
        <v>7</v>
      </c>
      <c r="E11" s="7"/>
      <c r="F11" s="7" t="s">
        <v>8</v>
      </c>
      <c r="G11" s="28" t="s">
        <v>9</v>
      </c>
      <c r="H11" s="11"/>
      <c r="I11" s="7" t="s">
        <v>7</v>
      </c>
      <c r="J11" s="7"/>
      <c r="K11" s="7" t="s">
        <v>8</v>
      </c>
      <c r="L11" s="29" t="s">
        <v>9</v>
      </c>
    </row>
    <row r="12" spans="4:12" ht="12.75">
      <c r="D12" s="7" t="s">
        <v>10</v>
      </c>
      <c r="E12" s="7"/>
      <c r="F12" s="7" t="s">
        <v>10</v>
      </c>
      <c r="G12" s="28"/>
      <c r="H12" s="11"/>
      <c r="I12" s="7" t="s">
        <v>11</v>
      </c>
      <c r="J12" s="7"/>
      <c r="K12" s="7" t="s">
        <v>12</v>
      </c>
      <c r="L12" s="29"/>
    </row>
    <row r="13" spans="4:12" ht="12.75">
      <c r="D13" s="8">
        <v>37560</v>
      </c>
      <c r="E13" s="7"/>
      <c r="F13" s="8">
        <v>37195</v>
      </c>
      <c r="G13" s="28"/>
      <c r="H13" s="11"/>
      <c r="I13" s="8">
        <v>37560</v>
      </c>
      <c r="J13" s="7"/>
      <c r="K13" s="8">
        <v>37195</v>
      </c>
      <c r="L13" s="29"/>
    </row>
    <row r="14" spans="4:12" ht="12.75">
      <c r="D14" s="7" t="s">
        <v>13</v>
      </c>
      <c r="E14" s="7"/>
      <c r="F14" s="7" t="s">
        <v>13</v>
      </c>
      <c r="G14" s="28"/>
      <c r="H14" s="11"/>
      <c r="I14" s="7" t="s">
        <v>13</v>
      </c>
      <c r="J14" s="7"/>
      <c r="K14" s="7" t="s">
        <v>13</v>
      </c>
      <c r="L14" s="29"/>
    </row>
    <row r="15" ht="12.75">
      <c r="K15" s="10"/>
    </row>
    <row r="16" spans="1:12" ht="13.5" thickBot="1">
      <c r="A16" s="1">
        <v>1</v>
      </c>
      <c r="B16" s="1" t="s">
        <v>14</v>
      </c>
      <c r="C16" s="1" t="s">
        <v>73</v>
      </c>
      <c r="D16" s="30">
        <v>67287</v>
      </c>
      <c r="E16" s="31"/>
      <c r="F16" s="32">
        <v>56687</v>
      </c>
      <c r="G16" s="33">
        <f>(D16-F16)/F16</f>
        <v>0.18699172649813892</v>
      </c>
      <c r="H16" s="31"/>
      <c r="I16" s="30">
        <f>57134+D16</f>
        <v>124421</v>
      </c>
      <c r="J16" s="31"/>
      <c r="K16" s="32">
        <v>121242</v>
      </c>
      <c r="L16" s="34">
        <f>(I16-K16)/K16</f>
        <v>0.026220286699328615</v>
      </c>
    </row>
    <row r="17" spans="4:12" ht="13.5" thickTop="1">
      <c r="D17" s="31"/>
      <c r="E17" s="31"/>
      <c r="F17" s="35"/>
      <c r="G17" s="36"/>
      <c r="H17" s="31"/>
      <c r="I17" s="31"/>
      <c r="J17" s="31"/>
      <c r="K17" s="35"/>
      <c r="L17" s="23"/>
    </row>
    <row r="18" spans="2:12" ht="12.75">
      <c r="B18" s="1" t="s">
        <v>16</v>
      </c>
      <c r="C18" s="1" t="s">
        <v>17</v>
      </c>
      <c r="D18" s="31">
        <v>0</v>
      </c>
      <c r="E18" s="31"/>
      <c r="F18" s="35">
        <v>0</v>
      </c>
      <c r="G18" s="36"/>
      <c r="H18" s="31"/>
      <c r="I18" s="31">
        <v>0</v>
      </c>
      <c r="J18" s="31"/>
      <c r="K18" s="35">
        <v>0</v>
      </c>
      <c r="L18" s="23"/>
    </row>
    <row r="19" spans="4:12" ht="12.75">
      <c r="D19" s="18"/>
      <c r="E19" s="31"/>
      <c r="F19" s="36"/>
      <c r="G19" s="37"/>
      <c r="H19" s="31"/>
      <c r="I19" s="18"/>
      <c r="J19" s="31"/>
      <c r="K19" s="36"/>
      <c r="L19" s="38"/>
    </row>
    <row r="20" spans="2:12" ht="13.5" thickBot="1">
      <c r="B20" s="39" t="s">
        <v>18</v>
      </c>
      <c r="C20" s="1" t="s">
        <v>74</v>
      </c>
      <c r="D20" s="30">
        <v>694</v>
      </c>
      <c r="E20" s="31"/>
      <c r="F20" s="32">
        <v>428</v>
      </c>
      <c r="G20" s="33">
        <f>(D20-F20)/F20</f>
        <v>0.6214953271028038</v>
      </c>
      <c r="H20" s="31"/>
      <c r="I20" s="30">
        <f>267+D20</f>
        <v>961</v>
      </c>
      <c r="J20" s="31"/>
      <c r="K20" s="32">
        <v>733</v>
      </c>
      <c r="L20" s="34">
        <f>(I20-K20)/K20</f>
        <v>0.31105047748976805</v>
      </c>
    </row>
    <row r="21" spans="4:12" ht="13.5" thickTop="1">
      <c r="D21" s="18"/>
      <c r="E21" s="31"/>
      <c r="F21" s="36"/>
      <c r="G21" s="37"/>
      <c r="H21" s="31"/>
      <c r="I21" s="18"/>
      <c r="J21" s="31"/>
      <c r="K21" s="36"/>
      <c r="L21" s="38"/>
    </row>
    <row r="22" spans="1:12" ht="12.75">
      <c r="A22" s="1">
        <v>2</v>
      </c>
      <c r="B22" s="1" t="s">
        <v>14</v>
      </c>
      <c r="C22" s="1" t="s">
        <v>75</v>
      </c>
      <c r="D22" s="19">
        <f>D33-(D27+D29+D31)</f>
        <v>-5613</v>
      </c>
      <c r="E22" s="19"/>
      <c r="F22" s="19">
        <f>F33-(F27+F29+F31)</f>
        <v>2507</v>
      </c>
      <c r="G22" s="33">
        <f>(D22-F22)/F22</f>
        <v>-3.238930993218987</v>
      </c>
      <c r="H22" s="19"/>
      <c r="I22" s="19">
        <f>I33-(I27+I29+I31)</f>
        <v>-7711</v>
      </c>
      <c r="J22" s="19">
        <f>J33-(J27+J29+J31)</f>
        <v>0</v>
      </c>
      <c r="K22" s="19">
        <f>K33-(K27+K29+K31)</f>
        <v>6160</v>
      </c>
      <c r="L22" s="34">
        <f>(I22-K22)/K22</f>
        <v>-2.2517857142857145</v>
      </c>
    </row>
    <row r="23" spans="3:12" ht="12.75">
      <c r="C23" s="1" t="s">
        <v>76</v>
      </c>
      <c r="D23" s="19"/>
      <c r="E23" s="19"/>
      <c r="F23" s="40"/>
      <c r="G23" s="41"/>
      <c r="H23" s="19"/>
      <c r="I23" s="19"/>
      <c r="J23" s="19"/>
      <c r="K23" s="40"/>
      <c r="L23" s="23"/>
    </row>
    <row r="24" spans="3:12" ht="12.75">
      <c r="C24" s="1" t="s">
        <v>77</v>
      </c>
      <c r="D24" s="19"/>
      <c r="E24" s="19"/>
      <c r="F24" s="40"/>
      <c r="G24" s="41"/>
      <c r="H24" s="19"/>
      <c r="I24" s="19"/>
      <c r="J24" s="19"/>
      <c r="K24" s="40"/>
      <c r="L24" s="23"/>
    </row>
    <row r="25" spans="3:12" ht="12.75">
      <c r="C25" s="1" t="s">
        <v>19</v>
      </c>
      <c r="D25" s="42"/>
      <c r="E25" s="19"/>
      <c r="F25" s="43"/>
      <c r="G25" s="41"/>
      <c r="H25" s="19"/>
      <c r="I25" s="42"/>
      <c r="J25" s="19"/>
      <c r="K25" s="43"/>
      <c r="L25" s="44"/>
    </row>
    <row r="26" spans="3:12" ht="12.75">
      <c r="C26" s="45"/>
      <c r="D26" s="42"/>
      <c r="E26" s="19"/>
      <c r="F26" s="43"/>
      <c r="G26" s="41"/>
      <c r="H26" s="19"/>
      <c r="I26" s="42"/>
      <c r="J26" s="19"/>
      <c r="K26" s="43"/>
      <c r="L26" s="46"/>
    </row>
    <row r="27" spans="2:12" ht="12.75">
      <c r="B27" s="1" t="s">
        <v>16</v>
      </c>
      <c r="C27" s="1" t="s">
        <v>78</v>
      </c>
      <c r="D27" s="42">
        <f>-1743-3078</f>
        <v>-4821</v>
      </c>
      <c r="E27" s="19"/>
      <c r="F27" s="35">
        <f>-4584</f>
        <v>-4584</v>
      </c>
      <c r="G27" s="33">
        <f>(D27-F27)/F27</f>
        <v>0.05170157068062827</v>
      </c>
      <c r="H27" s="19"/>
      <c r="I27" s="42">
        <f>-4616+D27</f>
        <v>-9437</v>
      </c>
      <c r="J27" s="19"/>
      <c r="K27" s="35">
        <f>-9056</f>
        <v>-9056</v>
      </c>
      <c r="L27" s="34">
        <f>(I27-K27)/K27</f>
        <v>0.04207155477031802</v>
      </c>
    </row>
    <row r="28" spans="3:12" ht="12.75">
      <c r="C28" s="45"/>
      <c r="D28" s="42"/>
      <c r="E28" s="19"/>
      <c r="F28" s="43"/>
      <c r="G28" s="41"/>
      <c r="H28" s="19"/>
      <c r="I28" s="42"/>
      <c r="J28" s="19"/>
      <c r="K28" s="43"/>
      <c r="L28" s="46"/>
    </row>
    <row r="29" spans="2:12" ht="12.75">
      <c r="B29" s="1" t="s">
        <v>18</v>
      </c>
      <c r="C29" s="1" t="s">
        <v>20</v>
      </c>
      <c r="D29" s="42">
        <v>-1036</v>
      </c>
      <c r="E29" s="19"/>
      <c r="F29" s="35">
        <f>-1120</f>
        <v>-1120</v>
      </c>
      <c r="G29" s="33">
        <f>(D29-F29)/F29</f>
        <v>-0.075</v>
      </c>
      <c r="H29" s="19"/>
      <c r="I29" s="42">
        <f>-1180+D29</f>
        <v>-2216</v>
      </c>
      <c r="J29" s="19"/>
      <c r="K29" s="35">
        <f>-2225</f>
        <v>-2225</v>
      </c>
      <c r="L29" s="34">
        <f>(I29-K29)/K29</f>
        <v>-0.004044943820224719</v>
      </c>
    </row>
    <row r="30" spans="3:12" ht="12.75">
      <c r="C30" s="45"/>
      <c r="D30" s="42"/>
      <c r="E30" s="19"/>
      <c r="F30" s="43"/>
      <c r="G30" s="41"/>
      <c r="H30" s="19"/>
      <c r="I30" s="42"/>
      <c r="J30" s="19"/>
      <c r="K30" s="43"/>
      <c r="L30" s="46"/>
    </row>
    <row r="31" spans="2:12" ht="13.5" thickBot="1">
      <c r="B31" s="1" t="s">
        <v>21</v>
      </c>
      <c r="C31" s="1" t="s">
        <v>22</v>
      </c>
      <c r="D31" s="47">
        <v>0</v>
      </c>
      <c r="E31" s="31"/>
      <c r="F31" s="32">
        <v>0</v>
      </c>
      <c r="G31" s="33"/>
      <c r="H31" s="19"/>
      <c r="I31" s="47">
        <v>0</v>
      </c>
      <c r="J31" s="31"/>
      <c r="K31" s="32">
        <v>62067</v>
      </c>
      <c r="L31" s="34"/>
    </row>
    <row r="32" spans="3:12" ht="13.5" thickTop="1">
      <c r="C32" s="45"/>
      <c r="D32" s="42"/>
      <c r="E32" s="19"/>
      <c r="F32" s="43"/>
      <c r="G32" s="41"/>
      <c r="H32" s="19"/>
      <c r="I32" s="42"/>
      <c r="J32" s="19"/>
      <c r="K32" s="43"/>
      <c r="L32" s="46"/>
    </row>
    <row r="33" spans="2:12" ht="12.75">
      <c r="B33" s="1" t="s">
        <v>23</v>
      </c>
      <c r="C33" s="1" t="s">
        <v>79</v>
      </c>
      <c r="D33" s="42">
        <f>-11470</f>
        <v>-11470</v>
      </c>
      <c r="E33" s="19"/>
      <c r="F33" s="35">
        <f>-3197</f>
        <v>-3197</v>
      </c>
      <c r="G33" s="33">
        <f>(D33-F33)/F33</f>
        <v>2.5877385048482955</v>
      </c>
      <c r="H33" s="19"/>
      <c r="I33" s="42">
        <f>-7894+D33</f>
        <v>-19364</v>
      </c>
      <c r="J33" s="19"/>
      <c r="K33" s="35">
        <v>56946</v>
      </c>
      <c r="L33" s="34">
        <f>(I33-K33)/K33</f>
        <v>-1.3400414427703438</v>
      </c>
    </row>
    <row r="34" spans="3:12" ht="12.75">
      <c r="C34" s="1" t="s">
        <v>19</v>
      </c>
      <c r="D34" s="42"/>
      <c r="E34" s="19"/>
      <c r="F34" s="43"/>
      <c r="G34" s="41"/>
      <c r="H34" s="19"/>
      <c r="I34" s="42"/>
      <c r="J34" s="19"/>
      <c r="K34" s="43"/>
      <c r="L34" s="46"/>
    </row>
    <row r="35" spans="4:12" ht="12.75">
      <c r="D35" s="19"/>
      <c r="E35" s="19"/>
      <c r="F35" s="40"/>
      <c r="G35" s="41"/>
      <c r="H35" s="19"/>
      <c r="I35" s="19"/>
      <c r="J35" s="19"/>
      <c r="K35" s="40"/>
      <c r="L35" s="23"/>
    </row>
    <row r="36" spans="2:12" ht="12.75">
      <c r="B36" s="1" t="s">
        <v>24</v>
      </c>
      <c r="C36" s="1" t="s">
        <v>80</v>
      </c>
      <c r="D36" s="19">
        <v>0</v>
      </c>
      <c r="E36" s="19"/>
      <c r="F36" s="35">
        <v>0</v>
      </c>
      <c r="G36" s="33"/>
      <c r="H36" s="19"/>
      <c r="I36" s="19">
        <v>0</v>
      </c>
      <c r="J36" s="19"/>
      <c r="K36" s="35">
        <v>0</v>
      </c>
      <c r="L36" s="23"/>
    </row>
    <row r="37" spans="3:12" ht="13.5" thickBot="1">
      <c r="C37" s="1" t="s">
        <v>81</v>
      </c>
      <c r="D37" s="48"/>
      <c r="E37" s="31"/>
      <c r="F37" s="32"/>
      <c r="G37" s="41"/>
      <c r="H37" s="19"/>
      <c r="I37" s="48"/>
      <c r="J37" s="31"/>
      <c r="K37" s="32"/>
      <c r="L37" s="23"/>
    </row>
    <row r="38" spans="4:12" ht="13.5" thickTop="1">
      <c r="D38" s="19"/>
      <c r="E38" s="19"/>
      <c r="F38" s="40"/>
      <c r="G38" s="41"/>
      <c r="H38" s="19"/>
      <c r="I38" s="19"/>
      <c r="J38" s="19"/>
      <c r="K38" s="40"/>
      <c r="L38" s="23"/>
    </row>
    <row r="39" spans="2:12" ht="12.75">
      <c r="B39" s="1" t="s">
        <v>25</v>
      </c>
      <c r="C39" s="1" t="s">
        <v>82</v>
      </c>
      <c r="D39" s="19">
        <f>D33+D36</f>
        <v>-11470</v>
      </c>
      <c r="E39" s="19"/>
      <c r="F39" s="19">
        <f>F33+F36</f>
        <v>-3197</v>
      </c>
      <c r="G39" s="33">
        <f>(D39-F39)/F39</f>
        <v>2.5877385048482955</v>
      </c>
      <c r="H39" s="19"/>
      <c r="I39" s="19">
        <f>I33+I36</f>
        <v>-19364</v>
      </c>
      <c r="J39" s="19"/>
      <c r="K39" s="19">
        <f>K33+K36</f>
        <v>56946</v>
      </c>
      <c r="L39" s="34">
        <f>(I39-K39)/K39</f>
        <v>-1.3400414427703438</v>
      </c>
    </row>
    <row r="40" spans="3:12" ht="12.75">
      <c r="C40" s="1" t="s">
        <v>83</v>
      </c>
      <c r="D40" s="19"/>
      <c r="E40" s="19"/>
      <c r="F40" s="40"/>
      <c r="G40" s="41"/>
      <c r="H40" s="19"/>
      <c r="I40" s="19"/>
      <c r="J40" s="19"/>
      <c r="K40" s="40"/>
      <c r="L40" s="23"/>
    </row>
    <row r="41" spans="3:12" ht="12.75">
      <c r="C41" s="1" t="s">
        <v>84</v>
      </c>
      <c r="D41" s="19"/>
      <c r="E41" s="19"/>
      <c r="F41" s="40"/>
      <c r="G41" s="41"/>
      <c r="H41" s="19"/>
      <c r="I41" s="19"/>
      <c r="J41" s="19"/>
      <c r="K41" s="40"/>
      <c r="L41" s="23"/>
    </row>
    <row r="42" spans="4:12" ht="12.75">
      <c r="D42" s="19"/>
      <c r="E42" s="19"/>
      <c r="F42" s="40"/>
      <c r="G42" s="41"/>
      <c r="H42" s="19"/>
      <c r="I42" s="19"/>
      <c r="J42" s="19"/>
      <c r="K42" s="40"/>
      <c r="L42" s="23"/>
    </row>
    <row r="43" spans="2:12" ht="13.5" thickBot="1">
      <c r="B43" s="1" t="s">
        <v>26</v>
      </c>
      <c r="C43" s="1" t="s">
        <v>85</v>
      </c>
      <c r="D43" s="49">
        <v>0</v>
      </c>
      <c r="E43" s="50"/>
      <c r="F43" s="51">
        <v>0</v>
      </c>
      <c r="G43" s="52"/>
      <c r="H43" s="52"/>
      <c r="I43" s="48">
        <f>D43</f>
        <v>0</v>
      </c>
      <c r="J43" s="50"/>
      <c r="K43" s="51">
        <v>0</v>
      </c>
      <c r="L43" s="34"/>
    </row>
    <row r="44" spans="4:12" ht="13.5" thickTop="1">
      <c r="D44" s="19"/>
      <c r="E44" s="19"/>
      <c r="F44" s="40"/>
      <c r="G44" s="41"/>
      <c r="H44" s="19"/>
      <c r="I44" s="19"/>
      <c r="J44" s="31"/>
      <c r="K44" s="40"/>
      <c r="L44" s="23"/>
    </row>
    <row r="45" spans="2:12" ht="12.75">
      <c r="B45" s="1" t="s">
        <v>27</v>
      </c>
      <c r="C45" s="1" t="s">
        <v>86</v>
      </c>
      <c r="D45" s="19"/>
      <c r="E45" s="19"/>
      <c r="F45" s="40"/>
      <c r="G45" s="41"/>
      <c r="H45" s="19"/>
      <c r="I45" s="19"/>
      <c r="J45" s="31"/>
      <c r="K45" s="40"/>
      <c r="L45" s="23"/>
    </row>
    <row r="46" spans="3:12" ht="12.75">
      <c r="C46" s="1" t="s">
        <v>28</v>
      </c>
      <c r="D46" s="19">
        <f>D39+D43</f>
        <v>-11470</v>
      </c>
      <c r="F46" s="19">
        <f>F39+F43</f>
        <v>-3197</v>
      </c>
      <c r="G46" s="33">
        <f>(D46-F46)/F46</f>
        <v>2.5877385048482955</v>
      </c>
      <c r="I46" s="19">
        <f>I39+I43</f>
        <v>-19364</v>
      </c>
      <c r="J46" s="24"/>
      <c r="K46" s="19">
        <f>K39+K43</f>
        <v>56946</v>
      </c>
      <c r="L46" s="34">
        <f>(I46-K46)/K46</f>
        <v>-1.3400414427703438</v>
      </c>
    </row>
    <row r="47" spans="6:12" ht="12.75">
      <c r="F47" s="5"/>
      <c r="G47" s="1"/>
      <c r="J47" s="24"/>
      <c r="K47" s="5"/>
      <c r="L47" s="22"/>
    </row>
    <row r="48" spans="3:12" ht="12.75">
      <c r="C48" s="1" t="s">
        <v>29</v>
      </c>
      <c r="D48" s="53">
        <v>0</v>
      </c>
      <c r="E48" s="54"/>
      <c r="F48" s="53">
        <v>0</v>
      </c>
      <c r="G48" s="54"/>
      <c r="H48" s="54"/>
      <c r="I48" s="53">
        <v>0</v>
      </c>
      <c r="J48" s="54"/>
      <c r="K48" s="53">
        <v>0</v>
      </c>
      <c r="L48" s="34"/>
    </row>
    <row r="49" spans="4:12" ht="12.75">
      <c r="D49" s="53"/>
      <c r="E49" s="54"/>
      <c r="F49" s="53"/>
      <c r="G49" s="55"/>
      <c r="H49" s="55"/>
      <c r="I49" s="53"/>
      <c r="J49" s="54"/>
      <c r="K49" s="53"/>
      <c r="L49" s="34"/>
    </row>
    <row r="50" spans="2:12" ht="12.75">
      <c r="B50" s="1" t="s">
        <v>30</v>
      </c>
      <c r="C50" s="1" t="s">
        <v>87</v>
      </c>
      <c r="D50" s="53"/>
      <c r="E50" s="54"/>
      <c r="F50" s="53"/>
      <c r="G50" s="55"/>
      <c r="H50" s="55"/>
      <c r="I50" s="53"/>
      <c r="J50" s="54"/>
      <c r="K50" s="53"/>
      <c r="L50" s="34"/>
    </row>
    <row r="51" spans="5:12" ht="12.75">
      <c r="E51" s="24"/>
      <c r="F51" s="5"/>
      <c r="J51" s="24"/>
      <c r="K51" s="5"/>
      <c r="L51" s="23"/>
    </row>
    <row r="52" spans="2:12" ht="12.75">
      <c r="B52" s="1" t="s">
        <v>32</v>
      </c>
      <c r="C52" s="1" t="s">
        <v>88</v>
      </c>
      <c r="E52" s="24"/>
      <c r="F52" s="5"/>
      <c r="J52" s="24"/>
      <c r="K52" s="5"/>
      <c r="L52" s="23"/>
    </row>
    <row r="53" spans="3:12" ht="12.75">
      <c r="C53" s="1" t="s">
        <v>31</v>
      </c>
      <c r="D53" s="56">
        <f>D46+D48</f>
        <v>-11470</v>
      </c>
      <c r="E53" s="24"/>
      <c r="F53" s="56">
        <f>F46+F48</f>
        <v>-3197</v>
      </c>
      <c r="G53" s="33">
        <f>(D53-F53)/F53</f>
        <v>2.5877385048482955</v>
      </c>
      <c r="I53" s="56">
        <f>I46+I48</f>
        <v>-19364</v>
      </c>
      <c r="J53" s="24"/>
      <c r="K53" s="56">
        <f>K46+K48</f>
        <v>56946</v>
      </c>
      <c r="L53" s="34">
        <f>(I53-K53)/K53</f>
        <v>-1.3400414427703438</v>
      </c>
    </row>
    <row r="54" spans="5:12" ht="12.75">
      <c r="E54" s="24"/>
      <c r="F54" s="5"/>
      <c r="J54" s="24"/>
      <c r="K54" s="5"/>
      <c r="L54" s="23"/>
    </row>
    <row r="55" spans="2:15" ht="12.75">
      <c r="B55" s="1" t="s">
        <v>36</v>
      </c>
      <c r="C55" s="1" t="s">
        <v>33</v>
      </c>
      <c r="D55" s="57">
        <v>0</v>
      </c>
      <c r="E55" s="54"/>
      <c r="F55" s="35">
        <v>0</v>
      </c>
      <c r="G55" s="55"/>
      <c r="H55" s="55"/>
      <c r="I55" s="57">
        <v>0</v>
      </c>
      <c r="J55" s="54"/>
      <c r="K55" s="35">
        <v>0</v>
      </c>
      <c r="L55" s="34" t="s">
        <v>15</v>
      </c>
      <c r="M55" s="55"/>
      <c r="N55" s="55"/>
      <c r="O55" s="55"/>
    </row>
    <row r="56" spans="3:12" ht="12.75">
      <c r="C56" s="1" t="s">
        <v>89</v>
      </c>
      <c r="D56" s="58">
        <v>0</v>
      </c>
      <c r="E56" s="24"/>
      <c r="F56" s="35">
        <v>0</v>
      </c>
      <c r="I56" s="58">
        <v>0</v>
      </c>
      <c r="J56" s="24"/>
      <c r="K56" s="35">
        <v>0</v>
      </c>
      <c r="L56" s="59" t="s">
        <v>15</v>
      </c>
    </row>
    <row r="57" spans="3:12" ht="12.75">
      <c r="C57" s="1" t="s">
        <v>34</v>
      </c>
      <c r="D57" s="58">
        <v>0</v>
      </c>
      <c r="E57" s="24"/>
      <c r="F57" s="35">
        <v>0</v>
      </c>
      <c r="I57" s="58">
        <v>0</v>
      </c>
      <c r="J57" s="24"/>
      <c r="K57" s="35">
        <v>0</v>
      </c>
      <c r="L57" s="59" t="s">
        <v>15</v>
      </c>
    </row>
    <row r="58" spans="3:12" ht="12.75">
      <c r="C58" s="1" t="s">
        <v>35</v>
      </c>
      <c r="E58" s="24"/>
      <c r="F58" s="5"/>
      <c r="J58" s="24"/>
      <c r="K58" s="5"/>
      <c r="L58" s="23"/>
    </row>
    <row r="59" spans="5:12" ht="12.75">
      <c r="E59" s="24"/>
      <c r="F59" s="5"/>
      <c r="J59" s="24"/>
      <c r="K59" s="5"/>
      <c r="L59" s="23"/>
    </row>
    <row r="60" spans="2:12" ht="12.75">
      <c r="B60" s="1" t="s">
        <v>90</v>
      </c>
      <c r="C60" s="1" t="s">
        <v>91</v>
      </c>
      <c r="E60" s="24"/>
      <c r="F60" s="5"/>
      <c r="J60" s="24"/>
      <c r="K60" s="5"/>
      <c r="L60" s="23"/>
    </row>
    <row r="61" spans="3:12" ht="13.5" thickBot="1">
      <c r="C61" s="1" t="s">
        <v>35</v>
      </c>
      <c r="D61" s="60">
        <f>D53+D55</f>
        <v>-11470</v>
      </c>
      <c r="E61" s="24"/>
      <c r="F61" s="60">
        <f>F53+F55</f>
        <v>-3197</v>
      </c>
      <c r="G61" s="33">
        <f>(D61-F61)/F61</f>
        <v>2.5877385048482955</v>
      </c>
      <c r="I61" s="60">
        <f>I53+I55</f>
        <v>-19364</v>
      </c>
      <c r="J61" s="24"/>
      <c r="K61" s="60">
        <f>K53+K55</f>
        <v>56946</v>
      </c>
      <c r="L61" s="22"/>
    </row>
    <row r="62" spans="5:12" ht="13.5" thickTop="1">
      <c r="E62" s="24"/>
      <c r="F62" s="5"/>
      <c r="J62" s="24"/>
      <c r="K62" s="5"/>
      <c r="L62" s="23"/>
    </row>
    <row r="63" spans="1:12" ht="12.75">
      <c r="A63" s="1">
        <v>3</v>
      </c>
      <c r="C63" s="1" t="s">
        <v>92</v>
      </c>
      <c r="E63" s="24"/>
      <c r="F63" s="61"/>
      <c r="J63" s="24"/>
      <c r="K63" s="61"/>
      <c r="L63" s="23"/>
    </row>
    <row r="64" spans="3:12" ht="12.75">
      <c r="C64" s="1" t="s">
        <v>37</v>
      </c>
      <c r="E64" s="24"/>
      <c r="F64" s="5"/>
      <c r="G64" s="1"/>
      <c r="J64" s="24"/>
      <c r="K64" s="5"/>
      <c r="L64" s="22"/>
    </row>
    <row r="65" spans="3:12" ht="12.75">
      <c r="C65" s="1" t="s">
        <v>38</v>
      </c>
      <c r="E65" s="24"/>
      <c r="F65" s="41"/>
      <c r="J65" s="24"/>
      <c r="K65" s="41"/>
      <c r="L65" s="23"/>
    </row>
    <row r="66" spans="5:12" ht="12.75">
      <c r="E66" s="24"/>
      <c r="F66" s="41"/>
      <c r="J66" s="24"/>
      <c r="K66" s="41"/>
      <c r="L66" s="23"/>
    </row>
    <row r="67" spans="2:12" ht="12.75">
      <c r="B67" s="1" t="s">
        <v>14</v>
      </c>
      <c r="C67" s="1" t="s">
        <v>94</v>
      </c>
      <c r="E67" s="24"/>
      <c r="F67" s="41"/>
      <c r="J67" s="24"/>
      <c r="K67" s="41"/>
      <c r="L67" s="23"/>
    </row>
    <row r="68" spans="3:12" ht="13.5" thickBot="1">
      <c r="C68" s="1" t="s">
        <v>39</v>
      </c>
      <c r="D68" s="62">
        <f>D61/106000*100</f>
        <v>-10.820754716981131</v>
      </c>
      <c r="E68" s="24"/>
      <c r="F68" s="62">
        <f>F61/106000*100</f>
        <v>-3.0160377358490567</v>
      </c>
      <c r="G68" s="33">
        <f>(D68-F68)/F68</f>
        <v>2.587738504848295</v>
      </c>
      <c r="I68" s="62">
        <f>I61/106000*100</f>
        <v>-18.267924528301887</v>
      </c>
      <c r="J68" s="24"/>
      <c r="K68" s="62">
        <f>K61/106000*100</f>
        <v>53.72264150943396</v>
      </c>
      <c r="L68" s="34">
        <f>(I68-K68)/K68</f>
        <v>-1.3400414427703438</v>
      </c>
    </row>
    <row r="69" spans="4:12" ht="13.5" thickTop="1">
      <c r="D69" s="63"/>
      <c r="E69" s="24"/>
      <c r="F69" s="64"/>
      <c r="I69" s="63"/>
      <c r="J69" s="24"/>
      <c r="K69" s="64"/>
      <c r="L69" s="23"/>
    </row>
    <row r="70" spans="2:12" ht="12.75">
      <c r="B70" s="1" t="s">
        <v>16</v>
      </c>
      <c r="C70" s="1" t="s">
        <v>93</v>
      </c>
      <c r="D70" s="63"/>
      <c r="E70" s="24"/>
      <c r="F70" s="64"/>
      <c r="I70" s="63"/>
      <c r="J70" s="24"/>
      <c r="K70" s="64"/>
      <c r="L70" s="23"/>
    </row>
    <row r="71" spans="3:12" ht="13.5" thickBot="1">
      <c r="C71" s="1" t="s">
        <v>39</v>
      </c>
      <c r="D71" s="65" t="s">
        <v>40</v>
      </c>
      <c r="E71" s="24"/>
      <c r="F71" s="66" t="s">
        <v>40</v>
      </c>
      <c r="I71" s="65" t="s">
        <v>40</v>
      </c>
      <c r="J71" s="24"/>
      <c r="K71" s="66" t="s">
        <v>40</v>
      </c>
      <c r="L71" s="23"/>
    </row>
    <row r="72" spans="5:12" ht="13.5" thickTop="1">
      <c r="E72" s="24"/>
      <c r="G72" s="1"/>
      <c r="J72" s="24"/>
      <c r="L72" s="22"/>
    </row>
    <row r="73" spans="2:12" ht="12.75">
      <c r="B73" s="11" t="s">
        <v>103</v>
      </c>
      <c r="C73" s="11"/>
      <c r="E73" s="24"/>
      <c r="G73" s="1"/>
      <c r="J73" s="24"/>
      <c r="K73" s="10"/>
      <c r="L73" s="22"/>
    </row>
    <row r="74" spans="2:12" ht="12.75">
      <c r="B74" s="11" t="s">
        <v>100</v>
      </c>
      <c r="G74" s="1"/>
      <c r="J74" s="24"/>
      <c r="K74" s="10"/>
      <c r="L74" s="22"/>
    </row>
    <row r="75" spans="7:12" ht="12.75">
      <c r="G75" s="1"/>
      <c r="J75" s="24"/>
      <c r="K75" s="10"/>
      <c r="L75" s="22"/>
    </row>
    <row r="76" spans="7:12" ht="12.75">
      <c r="G76" s="1"/>
      <c r="J76" s="24"/>
      <c r="K76" s="10"/>
      <c r="L76" s="22"/>
    </row>
    <row r="77" spans="7:12" ht="12.75">
      <c r="G77" s="1"/>
      <c r="J77" s="24"/>
      <c r="K77" s="10"/>
      <c r="L77" s="22"/>
    </row>
    <row r="78" spans="7:12" ht="12.75">
      <c r="G78" s="1"/>
      <c r="K78" s="10"/>
      <c r="L78" s="22"/>
    </row>
    <row r="79" spans="7:12" ht="12.75">
      <c r="G79" s="1"/>
      <c r="K79" s="10"/>
      <c r="L79" s="22"/>
    </row>
    <row r="80" spans="7:12" ht="12.75">
      <c r="G80" s="1"/>
      <c r="K80" s="10"/>
      <c r="L80" s="22"/>
    </row>
    <row r="81" spans="7:12" ht="12.75">
      <c r="G81" s="1"/>
      <c r="K81" s="10"/>
      <c r="L81" s="22"/>
    </row>
    <row r="82" spans="7:12" ht="12.75">
      <c r="G82" s="1"/>
      <c r="K82" s="10"/>
      <c r="L82" s="22"/>
    </row>
    <row r="83" spans="7:12" ht="12.75">
      <c r="G83" s="1"/>
      <c r="K83" s="10"/>
      <c r="L83" s="1"/>
    </row>
    <row r="84" spans="7:12" ht="12.75">
      <c r="G84" s="1"/>
      <c r="K84" s="10"/>
      <c r="L84" s="1"/>
    </row>
    <row r="85" spans="7:12" ht="12.75">
      <c r="G85" s="1"/>
      <c r="K85" s="10"/>
      <c r="L85" s="1"/>
    </row>
    <row r="86" spans="7:12" ht="12.75">
      <c r="G86" s="1"/>
      <c r="K86" s="10"/>
      <c r="L86" s="1"/>
    </row>
    <row r="87" spans="7:12" ht="12.75">
      <c r="G87" s="1"/>
      <c r="K87" s="10"/>
      <c r="L87" s="1"/>
    </row>
    <row r="88" spans="7:12" ht="12.75">
      <c r="G88" s="1"/>
      <c r="K88" s="10"/>
      <c r="L88" s="1"/>
    </row>
    <row r="89" spans="7:12" ht="12.75">
      <c r="G89" s="1"/>
      <c r="K89" s="10"/>
      <c r="L89" s="1"/>
    </row>
    <row r="90" spans="7:12" ht="12.75">
      <c r="G90" s="1"/>
      <c r="K90" s="10"/>
      <c r="L90" s="1"/>
    </row>
    <row r="91" spans="7:12" ht="12.75">
      <c r="G91" s="1"/>
      <c r="K91" s="10"/>
      <c r="L91" s="1"/>
    </row>
    <row r="92" spans="7:12" ht="12.75">
      <c r="G92" s="1"/>
      <c r="K92" s="10"/>
      <c r="L92" s="1"/>
    </row>
    <row r="93" spans="7:12" ht="12.75">
      <c r="G93" s="1"/>
      <c r="K93" s="10"/>
      <c r="L93" s="1"/>
    </row>
    <row r="94" spans="7:12" ht="12.75">
      <c r="G94" s="1"/>
      <c r="K94" s="10"/>
      <c r="L94" s="1"/>
    </row>
    <row r="95" spans="7:12" ht="12.75">
      <c r="G95" s="1"/>
      <c r="K95" s="10"/>
      <c r="L95" s="1"/>
    </row>
    <row r="96" spans="7:12" ht="12.75">
      <c r="G96" s="1"/>
      <c r="K96" s="10"/>
      <c r="L96" s="1"/>
    </row>
    <row r="97" spans="7:12" ht="12.75">
      <c r="G97" s="1"/>
      <c r="K97" s="10"/>
      <c r="L97" s="1"/>
    </row>
    <row r="98" spans="7:12" ht="12.75">
      <c r="G98" s="1"/>
      <c r="K98" s="10"/>
      <c r="L98" s="1"/>
    </row>
    <row r="99" spans="7:12" ht="12.75">
      <c r="G99" s="1"/>
      <c r="K99" s="10"/>
      <c r="L99" s="1"/>
    </row>
    <row r="100" spans="3:12" ht="12.75">
      <c r="C100" s="11"/>
      <c r="G100" s="1"/>
      <c r="K100" s="10"/>
      <c r="L100" s="1"/>
    </row>
    <row r="101" spans="7:12" ht="12.75">
      <c r="G101" s="1"/>
      <c r="K101" s="10"/>
      <c r="L101" s="1"/>
    </row>
    <row r="102" spans="7:12" ht="12.75">
      <c r="G102" s="1"/>
      <c r="K102" s="10"/>
      <c r="L102" s="1"/>
    </row>
    <row r="103" spans="7:12" ht="12.75">
      <c r="G103" s="1"/>
      <c r="K103" s="10"/>
      <c r="L103" s="1"/>
    </row>
    <row r="104" spans="3:12" ht="12.75">
      <c r="C104" s="11"/>
      <c r="G104" s="1"/>
      <c r="K104" s="10"/>
      <c r="L104" s="1"/>
    </row>
    <row r="105" spans="7:12" ht="12.75">
      <c r="G105" s="1"/>
      <c r="K105" s="10"/>
      <c r="L105" s="1"/>
    </row>
    <row r="106" spans="7:12" ht="12.75">
      <c r="G106" s="1"/>
      <c r="K106" s="10"/>
      <c r="L106" s="1"/>
    </row>
    <row r="107" spans="7:12" ht="12.75">
      <c r="G107" s="1"/>
      <c r="K107" s="10"/>
      <c r="L107" s="1"/>
    </row>
    <row r="108" spans="7:12" ht="12.75">
      <c r="G108" s="1"/>
      <c r="K108" s="10"/>
      <c r="L108" s="1"/>
    </row>
    <row r="109" spans="7:12" ht="12.75">
      <c r="G109" s="1"/>
      <c r="K109" s="10"/>
      <c r="L109" s="1"/>
    </row>
    <row r="110" spans="7:12" ht="12.75">
      <c r="G110" s="1"/>
      <c r="K110" s="10"/>
      <c r="L110" s="1"/>
    </row>
    <row r="111" spans="7:12" ht="12.75">
      <c r="G111" s="1"/>
      <c r="K111" s="10"/>
      <c r="L111" s="1"/>
    </row>
    <row r="112" spans="7:12" ht="12.75">
      <c r="G112" s="1"/>
      <c r="K112" s="10"/>
      <c r="L112" s="1"/>
    </row>
    <row r="113" spans="7:12" ht="12.75">
      <c r="G113" s="1"/>
      <c r="K113" s="10"/>
      <c r="L113" s="1"/>
    </row>
    <row r="114" spans="7:12" ht="12.75">
      <c r="G114" s="1"/>
      <c r="K114" s="10"/>
      <c r="L114" s="1"/>
    </row>
    <row r="115" spans="7:12" ht="12.75">
      <c r="G115" s="1"/>
      <c r="K115" s="10"/>
      <c r="L115" s="1"/>
    </row>
    <row r="116" spans="7:12" ht="12.75">
      <c r="G116" s="1"/>
      <c r="K116" s="10"/>
      <c r="L116" s="1"/>
    </row>
    <row r="117" spans="7:12" ht="12.75">
      <c r="G117" s="1"/>
      <c r="K117" s="10"/>
      <c r="L117" s="1"/>
    </row>
    <row r="118" spans="7:12" ht="12.75">
      <c r="G118" s="1"/>
      <c r="K118" s="10"/>
      <c r="L118" s="1"/>
    </row>
    <row r="119" spans="7:12" ht="12.75">
      <c r="G119" s="1"/>
      <c r="K119" s="10"/>
      <c r="L119" s="1"/>
    </row>
    <row r="120" spans="7:12" ht="12.75">
      <c r="G120" s="1"/>
      <c r="K120" s="10"/>
      <c r="L120" s="1"/>
    </row>
    <row r="121" spans="7:12" ht="12.75">
      <c r="G121" s="1"/>
      <c r="K121" s="10"/>
      <c r="L121" s="1"/>
    </row>
    <row r="122" spans="7:12" ht="12.75">
      <c r="G122" s="1"/>
      <c r="K122" s="10"/>
      <c r="L122" s="1"/>
    </row>
    <row r="123" spans="7:12" ht="12.75">
      <c r="G123" s="1"/>
      <c r="K123" s="10"/>
      <c r="L123" s="1"/>
    </row>
    <row r="124" spans="7:12" ht="12.75">
      <c r="G124" s="1"/>
      <c r="L124" s="1"/>
    </row>
    <row r="125" spans="7:12" ht="12.75">
      <c r="G125" s="1"/>
      <c r="L125" s="1"/>
    </row>
    <row r="126" spans="7:12" ht="12.75">
      <c r="G126" s="1"/>
      <c r="L126" s="1"/>
    </row>
    <row r="127" spans="7:12" ht="12.75">
      <c r="G127" s="1"/>
      <c r="L127" s="1"/>
    </row>
    <row r="128" spans="7:12" ht="12.75">
      <c r="G128" s="1"/>
      <c r="L128" s="1"/>
    </row>
    <row r="129" spans="7:12" ht="12.75">
      <c r="G129" s="1"/>
      <c r="L129" s="1"/>
    </row>
    <row r="130" spans="7:12" ht="12.75">
      <c r="G130" s="1"/>
      <c r="L130" s="1"/>
    </row>
    <row r="131" spans="7:12" ht="12.75">
      <c r="G131" s="1"/>
      <c r="L131" s="1"/>
    </row>
    <row r="132" spans="7:12" ht="12.75">
      <c r="G132" s="1"/>
      <c r="L132" s="1"/>
    </row>
    <row r="133" spans="7:12" ht="12.75">
      <c r="G133" s="1"/>
      <c r="L133" s="1"/>
    </row>
    <row r="134" spans="7:12" ht="12.75">
      <c r="G134" s="1"/>
      <c r="L134" s="1"/>
    </row>
    <row r="135" spans="7:12" ht="12.75">
      <c r="G135" s="1"/>
      <c r="L135" s="1"/>
    </row>
    <row r="136" spans="7:12" ht="12.75">
      <c r="G136" s="1"/>
      <c r="L136" s="1"/>
    </row>
    <row r="137" spans="7:12" ht="12.75">
      <c r="G137" s="1"/>
      <c r="L137" s="1"/>
    </row>
    <row r="138" spans="7:12" ht="12.75">
      <c r="G138" s="1"/>
      <c r="L138" s="1"/>
    </row>
    <row r="139" spans="7:12" ht="12.75">
      <c r="G139" s="1"/>
      <c r="L139" s="1"/>
    </row>
    <row r="140" spans="7:12" ht="12.75">
      <c r="G140" s="1"/>
      <c r="L140" s="1"/>
    </row>
    <row r="141" spans="7:12" ht="12.75">
      <c r="G141" s="1"/>
      <c r="L141" s="1"/>
    </row>
    <row r="142" spans="7:12" ht="12.75">
      <c r="G142" s="1"/>
      <c r="L142" s="1"/>
    </row>
    <row r="143" spans="7:12" ht="12.75">
      <c r="G143" s="1"/>
      <c r="L143" s="1"/>
    </row>
    <row r="144" spans="7:12" ht="12.75">
      <c r="G144" s="1"/>
      <c r="L144" s="1"/>
    </row>
    <row r="145" spans="7:12" ht="12.75">
      <c r="G145" s="1"/>
      <c r="L145" s="1"/>
    </row>
    <row r="146" spans="7:12" ht="12.75">
      <c r="G146" s="1"/>
      <c r="L146" s="1"/>
    </row>
    <row r="147" spans="7:12" ht="12.75">
      <c r="G147" s="1"/>
      <c r="L147" s="1"/>
    </row>
    <row r="148" spans="7:12" ht="12.75">
      <c r="G148" s="1"/>
      <c r="L148" s="1"/>
    </row>
    <row r="149" spans="7:12" ht="12.75">
      <c r="G149" s="1"/>
      <c r="L149" s="1"/>
    </row>
    <row r="150" spans="7:12" ht="12.75">
      <c r="G150" s="1"/>
      <c r="L150" s="1"/>
    </row>
    <row r="151" spans="7:12" ht="12.75">
      <c r="G151" s="1"/>
      <c r="L151" s="1"/>
    </row>
    <row r="152" spans="7:12" ht="12.75">
      <c r="G152" s="1"/>
      <c r="L152" s="1"/>
    </row>
    <row r="153" spans="7:12" ht="12.75">
      <c r="G153" s="1"/>
      <c r="L153" s="1"/>
    </row>
    <row r="154" spans="7:12" ht="12.75">
      <c r="G154" s="1"/>
      <c r="L154" s="1"/>
    </row>
    <row r="155" spans="7:12" ht="12.75">
      <c r="G155" s="1"/>
      <c r="L155" s="1"/>
    </row>
    <row r="156" spans="7:12" ht="12.75">
      <c r="G156" s="1"/>
      <c r="L156" s="1"/>
    </row>
    <row r="157" spans="7:12" ht="12.75">
      <c r="G157" s="1"/>
      <c r="L157" s="1"/>
    </row>
    <row r="158" spans="7:12" ht="12.75">
      <c r="G158" s="1"/>
      <c r="L158" s="1"/>
    </row>
    <row r="159" spans="7:12" ht="12.75">
      <c r="G159" s="1"/>
      <c r="L159" s="1"/>
    </row>
    <row r="160" spans="7:12" ht="12.75">
      <c r="G160" s="1"/>
      <c r="L160" s="1"/>
    </row>
    <row r="161" spans="7:12" ht="12.75">
      <c r="G161" s="1"/>
      <c r="L161" s="1"/>
    </row>
    <row r="162" spans="7:12" ht="12.75">
      <c r="G162" s="1"/>
      <c r="L162" s="1"/>
    </row>
    <row r="163" spans="7:12" ht="12.75">
      <c r="G163" s="1"/>
      <c r="L163" s="1"/>
    </row>
    <row r="164" spans="7:12" ht="12.75">
      <c r="G164" s="1"/>
      <c r="L164" s="1"/>
    </row>
    <row r="165" spans="7:12" ht="12.75">
      <c r="G165" s="1"/>
      <c r="L165" s="1"/>
    </row>
    <row r="166" spans="7:12" ht="12.75">
      <c r="G166" s="1"/>
      <c r="L166" s="1"/>
    </row>
    <row r="167" spans="7:12" ht="12.75">
      <c r="G167" s="1"/>
      <c r="L167" s="1"/>
    </row>
    <row r="168" spans="7:12" ht="12.75">
      <c r="G168" s="1"/>
      <c r="L168" s="1"/>
    </row>
    <row r="169" spans="7:12" ht="12.75">
      <c r="G169" s="1"/>
      <c r="L169" s="1"/>
    </row>
    <row r="170" spans="7:12" ht="12.75">
      <c r="G170" s="1"/>
      <c r="L170" s="1"/>
    </row>
    <row r="171" spans="7:12" ht="12.75">
      <c r="G171" s="1"/>
      <c r="L171" s="1"/>
    </row>
    <row r="172" spans="7:12" ht="12.75">
      <c r="G172" s="1"/>
      <c r="L172" s="1"/>
    </row>
    <row r="173" spans="7:12" ht="12.75">
      <c r="G173" s="1"/>
      <c r="L173" s="1"/>
    </row>
    <row r="174" spans="7:12" ht="12.75">
      <c r="G174" s="1"/>
      <c r="L174" s="1"/>
    </row>
    <row r="175" spans="7:12" ht="12.75">
      <c r="G175" s="1"/>
      <c r="L175" s="1"/>
    </row>
    <row r="176" spans="7:12" ht="12.75">
      <c r="G176" s="1"/>
      <c r="L176" s="1"/>
    </row>
    <row r="177" spans="7:12" ht="12.75">
      <c r="G177" s="1"/>
      <c r="L177" s="1"/>
    </row>
    <row r="178" spans="7:12" ht="12.75">
      <c r="G178" s="1"/>
      <c r="L178" s="1"/>
    </row>
    <row r="179" spans="7:12" ht="12.75">
      <c r="G179" s="1"/>
      <c r="L179" s="1"/>
    </row>
    <row r="180" spans="7:12" ht="12.75">
      <c r="G180" s="1"/>
      <c r="L180" s="1"/>
    </row>
    <row r="181" spans="7:12" ht="12.75">
      <c r="G181" s="1"/>
      <c r="L181" s="1"/>
    </row>
    <row r="182" spans="7:12" ht="12.75">
      <c r="G182" s="1"/>
      <c r="L182" s="1"/>
    </row>
    <row r="183" spans="7:12" ht="12.75">
      <c r="G183" s="1"/>
      <c r="L183" s="1"/>
    </row>
    <row r="184" spans="7:12" ht="12.75">
      <c r="G184" s="1"/>
      <c r="L184" s="1"/>
    </row>
    <row r="185" spans="7:12" ht="12.75">
      <c r="G185" s="1"/>
      <c r="L185" s="1"/>
    </row>
    <row r="186" spans="7:12" ht="12.75">
      <c r="G186" s="1"/>
      <c r="L186" s="1"/>
    </row>
    <row r="187" spans="7:12" ht="12.75">
      <c r="G187" s="1"/>
      <c r="L187" s="1"/>
    </row>
    <row r="188" spans="7:12" ht="12.75">
      <c r="G188" s="1"/>
      <c r="L188" s="1"/>
    </row>
    <row r="189" spans="7:12" ht="12.75">
      <c r="G189" s="1"/>
      <c r="L189" s="1"/>
    </row>
    <row r="190" spans="7:12" ht="12.75">
      <c r="G190" s="1"/>
      <c r="L190" s="1"/>
    </row>
    <row r="191" spans="7:12" ht="12.75">
      <c r="G191" s="1"/>
      <c r="L191" s="1"/>
    </row>
    <row r="192" spans="7:12" ht="12.75">
      <c r="G192" s="1"/>
      <c r="L192" s="1"/>
    </row>
    <row r="193" spans="7:12" ht="12.75">
      <c r="G193" s="1"/>
      <c r="L193" s="1"/>
    </row>
    <row r="194" spans="7:12" ht="12.75">
      <c r="G194" s="1"/>
      <c r="L194" s="1"/>
    </row>
    <row r="195" spans="7:12" ht="12.75">
      <c r="G195" s="1"/>
      <c r="L195" s="1"/>
    </row>
    <row r="196" spans="7:12" ht="12.75">
      <c r="G196" s="1"/>
      <c r="L196" s="1"/>
    </row>
    <row r="197" spans="7:12" ht="12.75">
      <c r="G197" s="1"/>
      <c r="L197" s="1"/>
    </row>
    <row r="198" spans="7:12" ht="12.75">
      <c r="G198" s="1"/>
      <c r="L198" s="1"/>
    </row>
    <row r="199" spans="7:12" ht="12.75">
      <c r="G199" s="1"/>
      <c r="L199" s="1"/>
    </row>
    <row r="200" spans="7:12" ht="12.75">
      <c r="G200" s="1"/>
      <c r="L200" s="1"/>
    </row>
    <row r="201" spans="7:12" ht="12.75">
      <c r="G201" s="1"/>
      <c r="L201" s="1"/>
    </row>
    <row r="202" spans="7:12" ht="12.75">
      <c r="G202" s="1"/>
      <c r="L202" s="1"/>
    </row>
    <row r="203" spans="7:12" ht="12.75">
      <c r="G203" s="1"/>
      <c r="L203" s="1"/>
    </row>
    <row r="204" spans="7:12" ht="12.75">
      <c r="G204" s="1"/>
      <c r="L204" s="1"/>
    </row>
    <row r="205" spans="7:12" ht="12.75">
      <c r="G205" s="1"/>
      <c r="L205" s="1"/>
    </row>
    <row r="206" spans="7:12" ht="12.75">
      <c r="G206" s="1"/>
      <c r="L206" s="1"/>
    </row>
    <row r="207" spans="7:12" ht="12.75">
      <c r="G207" s="1"/>
      <c r="L207" s="1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</sheetData>
  <mergeCells count="2">
    <mergeCell ref="C1:L1"/>
    <mergeCell ref="C6:L6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Wah Garments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Yau</dc:creator>
  <cp:keywords/>
  <dc:description/>
  <cp:lastModifiedBy>Tai Wah</cp:lastModifiedBy>
  <cp:lastPrinted>2002-12-23T11:40:25Z</cp:lastPrinted>
  <dcterms:created xsi:type="dcterms:W3CDTF">2000-05-15T06:58:50Z</dcterms:created>
  <dcterms:modified xsi:type="dcterms:W3CDTF">2002-12-23T12:21:38Z</dcterms:modified>
  <cp:category/>
  <cp:version/>
  <cp:contentType/>
  <cp:contentStatus/>
</cp:coreProperties>
</file>