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9135" windowHeight="4980" activeTab="3"/>
  </bookViews>
  <sheets>
    <sheet name="B sheet" sheetId="1" r:id="rId1"/>
    <sheet name="Income sta" sheetId="2" r:id="rId2"/>
    <sheet name="Equity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<sst xmlns="http://schemas.openxmlformats.org/spreadsheetml/2006/main" count="153" uniqueCount="137">
  <si>
    <t>Current</t>
  </si>
  <si>
    <t>MALPAC HOLDINGS BERHAD  (197424-V)</t>
  </si>
  <si>
    <t>RM'000</t>
  </si>
  <si>
    <t>Taxation</t>
  </si>
  <si>
    <t>Investment in Associated Companies</t>
  </si>
  <si>
    <t>Intangible Assets</t>
  </si>
  <si>
    <t>Current Assets</t>
  </si>
  <si>
    <t>Stocks</t>
  </si>
  <si>
    <t>Short Term Investments</t>
  </si>
  <si>
    <t>Cash &amp; Banks</t>
  </si>
  <si>
    <t>Current Liabilities</t>
  </si>
  <si>
    <t>Short Term Borrowings</t>
  </si>
  <si>
    <t>Provision for Taxation</t>
  </si>
  <si>
    <t xml:space="preserve">Net Current Assets </t>
  </si>
  <si>
    <t>Share Capital</t>
  </si>
  <si>
    <t>Reserves</t>
  </si>
  <si>
    <t>Share Premium</t>
  </si>
  <si>
    <t>Revaluation Reserve</t>
  </si>
  <si>
    <t>Capital Reserve</t>
  </si>
  <si>
    <t>Statutory Reserve</t>
  </si>
  <si>
    <t>Long Term Borrowings</t>
  </si>
  <si>
    <t>Other Long Term Liabilities</t>
  </si>
  <si>
    <t>Fixed Deposit</t>
  </si>
  <si>
    <t>Deferred Expenditure</t>
  </si>
  <si>
    <t>Deferred Taxation</t>
  </si>
  <si>
    <t>Long Term Investments</t>
  </si>
  <si>
    <t>Minority Interests</t>
  </si>
  <si>
    <t>Provision for Directors' Fees</t>
  </si>
  <si>
    <t>Shareholders' Equity</t>
  </si>
  <si>
    <t>Retained Profit/(Accumulated Loss)</t>
  </si>
  <si>
    <t>Trade Receivables</t>
  </si>
  <si>
    <t>Loan Receivables</t>
  </si>
  <si>
    <t>Sundry Receivables</t>
  </si>
  <si>
    <t>Trade Payables</t>
  </si>
  <si>
    <t>Other Payables</t>
  </si>
  <si>
    <t>(Loss)/Profit for the Period</t>
  </si>
  <si>
    <t>Property, Plant and Equipment</t>
  </si>
  <si>
    <t>CONDENSED CONSOLIDATED INCOME STATEMENT</t>
  </si>
  <si>
    <t>Adjustment for non-cash flow:-</t>
  </si>
  <si>
    <t>Changes in working capital</t>
  </si>
  <si>
    <t>Loss on disposal of investment</t>
  </si>
  <si>
    <t>Interest income</t>
  </si>
  <si>
    <t>Interest expenses</t>
  </si>
  <si>
    <t xml:space="preserve">Depreciation of property, plant and equipment </t>
  </si>
  <si>
    <t>Bad debts written off</t>
  </si>
  <si>
    <t>Allowance for doubful debts no longer required</t>
  </si>
  <si>
    <t xml:space="preserve"> prepayment</t>
  </si>
  <si>
    <t>Interest received</t>
  </si>
  <si>
    <t>Interest paid</t>
  </si>
  <si>
    <t>Tax paid</t>
  </si>
  <si>
    <t>CASH FLOWS FROM INVESTING ACTIVITIES</t>
  </si>
  <si>
    <t xml:space="preserve">Interest received </t>
  </si>
  <si>
    <t xml:space="preserve">Proceeds from disposal of  investment </t>
  </si>
  <si>
    <t>CASH FLOWS FROM FINANCING ACTIVITIES</t>
  </si>
  <si>
    <t xml:space="preserve">Interest paid </t>
  </si>
  <si>
    <t>Repayment of term loan</t>
  </si>
  <si>
    <t>Repayment of bank borrowings</t>
  </si>
  <si>
    <t>9 month</t>
  </si>
  <si>
    <t>ended</t>
  </si>
  <si>
    <t xml:space="preserve"> Annual Financial Report for the year ended 31st December 2001)</t>
  </si>
  <si>
    <t xml:space="preserve">Revenue </t>
  </si>
  <si>
    <t>Finance costs</t>
  </si>
  <si>
    <t>Minority Interest</t>
  </si>
  <si>
    <t>Basic</t>
  </si>
  <si>
    <t>Diluted</t>
  </si>
  <si>
    <t>Cumulative</t>
  </si>
  <si>
    <t xml:space="preserve">CONDENSED CONSOLIDATED STATEMENTS OF CHANGES IN EQUITY </t>
  </si>
  <si>
    <t>Retained</t>
  </si>
  <si>
    <t>Profits</t>
  </si>
  <si>
    <t>Total</t>
  </si>
  <si>
    <t>ended 30 Sept 2002</t>
  </si>
  <si>
    <t>9 month quarter</t>
  </si>
  <si>
    <t>Other capital</t>
  </si>
  <si>
    <t>reserve</t>
  </si>
  <si>
    <t>Cost of sales</t>
  </si>
  <si>
    <t>Administration expenses</t>
  </si>
  <si>
    <t>Other operating expenses</t>
  </si>
  <si>
    <t>Other operating income</t>
  </si>
  <si>
    <t>Loss before taxation</t>
  </si>
  <si>
    <t>Loss after taxation</t>
  </si>
  <si>
    <t>Cash and Bank Balances</t>
  </si>
  <si>
    <t>Fixed deposit/short term placement</t>
  </si>
  <si>
    <t>Net Profit before tax</t>
  </si>
  <si>
    <t>Gain of disposal of fixed assets</t>
  </si>
  <si>
    <t>Repayment to directors</t>
  </si>
  <si>
    <t>Share</t>
  </si>
  <si>
    <t>Capital</t>
  </si>
  <si>
    <t>premium</t>
  </si>
  <si>
    <t>CONDENSED CONSOLIDATED BALANCE SHEETS</t>
  </si>
  <si>
    <t>Unaudited</t>
  </si>
  <si>
    <t>Audited</t>
  </si>
  <si>
    <t>As At  30/09/02</t>
  </si>
  <si>
    <t>As At 31/12/01</t>
  </si>
  <si>
    <t>Balance at 30 Sept 2002</t>
  </si>
  <si>
    <t>Balance at 1 Jan 2002</t>
  </si>
  <si>
    <t>CASH FLOW FROM OPERATING ACTIVITIES</t>
  </si>
  <si>
    <t>Decrease in amounts owing by clients</t>
  </si>
  <si>
    <t>Decrease in loan receivables</t>
  </si>
  <si>
    <t>Increase in other payable and accruals</t>
  </si>
  <si>
    <t>Cash generated from operations</t>
  </si>
  <si>
    <t>Net cash from operating activities</t>
  </si>
  <si>
    <t>Net cash from investing activities</t>
  </si>
  <si>
    <t>Net cash (used in) financing activities</t>
  </si>
  <si>
    <t>Repayment of  clients</t>
  </si>
  <si>
    <t>NET INCREASE IN CASH AND CASH EQUIVALENTS</t>
  </si>
  <si>
    <t>CASH AND CASH EQUIVALENTS AT BEGINNING OF YEAR</t>
  </si>
  <si>
    <t>CASH AND CASH EQUIVALENTS AT END OF YEAR</t>
  </si>
  <si>
    <t>Movements during the period</t>
  </si>
  <si>
    <t>(cumulative)</t>
  </si>
  <si>
    <t>Annual Financial Report for the year ended 31st December 2001)</t>
  </si>
  <si>
    <t>Report for the year ended 31st December 2001)</t>
  </si>
  <si>
    <t>Financial Report for the year ended 31st December 2001)</t>
  </si>
  <si>
    <t>of shares (Basic &amp; Diluted: 75,000,000)</t>
  </si>
  <si>
    <t>CONDENSED CONSOLIDATED CASH FLOW STATEMENTS</t>
  </si>
  <si>
    <t xml:space="preserve">                 -</t>
  </si>
  <si>
    <t>Loss from operations</t>
  </si>
  <si>
    <t>Net loss for the period</t>
  </si>
  <si>
    <t xml:space="preserve">Increase in other receivables, deposit and </t>
  </si>
  <si>
    <t>Operating loss before changes in working capital</t>
  </si>
  <si>
    <t>Purchase of investment</t>
  </si>
  <si>
    <t>Proceeds from disposal of property, plant and equipment</t>
  </si>
  <si>
    <t>Purchase of property, plant and equipment</t>
  </si>
  <si>
    <t>Total cash and cash equivalents</t>
  </si>
  <si>
    <t>Property, plant and equipment written off</t>
  </si>
  <si>
    <t>Withdrawal of fixed deposit</t>
  </si>
  <si>
    <t>FOR THE QUARTER ENDED 30 SEPTEMBER 2002</t>
  </si>
  <si>
    <t>Loss Per Share (LPS) (sen)          -</t>
  </si>
  <si>
    <t>The LPS is calculated based on the net loss for the period divided by the weighted average number</t>
  </si>
  <si>
    <t>AS AT 30 SEPTEMBER 2002</t>
  </si>
  <si>
    <t xml:space="preserve">(The Condensed Consolidated Balance Sheets should be read in conjunction with the Annual Financial </t>
  </si>
  <si>
    <t>(The Condensed Consolidated Statements of Changes in Equity should be read in conjunction with the</t>
  </si>
  <si>
    <t xml:space="preserve">(The Condensed Consolidated Income Statements should be read in conjunction with the Annual </t>
  </si>
  <si>
    <t>(The Condensed Consolidated Cash Flow Statements should be read in conjunction with the</t>
  </si>
  <si>
    <t>Qtr Ended</t>
  </si>
  <si>
    <t>to-date</t>
  </si>
  <si>
    <t>Net Tangible Assets per share  (RM)</t>
  </si>
  <si>
    <t xml:space="preserve">                    -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</si>
</sst>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4">
    <font>
      <sz val="10"/>
      <name val="Times New Roman CE"/>
      <family val="0"/>
    </font>
    <font>
      <sz val="10"/>
      <name val="Prestige Elite"/>
      <family val="0"/>
    </font>
    <font>
      <b/>
      <sz val="12"/>
      <name val="Garamond"/>
      <family val="1"/>
    </font>
    <font>
      <b/>
      <sz val="14"/>
      <name val="Garamond"/>
      <family val="1"/>
    </font>
    <font>
      <b/>
      <sz val="10"/>
      <name val="Times New Roman CE"/>
      <family val="0"/>
    </font>
    <font>
      <b/>
      <sz val="10"/>
      <name val="Prestige Elite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 CE"/>
      <family val="0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64" fontId="2" fillId="0" borderId="0" xfId="15" applyNumberFormat="1" applyFont="1" applyAlignment="1">
      <alignment horizontal="center"/>
    </xf>
    <xf numFmtId="0" fontId="3" fillId="0" borderId="0" xfId="20" applyFont="1" applyAlignment="1">
      <alignment horizontal="center"/>
      <protection/>
    </xf>
    <xf numFmtId="0" fontId="0" fillId="0" borderId="0" xfId="0" applyAlignment="1">
      <alignment horizontal="center"/>
    </xf>
    <xf numFmtId="0" fontId="3" fillId="0" borderId="0" xfId="20" applyFont="1">
      <alignment/>
      <protection/>
    </xf>
    <xf numFmtId="164" fontId="2" fillId="0" borderId="0" xfId="15" applyNumberFormat="1" applyFont="1" applyAlignment="1">
      <alignment/>
    </xf>
    <xf numFmtId="0" fontId="2" fillId="0" borderId="0" xfId="20" applyFont="1">
      <alignment/>
      <protection/>
    </xf>
    <xf numFmtId="0" fontId="4" fillId="0" borderId="0" xfId="0" applyFont="1" applyAlignment="1">
      <alignment/>
    </xf>
    <xf numFmtId="0" fontId="5" fillId="0" borderId="0" xfId="20" applyFont="1">
      <alignment/>
      <protection/>
    </xf>
    <xf numFmtId="164" fontId="4" fillId="0" borderId="0" xfId="0" applyNumberFormat="1" applyFont="1" applyAlignment="1">
      <alignment/>
    </xf>
    <xf numFmtId="164" fontId="4" fillId="0" borderId="0" xfId="15" applyNumberFormat="1" applyFont="1" applyAlignment="1">
      <alignment/>
    </xf>
    <xf numFmtId="164" fontId="0" fillId="0" borderId="0" xfId="0" applyNumberFormat="1" applyAlignment="1">
      <alignment/>
    </xf>
    <xf numFmtId="16" fontId="0" fillId="0" borderId="0" xfId="0" applyNumberFormat="1" applyAlignment="1">
      <alignment horizontal="center"/>
    </xf>
    <xf numFmtId="164" fontId="0" fillId="0" borderId="0" xfId="15" applyNumberFormat="1" applyAlignment="1">
      <alignment/>
    </xf>
    <xf numFmtId="164" fontId="0" fillId="0" borderId="0" xfId="15" applyNumberFormat="1" applyFont="1" applyAlignment="1">
      <alignment/>
    </xf>
    <xf numFmtId="164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0" fillId="0" borderId="0" xfId="19" applyFont="1" applyAlignment="1">
      <alignment horizontal="left"/>
      <protection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164" fontId="8" fillId="0" borderId="0" xfId="15" applyNumberFormat="1" applyFont="1" applyAlignment="1">
      <alignment/>
    </xf>
    <xf numFmtId="0" fontId="10" fillId="0" borderId="0" xfId="20" applyFont="1" applyAlignment="1">
      <alignment horizontal="left"/>
      <protection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164" fontId="11" fillId="0" borderId="0" xfId="15" applyNumberFormat="1" applyFont="1" applyAlignment="1">
      <alignment/>
    </xf>
    <xf numFmtId="0" fontId="11" fillId="0" borderId="1" xfId="0" applyFont="1" applyBorder="1" applyAlignment="1">
      <alignment/>
    </xf>
    <xf numFmtId="164" fontId="11" fillId="0" borderId="2" xfId="0" applyNumberFormat="1" applyFont="1" applyBorder="1" applyAlignment="1">
      <alignment/>
    </xf>
    <xf numFmtId="164" fontId="11" fillId="0" borderId="2" xfId="15" applyNumberFormat="1" applyFont="1" applyBorder="1" applyAlignment="1">
      <alignment/>
    </xf>
    <xf numFmtId="164" fontId="11" fillId="0" borderId="0" xfId="0" applyNumberFormat="1" applyFont="1" applyAlignment="1">
      <alignment/>
    </xf>
    <xf numFmtId="0" fontId="11" fillId="0" borderId="0" xfId="20" applyFont="1" applyAlignment="1">
      <alignment horizontal="left"/>
      <protection/>
    </xf>
    <xf numFmtId="16" fontId="11" fillId="0" borderId="0" xfId="0" applyNumberFormat="1" applyFont="1" applyAlignment="1">
      <alignment horizontal="center"/>
    </xf>
    <xf numFmtId="164" fontId="6" fillId="0" borderId="0" xfId="15" applyNumberFormat="1" applyFont="1" applyAlignment="1">
      <alignment horizontal="center"/>
    </xf>
    <xf numFmtId="164" fontId="11" fillId="0" borderId="3" xfId="15" applyNumberFormat="1" applyFont="1" applyBorder="1" applyAlignment="1">
      <alignment/>
    </xf>
    <xf numFmtId="164" fontId="11" fillId="0" borderId="4" xfId="15" applyNumberFormat="1" applyFont="1" applyBorder="1" applyAlignment="1">
      <alignment/>
    </xf>
    <xf numFmtId="164" fontId="11" fillId="0" borderId="5" xfId="15" applyNumberFormat="1" applyFont="1" applyBorder="1" applyAlignment="1">
      <alignment/>
    </xf>
    <xf numFmtId="164" fontId="11" fillId="0" borderId="6" xfId="15" applyNumberFormat="1" applyFont="1" applyBorder="1" applyAlignment="1">
      <alignment/>
    </xf>
    <xf numFmtId="164" fontId="11" fillId="0" borderId="7" xfId="15" applyNumberFormat="1" applyFont="1" applyBorder="1" applyAlignment="1">
      <alignment/>
    </xf>
    <xf numFmtId="0" fontId="11" fillId="0" borderId="0" xfId="20" applyFont="1">
      <alignment/>
      <protection/>
    </xf>
    <xf numFmtId="164" fontId="11" fillId="0" borderId="0" xfId="15" applyNumberFormat="1" applyFont="1" applyAlignment="1">
      <alignment horizontal="center"/>
    </xf>
    <xf numFmtId="0" fontId="11" fillId="0" borderId="0" xfId="20" applyFont="1" applyAlignment="1">
      <alignment horizontal="center"/>
      <protection/>
    </xf>
    <xf numFmtId="164" fontId="11" fillId="0" borderId="8" xfId="15" applyNumberFormat="1" applyFont="1" applyBorder="1" applyAlignment="1">
      <alignment/>
    </xf>
    <xf numFmtId="164" fontId="11" fillId="0" borderId="0" xfId="20" applyNumberFormat="1" applyFont="1">
      <alignment/>
      <protection/>
    </xf>
    <xf numFmtId="38" fontId="11" fillId="0" borderId="0" xfId="20" applyNumberFormat="1" applyFont="1">
      <alignment/>
      <protection/>
    </xf>
    <xf numFmtId="164" fontId="11" fillId="0" borderId="1" xfId="15" applyNumberFormat="1" applyFont="1" applyBorder="1" applyAlignment="1">
      <alignment/>
    </xf>
    <xf numFmtId="0" fontId="6" fillId="0" borderId="0" xfId="20" applyFont="1">
      <alignment/>
      <protection/>
    </xf>
    <xf numFmtId="164" fontId="6" fillId="0" borderId="0" xfId="15" applyNumberFormat="1" applyFont="1" applyAlignment="1">
      <alignment/>
    </xf>
    <xf numFmtId="43" fontId="11" fillId="0" borderId="0" xfId="15" applyNumberFormat="1" applyFont="1" applyAlignment="1">
      <alignment/>
    </xf>
    <xf numFmtId="43" fontId="11" fillId="0" borderId="0" xfId="0" applyNumberFormat="1" applyFont="1" applyAlignment="1">
      <alignment/>
    </xf>
    <xf numFmtId="0" fontId="13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7" fillId="0" borderId="0" xfId="20" applyFont="1" applyAlignment="1">
      <alignment horizontal="left"/>
      <protection/>
    </xf>
    <xf numFmtId="0" fontId="6" fillId="0" borderId="0" xfId="0" applyFont="1" applyAlignment="1">
      <alignment horizontal="center"/>
    </xf>
    <xf numFmtId="16" fontId="6" fillId="0" borderId="0" xfId="0" applyNumberFormat="1" applyFont="1" applyAlignment="1">
      <alignment horizontal="center"/>
    </xf>
    <xf numFmtId="164" fontId="11" fillId="0" borderId="0" xfId="15" applyNumberFormat="1" applyFont="1" applyBorder="1" applyAlignment="1">
      <alignment/>
    </xf>
    <xf numFmtId="43" fontId="11" fillId="0" borderId="2" xfId="15" applyFont="1" applyBorder="1" applyAlignment="1">
      <alignment/>
    </xf>
    <xf numFmtId="43" fontId="11" fillId="0" borderId="2" xfId="15" applyNumberFormat="1" applyFont="1" applyBorder="1" applyAlignment="1">
      <alignment/>
    </xf>
    <xf numFmtId="0" fontId="11" fillId="0" borderId="0" xfId="0" applyFont="1" applyAlignment="1" quotePrefix="1">
      <alignment/>
    </xf>
    <xf numFmtId="43" fontId="11" fillId="0" borderId="9" xfId="15" applyFont="1" applyBorder="1" applyAlignment="1">
      <alignment/>
    </xf>
    <xf numFmtId="43" fontId="11" fillId="0" borderId="0" xfId="15" applyFont="1" applyAlignment="1">
      <alignment/>
    </xf>
    <xf numFmtId="164" fontId="11" fillId="0" borderId="0" xfId="15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43">
      <selection activeCell="H53" sqref="H53"/>
    </sheetView>
  </sheetViews>
  <sheetFormatPr defaultColWidth="9.00390625" defaultRowHeight="12.75"/>
  <cols>
    <col min="1" max="1" width="5.50390625" style="0" customWidth="1"/>
    <col min="2" max="2" width="5.00390625" style="0" customWidth="1"/>
    <col min="3" max="3" width="15.375" style="0" customWidth="1"/>
    <col min="4" max="4" width="16.50390625" style="0" customWidth="1"/>
    <col min="5" max="5" width="15.625" style="0" customWidth="1"/>
    <col min="6" max="6" width="18.625" style="0" customWidth="1"/>
    <col min="7" max="7" width="3.125" style="0" customWidth="1"/>
    <col min="8" max="8" width="19.00390625" style="0" customWidth="1"/>
  </cols>
  <sheetData>
    <row r="1" spans="2:9" ht="15.75">
      <c r="B1" s="22" t="s">
        <v>1</v>
      </c>
      <c r="C1" s="40"/>
      <c r="D1" s="40"/>
      <c r="E1" s="40"/>
      <c r="F1" s="27"/>
      <c r="G1" s="40"/>
      <c r="H1" s="27"/>
      <c r="I1" s="7"/>
    </row>
    <row r="2" spans="2:9" ht="15">
      <c r="B2" s="52"/>
      <c r="C2" s="40"/>
      <c r="D2" s="40"/>
      <c r="E2" s="40"/>
      <c r="F2" s="27"/>
      <c r="G2" s="40"/>
      <c r="H2" s="27"/>
      <c r="I2" s="7"/>
    </row>
    <row r="3" spans="2:9" ht="15">
      <c r="B3" s="53" t="s">
        <v>88</v>
      </c>
      <c r="C3" s="40"/>
      <c r="D3" s="40"/>
      <c r="E3" s="40"/>
      <c r="F3" s="27"/>
      <c r="G3" s="40"/>
      <c r="H3" s="27"/>
      <c r="I3" s="7"/>
    </row>
    <row r="4" spans="2:9" ht="15">
      <c r="B4" s="53" t="s">
        <v>128</v>
      </c>
      <c r="C4" s="40"/>
      <c r="D4" s="40"/>
      <c r="E4" s="40"/>
      <c r="F4" s="41" t="s">
        <v>89</v>
      </c>
      <c r="G4" s="42"/>
      <c r="H4" s="41" t="s">
        <v>90</v>
      </c>
      <c r="I4" s="7"/>
    </row>
    <row r="5" spans="1:9" ht="15.75" customHeight="1">
      <c r="A5" s="2"/>
      <c r="B5" s="40"/>
      <c r="C5" s="40"/>
      <c r="D5" s="40"/>
      <c r="E5" s="40"/>
      <c r="F5" s="41" t="s">
        <v>91</v>
      </c>
      <c r="G5" s="42"/>
      <c r="H5" s="41" t="s">
        <v>92</v>
      </c>
      <c r="I5" s="7"/>
    </row>
    <row r="6" spans="1:9" ht="15" customHeight="1">
      <c r="A6" s="2"/>
      <c r="B6" s="40"/>
      <c r="C6" s="40"/>
      <c r="D6" s="40"/>
      <c r="E6" s="40"/>
      <c r="F6" s="41" t="s">
        <v>2</v>
      </c>
      <c r="G6" s="42"/>
      <c r="H6" s="41" t="s">
        <v>2</v>
      </c>
      <c r="I6" s="7"/>
    </row>
    <row r="7" spans="1:9" ht="15" customHeight="1">
      <c r="A7" s="2"/>
      <c r="B7" s="40" t="s">
        <v>36</v>
      </c>
      <c r="C7" s="40"/>
      <c r="D7" s="40"/>
      <c r="E7" s="40"/>
      <c r="F7" s="27">
        <v>116</v>
      </c>
      <c r="G7" s="40"/>
      <c r="H7" s="27">
        <v>415</v>
      </c>
      <c r="I7" s="7"/>
    </row>
    <row r="8" spans="1:9" ht="15" customHeight="1">
      <c r="A8" s="2"/>
      <c r="B8" s="40" t="s">
        <v>4</v>
      </c>
      <c r="C8" s="40"/>
      <c r="D8" s="40"/>
      <c r="E8" s="40"/>
      <c r="F8" s="27">
        <v>0</v>
      </c>
      <c r="G8" s="40"/>
      <c r="H8" s="27">
        <v>0</v>
      </c>
      <c r="I8" s="7"/>
    </row>
    <row r="9" spans="1:9" ht="15" customHeight="1">
      <c r="A9" s="2"/>
      <c r="B9" s="40" t="s">
        <v>25</v>
      </c>
      <c r="C9" s="40"/>
      <c r="D9" s="40"/>
      <c r="E9" s="40"/>
      <c r="F9" s="27">
        <v>0</v>
      </c>
      <c r="G9" s="40"/>
      <c r="H9" s="27">
        <v>0</v>
      </c>
      <c r="I9" s="7"/>
    </row>
    <row r="10" spans="1:9" ht="15" customHeight="1">
      <c r="A10" s="2"/>
      <c r="B10" s="40" t="s">
        <v>5</v>
      </c>
      <c r="C10" s="40"/>
      <c r="D10" s="40"/>
      <c r="E10" s="40"/>
      <c r="F10" s="27">
        <v>0</v>
      </c>
      <c r="G10" s="40"/>
      <c r="H10" s="27">
        <v>0</v>
      </c>
      <c r="I10" s="7"/>
    </row>
    <row r="11" spans="1:9" ht="15" customHeight="1">
      <c r="A11" s="2"/>
      <c r="B11" s="40"/>
      <c r="C11" s="40"/>
      <c r="D11" s="40"/>
      <c r="E11" s="40"/>
      <c r="F11" s="27"/>
      <c r="G11" s="40"/>
      <c r="H11" s="27"/>
      <c r="I11" s="7"/>
    </row>
    <row r="12" spans="1:9" ht="15" customHeight="1">
      <c r="A12" s="2"/>
      <c r="B12" s="40" t="s">
        <v>6</v>
      </c>
      <c r="C12" s="40"/>
      <c r="D12" s="40"/>
      <c r="E12" s="40"/>
      <c r="F12" s="27"/>
      <c r="G12" s="40"/>
      <c r="H12" s="27"/>
      <c r="I12" s="7"/>
    </row>
    <row r="13" spans="1:9" ht="15" customHeight="1">
      <c r="A13" s="2"/>
      <c r="B13" s="40"/>
      <c r="C13" s="40" t="s">
        <v>7</v>
      </c>
      <c r="D13" s="40"/>
      <c r="E13" s="40"/>
      <c r="F13" s="35">
        <v>0</v>
      </c>
      <c r="G13" s="40"/>
      <c r="H13" s="35">
        <v>0</v>
      </c>
      <c r="I13" s="7"/>
    </row>
    <row r="14" spans="1:9" ht="15" customHeight="1">
      <c r="A14" s="2"/>
      <c r="B14" s="40"/>
      <c r="C14" s="40" t="s">
        <v>30</v>
      </c>
      <c r="D14" s="40"/>
      <c r="E14" s="40"/>
      <c r="F14" s="36">
        <f>32766+800-7100</f>
        <v>26466</v>
      </c>
      <c r="G14" s="40"/>
      <c r="H14" s="36">
        <v>32354</v>
      </c>
      <c r="I14" s="7"/>
    </row>
    <row r="15" spans="1:10" ht="15" customHeight="1">
      <c r="A15" s="2"/>
      <c r="B15" s="40"/>
      <c r="C15" s="40" t="s">
        <v>31</v>
      </c>
      <c r="D15" s="40"/>
      <c r="E15" s="40"/>
      <c r="F15" s="36">
        <f>30625-268-19059-37</f>
        <v>11261</v>
      </c>
      <c r="G15" s="40"/>
      <c r="H15" s="36">
        <f>7678+368</f>
        <v>8046</v>
      </c>
      <c r="I15" s="7"/>
      <c r="J15" s="11"/>
    </row>
    <row r="16" spans="1:9" ht="15" customHeight="1">
      <c r="A16" s="2"/>
      <c r="B16" s="40"/>
      <c r="C16" s="40" t="s">
        <v>8</v>
      </c>
      <c r="D16" s="40"/>
      <c r="E16" s="40"/>
      <c r="F16" s="36">
        <f>163+7100</f>
        <v>7263</v>
      </c>
      <c r="G16" s="40"/>
      <c r="H16" s="36">
        <v>0</v>
      </c>
      <c r="I16" s="7"/>
    </row>
    <row r="17" spans="1:9" ht="15" customHeight="1">
      <c r="A17" s="2"/>
      <c r="B17" s="40"/>
      <c r="C17" s="40" t="s">
        <v>9</v>
      </c>
      <c r="D17" s="40"/>
      <c r="E17" s="40"/>
      <c r="F17" s="36">
        <v>1089</v>
      </c>
      <c r="G17" s="40"/>
      <c r="H17" s="36">
        <f>1294-1</f>
        <v>1293</v>
      </c>
      <c r="I17" s="10"/>
    </row>
    <row r="18" spans="1:9" ht="15" customHeight="1">
      <c r="A18" s="2"/>
      <c r="B18" s="40"/>
      <c r="C18" s="40" t="s">
        <v>32</v>
      </c>
      <c r="D18" s="40"/>
      <c r="E18" s="40"/>
      <c r="F18" s="36">
        <f>107520+1002+9+1738+37</f>
        <v>110306</v>
      </c>
      <c r="G18" s="40"/>
      <c r="H18" s="36">
        <f>118975+1913</f>
        <v>120888</v>
      </c>
      <c r="I18" s="7"/>
    </row>
    <row r="19" spans="1:9" ht="15" customHeight="1">
      <c r="A19" s="2"/>
      <c r="B19" s="40"/>
      <c r="C19" s="40" t="s">
        <v>22</v>
      </c>
      <c r="D19" s="40"/>
      <c r="E19" s="40"/>
      <c r="F19" s="36">
        <v>8335</v>
      </c>
      <c r="G19" s="40"/>
      <c r="H19" s="36">
        <v>4549</v>
      </c>
      <c r="I19" s="7"/>
    </row>
    <row r="20" spans="1:9" ht="15" customHeight="1">
      <c r="A20" s="2"/>
      <c r="B20" s="40"/>
      <c r="C20" s="40"/>
      <c r="D20" s="40"/>
      <c r="E20" s="40"/>
      <c r="F20" s="43">
        <f>SUM(F13:F19)</f>
        <v>164720</v>
      </c>
      <c r="G20" s="40"/>
      <c r="H20" s="43">
        <f>SUM(H13:H19)</f>
        <v>167130</v>
      </c>
      <c r="I20" s="7"/>
    </row>
    <row r="21" spans="1:9" ht="15" customHeight="1">
      <c r="A21" s="2"/>
      <c r="B21" s="40" t="s">
        <v>10</v>
      </c>
      <c r="C21" s="40"/>
      <c r="D21" s="40"/>
      <c r="E21" s="40"/>
      <c r="F21" s="27"/>
      <c r="G21" s="40"/>
      <c r="H21" s="27"/>
      <c r="I21" s="7"/>
    </row>
    <row r="22" spans="1:9" ht="15" customHeight="1">
      <c r="A22" s="2"/>
      <c r="B22" s="40"/>
      <c r="C22" s="40" t="s">
        <v>11</v>
      </c>
      <c r="D22" s="40"/>
      <c r="E22" s="40"/>
      <c r="F22" s="35">
        <v>8000</v>
      </c>
      <c r="G22" s="40"/>
      <c r="H22" s="35">
        <v>12038</v>
      </c>
      <c r="I22" s="7"/>
    </row>
    <row r="23" spans="1:9" ht="15" customHeight="1">
      <c r="A23" s="2"/>
      <c r="B23" s="40"/>
      <c r="C23" s="40" t="s">
        <v>33</v>
      </c>
      <c r="D23" s="40"/>
      <c r="E23" s="40"/>
      <c r="F23" s="36">
        <v>1</v>
      </c>
      <c r="G23" s="40"/>
      <c r="H23" s="36">
        <v>1</v>
      </c>
      <c r="I23" s="7"/>
    </row>
    <row r="24" spans="1:9" ht="15" customHeight="1">
      <c r="A24" s="2"/>
      <c r="B24" s="40"/>
      <c r="C24" s="40" t="s">
        <v>34</v>
      </c>
      <c r="D24" s="40"/>
      <c r="E24" s="40"/>
      <c r="F24" s="36">
        <v>14298</v>
      </c>
      <c r="G24" s="40"/>
      <c r="H24" s="36">
        <f>10372-65+100</f>
        <v>10407</v>
      </c>
      <c r="I24" s="7"/>
    </row>
    <row r="25" spans="1:9" ht="15" customHeight="1">
      <c r="A25" s="2"/>
      <c r="B25" s="40"/>
      <c r="C25" s="40" t="s">
        <v>27</v>
      </c>
      <c r="D25" s="40"/>
      <c r="E25" s="40"/>
      <c r="F25" s="36">
        <v>0</v>
      </c>
      <c r="G25" s="40"/>
      <c r="H25" s="36">
        <v>65</v>
      </c>
      <c r="I25" s="7"/>
    </row>
    <row r="26" spans="1:9" ht="15" customHeight="1">
      <c r="A26" s="2"/>
      <c r="B26" s="40"/>
      <c r="C26" s="40" t="s">
        <v>12</v>
      </c>
      <c r="D26" s="40"/>
      <c r="E26" s="40"/>
      <c r="F26" s="36">
        <v>1</v>
      </c>
      <c r="G26" s="40"/>
      <c r="H26" s="36">
        <f>174-174</f>
        <v>0</v>
      </c>
      <c r="I26" s="7"/>
    </row>
    <row r="27" spans="1:9" ht="15" customHeight="1">
      <c r="A27" s="2"/>
      <c r="B27" s="40"/>
      <c r="C27" s="40"/>
      <c r="D27" s="40"/>
      <c r="E27" s="40"/>
      <c r="F27" s="43">
        <f>SUM(F22:F26)</f>
        <v>22300</v>
      </c>
      <c r="G27" s="40"/>
      <c r="H27" s="43">
        <f>SUM(H22:H26)</f>
        <v>22511</v>
      </c>
      <c r="I27" s="7"/>
    </row>
    <row r="28" spans="1:9" ht="15" customHeight="1">
      <c r="A28" s="2"/>
      <c r="B28" s="40"/>
      <c r="C28" s="40"/>
      <c r="D28" s="40"/>
      <c r="E28" s="44"/>
      <c r="F28" s="27"/>
      <c r="G28" s="40"/>
      <c r="H28" s="27"/>
      <c r="I28" s="7"/>
    </row>
    <row r="29" spans="1:9" ht="15" customHeight="1">
      <c r="A29" s="2"/>
      <c r="B29" s="40" t="s">
        <v>13</v>
      </c>
      <c r="C29" s="40"/>
      <c r="D29" s="40"/>
      <c r="E29" s="40"/>
      <c r="F29" s="27">
        <f>+F20-F27</f>
        <v>142420</v>
      </c>
      <c r="G29" s="40"/>
      <c r="H29" s="27">
        <f>+H20-H27</f>
        <v>144619</v>
      </c>
      <c r="I29" s="7"/>
    </row>
    <row r="30" spans="1:9" ht="15" customHeight="1">
      <c r="A30" s="2"/>
      <c r="B30" s="40" t="s">
        <v>23</v>
      </c>
      <c r="C30" s="40"/>
      <c r="D30" s="40"/>
      <c r="E30" s="40"/>
      <c r="F30" s="27">
        <v>0</v>
      </c>
      <c r="G30" s="40"/>
      <c r="H30" s="27">
        <v>0</v>
      </c>
      <c r="I30" s="7"/>
    </row>
    <row r="31" spans="1:9" ht="15" customHeight="1" thickBot="1">
      <c r="A31" s="2"/>
      <c r="B31" s="40"/>
      <c r="C31" s="40"/>
      <c r="D31" s="40"/>
      <c r="E31" s="40"/>
      <c r="F31" s="39">
        <f>+F7+F29</f>
        <v>142536</v>
      </c>
      <c r="G31" s="40"/>
      <c r="H31" s="39">
        <f>+H7+H10+H29</f>
        <v>145034</v>
      </c>
      <c r="I31" s="7"/>
    </row>
    <row r="32" spans="1:9" ht="15" customHeight="1" thickTop="1">
      <c r="A32" s="2"/>
      <c r="B32" s="40"/>
      <c r="C32" s="40"/>
      <c r="D32" s="40"/>
      <c r="E32" s="40"/>
      <c r="F32" s="27"/>
      <c r="G32" s="40"/>
      <c r="H32" s="27"/>
      <c r="I32" s="7"/>
    </row>
    <row r="33" spans="1:9" ht="15" customHeight="1">
      <c r="A33" s="2"/>
      <c r="B33" s="40" t="s">
        <v>28</v>
      </c>
      <c r="C33" s="40"/>
      <c r="D33" s="40"/>
      <c r="E33" s="40"/>
      <c r="F33" s="27"/>
      <c r="G33" s="40"/>
      <c r="H33" s="27"/>
      <c r="I33" s="7"/>
    </row>
    <row r="34" spans="1:9" ht="15" customHeight="1">
      <c r="A34" s="2"/>
      <c r="B34" s="40" t="s">
        <v>14</v>
      </c>
      <c r="C34" s="40"/>
      <c r="D34" s="40"/>
      <c r="E34" s="40"/>
      <c r="F34" s="27">
        <v>75000</v>
      </c>
      <c r="G34" s="40"/>
      <c r="H34" s="27">
        <v>75000</v>
      </c>
      <c r="I34" s="7"/>
    </row>
    <row r="35" spans="1:9" ht="15" customHeight="1">
      <c r="A35" s="2"/>
      <c r="B35" s="40" t="s">
        <v>15</v>
      </c>
      <c r="C35" s="40"/>
      <c r="D35" s="40"/>
      <c r="E35" s="40"/>
      <c r="F35" s="27"/>
      <c r="G35" s="40"/>
      <c r="H35" s="27"/>
      <c r="I35" s="7"/>
    </row>
    <row r="36" spans="1:9" ht="15" customHeight="1">
      <c r="A36" s="2"/>
      <c r="B36" s="40"/>
      <c r="C36" s="40" t="s">
        <v>16</v>
      </c>
      <c r="D36" s="40"/>
      <c r="E36" s="40"/>
      <c r="F36" s="27">
        <v>24367</v>
      </c>
      <c r="G36" s="40"/>
      <c r="H36" s="27">
        <v>24367</v>
      </c>
      <c r="I36" s="7"/>
    </row>
    <row r="37" spans="1:9" ht="15" customHeight="1">
      <c r="A37" s="2"/>
      <c r="B37" s="40"/>
      <c r="C37" s="40" t="s">
        <v>17</v>
      </c>
      <c r="D37" s="40"/>
      <c r="E37" s="40"/>
      <c r="F37" s="27">
        <v>0</v>
      </c>
      <c r="G37" s="40"/>
      <c r="H37" s="27">
        <v>0</v>
      </c>
      <c r="I37" s="7"/>
    </row>
    <row r="38" spans="1:9" ht="15" customHeight="1">
      <c r="A38" s="2"/>
      <c r="B38" s="40"/>
      <c r="C38" s="40" t="s">
        <v>18</v>
      </c>
      <c r="D38" s="40"/>
      <c r="E38" s="44"/>
      <c r="F38" s="27">
        <v>23000</v>
      </c>
      <c r="G38" s="40"/>
      <c r="H38" s="27">
        <v>23000</v>
      </c>
      <c r="I38" s="9"/>
    </row>
    <row r="39" spans="1:9" ht="15" customHeight="1">
      <c r="A39" s="2"/>
      <c r="B39" s="40"/>
      <c r="C39" s="40" t="s">
        <v>19</v>
      </c>
      <c r="D39" s="40"/>
      <c r="E39" s="40"/>
      <c r="F39" s="27">
        <v>0</v>
      </c>
      <c r="G39" s="40"/>
      <c r="H39" s="27">
        <v>0</v>
      </c>
      <c r="I39" s="9"/>
    </row>
    <row r="40" spans="1:9" ht="15" customHeight="1">
      <c r="A40" s="2"/>
      <c r="B40" s="40"/>
      <c r="C40" s="40" t="s">
        <v>29</v>
      </c>
      <c r="D40" s="40"/>
      <c r="E40" s="40"/>
      <c r="F40" s="27">
        <f>-24741+47283</f>
        <v>22542</v>
      </c>
      <c r="G40" s="40"/>
      <c r="H40" s="27">
        <v>-24741</v>
      </c>
      <c r="I40" s="9"/>
    </row>
    <row r="41" spans="1:9" ht="15" customHeight="1">
      <c r="A41" s="2"/>
      <c r="B41" s="40"/>
      <c r="C41" s="40" t="s">
        <v>35</v>
      </c>
      <c r="D41" s="40"/>
      <c r="E41" s="45"/>
      <c r="F41" s="46">
        <f>-3309+800</f>
        <v>-2509</v>
      </c>
      <c r="G41" s="40"/>
      <c r="H41" s="46">
        <f>46620-118+731+174-125+1</f>
        <v>47283</v>
      </c>
      <c r="I41" s="9"/>
    </row>
    <row r="42" spans="1:9" ht="15" customHeight="1">
      <c r="A42" s="2"/>
      <c r="B42" s="40"/>
      <c r="C42" s="40"/>
      <c r="D42" s="40"/>
      <c r="E42" s="40"/>
      <c r="F42" s="27">
        <f>SUM(F34:F41)</f>
        <v>142400</v>
      </c>
      <c r="G42" s="40"/>
      <c r="H42" s="27">
        <f>SUM(H34:H41)</f>
        <v>144909</v>
      </c>
      <c r="I42" s="9"/>
    </row>
    <row r="43" spans="1:9" ht="15" customHeight="1">
      <c r="A43" s="2"/>
      <c r="B43" s="40" t="s">
        <v>26</v>
      </c>
      <c r="C43" s="40"/>
      <c r="D43" s="40"/>
      <c r="E43" s="40"/>
      <c r="F43" s="27">
        <v>136</v>
      </c>
      <c r="G43" s="40"/>
      <c r="H43" s="27">
        <v>125</v>
      </c>
      <c r="I43" s="7"/>
    </row>
    <row r="44" spans="1:9" ht="15" customHeight="1">
      <c r="A44" s="2"/>
      <c r="B44" s="40" t="s">
        <v>20</v>
      </c>
      <c r="C44" s="40"/>
      <c r="D44" s="40"/>
      <c r="E44" s="40"/>
      <c r="F44" s="27">
        <v>0</v>
      </c>
      <c r="G44" s="40"/>
      <c r="H44" s="27">
        <v>0</v>
      </c>
      <c r="I44" s="7"/>
    </row>
    <row r="45" spans="1:9" ht="15" customHeight="1">
      <c r="A45" s="2"/>
      <c r="B45" s="40" t="s">
        <v>21</v>
      </c>
      <c r="C45" s="40"/>
      <c r="D45" s="40"/>
      <c r="E45" s="40"/>
      <c r="F45" s="27">
        <v>0</v>
      </c>
      <c r="G45" s="40"/>
      <c r="H45" s="27">
        <v>0</v>
      </c>
      <c r="I45" s="7"/>
    </row>
    <row r="46" spans="1:9" ht="15" customHeight="1">
      <c r="A46" s="2"/>
      <c r="B46" s="40" t="s">
        <v>24</v>
      </c>
      <c r="C46" s="40"/>
      <c r="D46" s="40"/>
      <c r="E46" s="40"/>
      <c r="F46" s="27">
        <v>0</v>
      </c>
      <c r="G46" s="40"/>
      <c r="H46" s="62" t="s">
        <v>136</v>
      </c>
      <c r="I46" s="7"/>
    </row>
    <row r="47" spans="1:9" ht="15" customHeight="1" thickBot="1">
      <c r="A47" s="2"/>
      <c r="B47" s="40"/>
      <c r="C47" s="40"/>
      <c r="D47" s="40"/>
      <c r="E47" s="40"/>
      <c r="F47" s="39">
        <f>SUM(F42:F46)</f>
        <v>142536</v>
      </c>
      <c r="G47" s="40"/>
      <c r="H47" s="39">
        <f>SUM(H42:H46)</f>
        <v>145034</v>
      </c>
      <c r="I47" s="7"/>
    </row>
    <row r="48" spans="1:9" ht="15" customHeight="1" thickTop="1">
      <c r="A48" s="2"/>
      <c r="B48" s="47"/>
      <c r="C48" s="47"/>
      <c r="D48" s="47"/>
      <c r="E48" s="47"/>
      <c r="F48" s="48"/>
      <c r="G48" s="47"/>
      <c r="H48" s="48"/>
      <c r="I48" s="7"/>
    </row>
    <row r="49" spans="1:9" ht="15" customHeight="1">
      <c r="A49" s="2"/>
      <c r="B49" s="40" t="s">
        <v>135</v>
      </c>
      <c r="C49" s="40"/>
      <c r="D49" s="40"/>
      <c r="E49" s="40"/>
      <c r="F49" s="49">
        <f>SUM(F42-F30-F10)/75000</f>
        <v>1.8986666666666667</v>
      </c>
      <c r="G49" s="40"/>
      <c r="H49" s="49">
        <f>SUM(H42-H30-H10)/75000</f>
        <v>1.93212</v>
      </c>
      <c r="I49" s="7"/>
    </row>
    <row r="50" spans="2:9" ht="15" customHeight="1">
      <c r="B50" s="40"/>
      <c r="C50" s="17"/>
      <c r="D50" s="17"/>
      <c r="E50" s="17"/>
      <c r="F50" s="17"/>
      <c r="G50" s="17"/>
      <c r="H50" s="17"/>
      <c r="I50" s="7"/>
    </row>
    <row r="51" spans="1:9" ht="15" customHeight="1">
      <c r="A51" s="2"/>
      <c r="B51" s="32" t="s">
        <v>129</v>
      </c>
      <c r="C51" s="47"/>
      <c r="D51" s="47"/>
      <c r="E51" s="47"/>
      <c r="F51" s="48"/>
      <c r="G51" s="47"/>
      <c r="H51" s="48"/>
      <c r="I51" s="7"/>
    </row>
    <row r="52" spans="1:9" ht="15" customHeight="1">
      <c r="A52" s="2"/>
      <c r="B52" s="32" t="s">
        <v>110</v>
      </c>
      <c r="C52" s="47"/>
      <c r="D52" s="47"/>
      <c r="E52" s="47"/>
      <c r="F52" s="48"/>
      <c r="G52" s="47"/>
      <c r="H52" s="48"/>
      <c r="I52" s="7"/>
    </row>
    <row r="53" spans="1:9" ht="18.75">
      <c r="A53" s="2"/>
      <c r="B53" s="47"/>
      <c r="C53" s="47"/>
      <c r="D53" s="47"/>
      <c r="E53" s="47"/>
      <c r="F53" s="48"/>
      <c r="G53" s="47"/>
      <c r="H53" s="48"/>
      <c r="I53" s="7"/>
    </row>
    <row r="54" spans="1:9" ht="12.75">
      <c r="A54" s="8"/>
      <c r="I54" s="7"/>
    </row>
    <row r="55" spans="1:9" ht="18.75">
      <c r="A55" s="2"/>
      <c r="B55" s="4"/>
      <c r="C55" s="4"/>
      <c r="D55" s="4"/>
      <c r="E55" s="4"/>
      <c r="F55" s="5"/>
      <c r="G55" s="6"/>
      <c r="H55" s="5"/>
      <c r="I55" s="7"/>
    </row>
    <row r="56" spans="1:9" ht="12.75">
      <c r="A56" s="7"/>
      <c r="B56" s="7"/>
      <c r="C56" s="7"/>
      <c r="D56" s="7"/>
      <c r="E56" s="7"/>
      <c r="F56" s="7"/>
      <c r="G56" s="7"/>
      <c r="H56" s="7"/>
      <c r="I56" s="7"/>
    </row>
    <row r="57" spans="1:9" ht="12.75">
      <c r="A57" s="7"/>
      <c r="B57" s="7"/>
      <c r="C57" s="7"/>
      <c r="D57" s="7"/>
      <c r="E57" s="7"/>
      <c r="F57" s="7"/>
      <c r="G57" s="7"/>
      <c r="H57" s="7"/>
      <c r="I57" s="7"/>
    </row>
    <row r="58" spans="1:9" ht="12.75">
      <c r="A58" s="7"/>
      <c r="B58" s="7"/>
      <c r="C58" s="7"/>
      <c r="D58" s="7"/>
      <c r="E58" s="7"/>
      <c r="F58" s="7"/>
      <c r="G58" s="7"/>
      <c r="H58" s="7"/>
      <c r="I58" s="7"/>
    </row>
  </sheetData>
  <printOptions horizontalCentered="1"/>
  <pageMargins left="1" right="0.75" top="1" bottom="0.8" header="0.5" footer="0.5"/>
  <pageSetup horizontalDpi="360" verticalDpi="36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1"/>
  <sheetViews>
    <sheetView workbookViewId="0" topLeftCell="A28">
      <selection activeCell="B46" sqref="B46"/>
    </sheetView>
  </sheetViews>
  <sheetFormatPr defaultColWidth="9.00390625" defaultRowHeight="12.75"/>
  <cols>
    <col min="2" max="2" width="9.875" style="0" customWidth="1"/>
    <col min="3" max="3" width="10.125" style="0" customWidth="1"/>
    <col min="4" max="4" width="10.625" style="0" customWidth="1"/>
    <col min="5" max="5" width="12.875" style="0" customWidth="1"/>
    <col min="6" max="6" width="3.125" style="0" customWidth="1"/>
    <col min="7" max="7" width="7.50390625" style="0" customWidth="1"/>
    <col min="8" max="8" width="15.50390625" style="0" customWidth="1"/>
    <col min="9" max="9" width="5.125" style="0" customWidth="1"/>
    <col min="10" max="10" width="15.50390625" style="0" customWidth="1"/>
    <col min="11" max="11" width="9.875" style="0" customWidth="1"/>
    <col min="12" max="12" width="12.00390625" style="0" customWidth="1"/>
    <col min="13" max="13" width="2.625" style="0" customWidth="1"/>
  </cols>
  <sheetData>
    <row r="1" spans="2:10" ht="15.75">
      <c r="B1" s="18" t="s">
        <v>1</v>
      </c>
      <c r="C1" s="19"/>
      <c r="D1" s="19"/>
      <c r="E1" s="19"/>
      <c r="F1" s="19"/>
      <c r="G1" s="19"/>
      <c r="H1" s="19"/>
      <c r="I1" s="19"/>
      <c r="J1" s="19"/>
    </row>
    <row r="2" spans="2:10" ht="12.75">
      <c r="B2" s="19"/>
      <c r="C2" s="19"/>
      <c r="D2" s="19"/>
      <c r="E2" s="19"/>
      <c r="F2" s="19"/>
      <c r="G2" s="19"/>
      <c r="H2" s="19"/>
      <c r="I2" s="19"/>
      <c r="J2" s="19"/>
    </row>
    <row r="3" spans="2:10" ht="12.75">
      <c r="B3" s="20" t="s">
        <v>37</v>
      </c>
      <c r="C3" s="19"/>
      <c r="D3" s="19"/>
      <c r="E3" s="19"/>
      <c r="F3" s="19"/>
      <c r="G3" s="19"/>
      <c r="H3" s="19"/>
      <c r="I3" s="19"/>
      <c r="J3" s="19"/>
    </row>
    <row r="4" spans="2:10" ht="12.75">
      <c r="B4" s="20" t="s">
        <v>125</v>
      </c>
      <c r="C4" s="19"/>
      <c r="D4" s="19"/>
      <c r="E4" s="19"/>
      <c r="F4" s="19"/>
      <c r="G4" s="19"/>
      <c r="H4" s="19"/>
      <c r="I4" s="19"/>
      <c r="J4" s="19"/>
    </row>
    <row r="5" spans="2:12" ht="15">
      <c r="B5" s="23"/>
      <c r="C5" s="23"/>
      <c r="D5" s="23"/>
      <c r="E5" s="23"/>
      <c r="F5" s="23"/>
      <c r="G5" s="23"/>
      <c r="H5" s="54">
        <v>2002</v>
      </c>
      <c r="I5" s="25"/>
      <c r="J5" s="54">
        <v>2002</v>
      </c>
      <c r="K5" s="3"/>
      <c r="L5" s="3"/>
    </row>
    <row r="6" spans="2:12" ht="15">
      <c r="B6" s="23"/>
      <c r="C6" s="23"/>
      <c r="D6" s="23"/>
      <c r="E6" s="23"/>
      <c r="F6" s="23"/>
      <c r="G6" s="23"/>
      <c r="H6" s="54" t="s">
        <v>0</v>
      </c>
      <c r="I6" s="25"/>
      <c r="J6" s="54" t="s">
        <v>57</v>
      </c>
      <c r="K6" s="3"/>
      <c r="L6" s="3"/>
    </row>
    <row r="7" spans="2:12" ht="15">
      <c r="B7" s="23"/>
      <c r="C7" s="23"/>
      <c r="D7" s="23"/>
      <c r="E7" s="23"/>
      <c r="F7" s="23"/>
      <c r="G7" s="23"/>
      <c r="H7" s="54" t="s">
        <v>133</v>
      </c>
      <c r="I7" s="25"/>
      <c r="J7" s="54" t="s">
        <v>65</v>
      </c>
      <c r="K7" s="3"/>
      <c r="L7" s="3"/>
    </row>
    <row r="8" spans="2:12" ht="15">
      <c r="B8" s="23"/>
      <c r="C8" s="23"/>
      <c r="D8" s="23"/>
      <c r="E8" s="23"/>
      <c r="F8" s="23"/>
      <c r="G8" s="23"/>
      <c r="H8" s="55">
        <v>37529</v>
      </c>
      <c r="I8" s="25"/>
      <c r="J8" s="54" t="s">
        <v>134</v>
      </c>
      <c r="K8" s="3"/>
      <c r="L8" s="3"/>
    </row>
    <row r="9" spans="2:12" ht="15">
      <c r="B9" s="23"/>
      <c r="C9" s="23"/>
      <c r="D9" s="23"/>
      <c r="E9" s="23"/>
      <c r="F9" s="23"/>
      <c r="G9" s="23"/>
      <c r="H9" s="54" t="s">
        <v>2</v>
      </c>
      <c r="I9" s="23"/>
      <c r="J9" s="54" t="s">
        <v>2</v>
      </c>
      <c r="L9" s="3"/>
    </row>
    <row r="10" spans="2:12" ht="15">
      <c r="B10" s="23" t="s">
        <v>60</v>
      </c>
      <c r="C10" s="23"/>
      <c r="D10" s="23"/>
      <c r="E10" s="23"/>
      <c r="F10" s="23"/>
      <c r="G10" s="23"/>
      <c r="H10" s="27">
        <v>192</v>
      </c>
      <c r="I10" s="27"/>
      <c r="J10" s="27">
        <v>1397</v>
      </c>
      <c r="K10" s="13"/>
      <c r="L10" s="13"/>
    </row>
    <row r="11" spans="2:12" ht="15">
      <c r="B11" s="23"/>
      <c r="C11" s="23"/>
      <c r="D11" s="23"/>
      <c r="E11" s="23"/>
      <c r="F11" s="23"/>
      <c r="G11" s="23"/>
      <c r="H11" s="27"/>
      <c r="I11" s="27"/>
      <c r="J11" s="27"/>
      <c r="K11" s="13"/>
      <c r="L11" s="13"/>
    </row>
    <row r="12" spans="2:12" ht="15">
      <c r="B12" s="23" t="s">
        <v>74</v>
      </c>
      <c r="C12" s="23"/>
      <c r="D12" s="23"/>
      <c r="E12" s="23"/>
      <c r="F12" s="23"/>
      <c r="G12" s="23"/>
      <c r="H12" s="46">
        <v>-111</v>
      </c>
      <c r="I12" s="27"/>
      <c r="J12" s="46">
        <v>-361</v>
      </c>
      <c r="K12" s="13"/>
      <c r="L12" s="13"/>
    </row>
    <row r="13" spans="2:12" ht="15">
      <c r="B13" s="23"/>
      <c r="C13" s="23"/>
      <c r="D13" s="23"/>
      <c r="E13" s="23"/>
      <c r="F13" s="23"/>
      <c r="G13" s="23"/>
      <c r="H13" s="27">
        <f>+H10+H12</f>
        <v>81</v>
      </c>
      <c r="I13" s="27"/>
      <c r="J13" s="27">
        <f>+J10+J12</f>
        <v>1036</v>
      </c>
      <c r="K13" s="13"/>
      <c r="L13" s="13"/>
    </row>
    <row r="14" spans="2:12" ht="15">
      <c r="B14" s="23"/>
      <c r="C14" s="23"/>
      <c r="D14" s="23"/>
      <c r="E14" s="23"/>
      <c r="F14" s="23"/>
      <c r="G14" s="23"/>
      <c r="H14" s="27"/>
      <c r="I14" s="27"/>
      <c r="J14" s="27"/>
      <c r="K14" s="13"/>
      <c r="L14" s="13"/>
    </row>
    <row r="15" spans="2:12" ht="15">
      <c r="B15" s="23" t="s">
        <v>77</v>
      </c>
      <c r="C15" s="23"/>
      <c r="D15" s="23"/>
      <c r="E15" s="23"/>
      <c r="F15" s="50"/>
      <c r="G15" s="23"/>
      <c r="H15" s="27">
        <v>41</v>
      </c>
      <c r="I15" s="27"/>
      <c r="J15" s="56">
        <f>60756-59672</f>
        <v>1084</v>
      </c>
      <c r="K15" s="13"/>
      <c r="L15" s="13"/>
    </row>
    <row r="16" spans="2:12" ht="15">
      <c r="B16" s="23"/>
      <c r="C16" s="23"/>
      <c r="D16" s="23"/>
      <c r="E16" s="23"/>
      <c r="F16" s="23"/>
      <c r="G16" s="23"/>
      <c r="H16" s="27"/>
      <c r="I16" s="27"/>
      <c r="J16" s="56"/>
      <c r="K16" s="13"/>
      <c r="L16" s="13"/>
    </row>
    <row r="17" spans="2:12" ht="15">
      <c r="B17" s="23" t="s">
        <v>75</v>
      </c>
      <c r="C17" s="23"/>
      <c r="D17" s="23"/>
      <c r="E17" s="23"/>
      <c r="F17" s="50"/>
      <c r="G17" s="23"/>
      <c r="H17" s="27">
        <v>-368</v>
      </c>
      <c r="I17" s="27"/>
      <c r="J17" s="56">
        <v>-1458</v>
      </c>
      <c r="K17" s="13"/>
      <c r="L17" s="13"/>
    </row>
    <row r="18" spans="2:12" ht="15">
      <c r="B18" s="23"/>
      <c r="C18" s="23"/>
      <c r="D18" s="23"/>
      <c r="E18" s="23"/>
      <c r="F18" s="23"/>
      <c r="G18" s="23"/>
      <c r="H18" s="27"/>
      <c r="I18" s="27"/>
      <c r="J18" s="56"/>
      <c r="K18" s="13"/>
      <c r="L18" s="13"/>
    </row>
    <row r="19" spans="2:12" ht="15">
      <c r="B19" s="23" t="s">
        <v>76</v>
      </c>
      <c r="C19" s="23"/>
      <c r="D19" s="23"/>
      <c r="E19" s="23"/>
      <c r="F19" s="50"/>
      <c r="G19" s="23"/>
      <c r="H19" s="46">
        <f>-2925+800</f>
        <v>-2125</v>
      </c>
      <c r="I19" s="27"/>
      <c r="J19" s="46">
        <v>-3040</v>
      </c>
      <c r="K19" s="13"/>
      <c r="L19" s="13"/>
    </row>
    <row r="20" spans="2:12" ht="15">
      <c r="B20" s="23"/>
      <c r="C20" s="23"/>
      <c r="D20" s="23"/>
      <c r="E20" s="23"/>
      <c r="F20" s="23"/>
      <c r="G20" s="23"/>
      <c r="H20" s="27"/>
      <c r="I20" s="27"/>
      <c r="J20" s="56"/>
      <c r="K20" s="13"/>
      <c r="L20" s="13"/>
    </row>
    <row r="21" spans="2:12" ht="15">
      <c r="B21" s="23" t="s">
        <v>115</v>
      </c>
      <c r="C21" s="23"/>
      <c r="D21" s="23"/>
      <c r="E21" s="23"/>
      <c r="F21" s="23"/>
      <c r="G21" s="23"/>
      <c r="H21" s="27">
        <f>SUM(H13:H19)</f>
        <v>-2371</v>
      </c>
      <c r="I21" s="27"/>
      <c r="J21" s="27">
        <f>SUM(J13:J19)</f>
        <v>-2378</v>
      </c>
      <c r="K21" s="13"/>
      <c r="L21" s="13"/>
    </row>
    <row r="22" spans="2:12" ht="15">
      <c r="B22" s="23"/>
      <c r="C22" s="23"/>
      <c r="D22" s="23"/>
      <c r="E22" s="23"/>
      <c r="F22" s="23"/>
      <c r="G22" s="23"/>
      <c r="H22" s="27"/>
      <c r="I22" s="27"/>
      <c r="J22" s="27"/>
      <c r="K22" s="13"/>
      <c r="L22" s="13"/>
    </row>
    <row r="23" spans="2:12" ht="15">
      <c r="B23" s="23" t="s">
        <v>61</v>
      </c>
      <c r="C23" s="23"/>
      <c r="D23" s="23"/>
      <c r="E23" s="23"/>
      <c r="F23" s="23"/>
      <c r="G23" s="23"/>
      <c r="H23" s="46">
        <v>-14</v>
      </c>
      <c r="I23" s="27"/>
      <c r="J23" s="46">
        <v>-120</v>
      </c>
      <c r="K23" s="13"/>
      <c r="L23" s="13"/>
    </row>
    <row r="24" spans="2:12" ht="15">
      <c r="B24" s="23"/>
      <c r="C24" s="23"/>
      <c r="D24" s="23"/>
      <c r="E24" s="23"/>
      <c r="F24" s="23"/>
      <c r="G24" s="23"/>
      <c r="H24" s="56"/>
      <c r="I24" s="27"/>
      <c r="J24" s="56"/>
      <c r="K24" s="13"/>
      <c r="L24" s="13"/>
    </row>
    <row r="25" spans="2:12" ht="15">
      <c r="B25" s="23" t="s">
        <v>78</v>
      </c>
      <c r="C25" s="23"/>
      <c r="D25" s="23"/>
      <c r="E25" s="23"/>
      <c r="F25" s="23"/>
      <c r="G25" s="23"/>
      <c r="H25" s="27">
        <f>+H21+H23</f>
        <v>-2385</v>
      </c>
      <c r="I25" s="27"/>
      <c r="J25" s="27">
        <f>+J21+J23</f>
        <v>-2498</v>
      </c>
      <c r="K25" s="13"/>
      <c r="L25" s="13"/>
    </row>
    <row r="26" spans="2:12" ht="15">
      <c r="B26" s="23"/>
      <c r="C26" s="23"/>
      <c r="D26" s="23"/>
      <c r="E26" s="23"/>
      <c r="F26" s="23"/>
      <c r="G26" s="23"/>
      <c r="H26" s="27"/>
      <c r="I26" s="27"/>
      <c r="J26" s="27"/>
      <c r="K26" s="13"/>
      <c r="L26" s="13"/>
    </row>
    <row r="27" spans="2:12" ht="15">
      <c r="B27" s="23" t="s">
        <v>3</v>
      </c>
      <c r="C27" s="23"/>
      <c r="D27" s="23"/>
      <c r="E27" s="23"/>
      <c r="F27" s="23"/>
      <c r="G27" s="23"/>
      <c r="H27" s="46">
        <v>-1</v>
      </c>
      <c r="I27" s="27"/>
      <c r="J27" s="46">
        <v>-1</v>
      </c>
      <c r="K27" s="13"/>
      <c r="L27" s="13"/>
    </row>
    <row r="28" spans="2:12" ht="15">
      <c r="B28" s="23"/>
      <c r="C28" s="23"/>
      <c r="D28" s="23"/>
      <c r="E28" s="23"/>
      <c r="F28" s="23"/>
      <c r="G28" s="23"/>
      <c r="H28" s="27"/>
      <c r="I28" s="27"/>
      <c r="J28" s="27"/>
      <c r="K28" s="13"/>
      <c r="L28" s="13"/>
    </row>
    <row r="29" spans="2:12" ht="15">
      <c r="B29" s="23" t="s">
        <v>79</v>
      </c>
      <c r="C29" s="23"/>
      <c r="D29" s="23"/>
      <c r="E29" s="23"/>
      <c r="F29" s="23"/>
      <c r="G29" s="23"/>
      <c r="H29" s="27">
        <f>+H25+H27</f>
        <v>-2386</v>
      </c>
      <c r="I29" s="27"/>
      <c r="J29" s="27">
        <f>+J25+J27</f>
        <v>-2499</v>
      </c>
      <c r="K29" s="13"/>
      <c r="L29" s="13"/>
    </row>
    <row r="30" spans="2:12" ht="15">
      <c r="B30" s="23"/>
      <c r="C30" s="23"/>
      <c r="D30" s="23"/>
      <c r="E30" s="23"/>
      <c r="F30" s="23"/>
      <c r="G30" s="23"/>
      <c r="H30" s="27"/>
      <c r="I30" s="27"/>
      <c r="J30" s="27"/>
      <c r="K30" s="13"/>
      <c r="L30" s="13"/>
    </row>
    <row r="31" spans="2:12" ht="15">
      <c r="B31" s="23" t="s">
        <v>62</v>
      </c>
      <c r="C31" s="23"/>
      <c r="D31" s="23"/>
      <c r="E31" s="23"/>
      <c r="F31" s="23"/>
      <c r="G31" s="23"/>
      <c r="H31" s="46">
        <v>82</v>
      </c>
      <c r="I31" s="27"/>
      <c r="J31" s="46">
        <v>-10</v>
      </c>
      <c r="K31" s="13"/>
      <c r="L31" s="13"/>
    </row>
    <row r="32" spans="2:12" ht="15">
      <c r="B32" s="23"/>
      <c r="C32" s="23"/>
      <c r="D32" s="23"/>
      <c r="E32" s="23"/>
      <c r="F32" s="23"/>
      <c r="G32" s="23"/>
      <c r="H32" s="27"/>
      <c r="I32" s="27"/>
      <c r="J32" s="27"/>
      <c r="K32" s="13"/>
      <c r="L32" s="13"/>
    </row>
    <row r="33" spans="2:12" ht="15.75" thickBot="1">
      <c r="B33" s="23" t="s">
        <v>116</v>
      </c>
      <c r="C33" s="23"/>
      <c r="D33" s="23"/>
      <c r="E33" s="23"/>
      <c r="F33" s="23"/>
      <c r="G33" s="23"/>
      <c r="H33" s="30">
        <f>+H29+H31</f>
        <v>-2304</v>
      </c>
      <c r="I33" s="27"/>
      <c r="J33" s="30">
        <f>+J29+J31</f>
        <v>-2509</v>
      </c>
      <c r="K33" s="13"/>
      <c r="L33" s="13"/>
    </row>
    <row r="34" spans="2:12" ht="15.75" thickTop="1">
      <c r="B34" s="23"/>
      <c r="C34" s="23"/>
      <c r="D34" s="23"/>
      <c r="E34" s="23"/>
      <c r="F34" s="23"/>
      <c r="G34" s="23"/>
      <c r="H34" s="27"/>
      <c r="I34" s="27"/>
      <c r="J34" s="27"/>
      <c r="K34" s="13"/>
      <c r="L34" s="13"/>
    </row>
    <row r="35" spans="2:12" ht="15.75" thickBot="1">
      <c r="B35" s="23" t="s">
        <v>126</v>
      </c>
      <c r="C35" s="17"/>
      <c r="D35" s="23"/>
      <c r="E35" s="23" t="s">
        <v>63</v>
      </c>
      <c r="F35" s="23"/>
      <c r="G35" s="23"/>
      <c r="H35" s="57">
        <f>+H33/75000*100</f>
        <v>-3.072</v>
      </c>
      <c r="I35" s="27"/>
      <c r="J35" s="58">
        <f>J33/75000*100</f>
        <v>-3.3453333333333335</v>
      </c>
      <c r="K35" s="13"/>
      <c r="L35" s="13"/>
    </row>
    <row r="36" spans="2:12" ht="16.5" thickBot="1" thickTop="1">
      <c r="B36" s="23"/>
      <c r="C36" s="17"/>
      <c r="D36" s="59" t="s">
        <v>114</v>
      </c>
      <c r="E36" s="23" t="s">
        <v>64</v>
      </c>
      <c r="F36" s="23"/>
      <c r="G36" s="23"/>
      <c r="H36" s="57">
        <f>H33/75000*100</f>
        <v>-3.072</v>
      </c>
      <c r="I36" s="27"/>
      <c r="J36" s="60">
        <f>+J35</f>
        <v>-3.3453333333333335</v>
      </c>
      <c r="K36" s="13"/>
      <c r="L36" s="13"/>
    </row>
    <row r="37" spans="2:12" ht="15.75" thickTop="1">
      <c r="B37" s="23"/>
      <c r="C37" s="23"/>
      <c r="D37" s="23"/>
      <c r="E37" s="23"/>
      <c r="F37" s="27"/>
      <c r="G37" s="27"/>
      <c r="H37" s="27"/>
      <c r="I37" s="27"/>
      <c r="J37" s="27"/>
      <c r="K37" s="13"/>
      <c r="L37" s="13"/>
    </row>
    <row r="38" spans="2:12" ht="15">
      <c r="B38" s="23"/>
      <c r="C38" s="23"/>
      <c r="D38" s="23"/>
      <c r="E38" s="23"/>
      <c r="F38" s="27"/>
      <c r="G38" s="27"/>
      <c r="H38" s="27"/>
      <c r="I38" s="27"/>
      <c r="J38" s="27"/>
      <c r="K38" s="13"/>
      <c r="L38" s="13"/>
    </row>
    <row r="39" spans="2:12" ht="15">
      <c r="B39" s="40" t="s">
        <v>127</v>
      </c>
      <c r="C39" s="23"/>
      <c r="D39" s="23"/>
      <c r="E39" s="23"/>
      <c r="F39" s="23"/>
      <c r="G39" s="23"/>
      <c r="H39" s="23"/>
      <c r="I39" s="23"/>
      <c r="J39" s="23"/>
      <c r="K39" s="13"/>
      <c r="L39" s="13"/>
    </row>
    <row r="40" spans="2:12" ht="15">
      <c r="B40" s="40" t="s">
        <v>112</v>
      </c>
      <c r="C40" s="23"/>
      <c r="D40" s="23"/>
      <c r="E40" s="23"/>
      <c r="F40" s="23"/>
      <c r="G40" s="23"/>
      <c r="H40" s="23"/>
      <c r="I40" s="23"/>
      <c r="J40" s="23"/>
      <c r="K40" s="13"/>
      <c r="L40" s="13"/>
    </row>
    <row r="41" spans="2:12" ht="15">
      <c r="B41" s="40"/>
      <c r="C41" s="23"/>
      <c r="D41" s="23"/>
      <c r="E41" s="23"/>
      <c r="F41" s="23"/>
      <c r="G41" s="23"/>
      <c r="H41" s="23"/>
      <c r="I41" s="23"/>
      <c r="J41" s="23"/>
      <c r="K41" s="13"/>
      <c r="L41" s="13"/>
    </row>
    <row r="42" spans="2:12" ht="15">
      <c r="B42" s="40"/>
      <c r="C42" s="23"/>
      <c r="D42" s="23"/>
      <c r="E42" s="23"/>
      <c r="F42" s="23"/>
      <c r="G42" s="23"/>
      <c r="H42" s="23"/>
      <c r="I42" s="23"/>
      <c r="J42" s="23"/>
      <c r="K42" s="13"/>
      <c r="L42" s="13"/>
    </row>
    <row r="43" spans="2:12" ht="15">
      <c r="B43" s="40"/>
      <c r="C43" s="23"/>
      <c r="D43" s="23"/>
      <c r="E43" s="23"/>
      <c r="F43" s="23"/>
      <c r="G43" s="23"/>
      <c r="H43" s="23"/>
      <c r="I43" s="23"/>
      <c r="J43" s="23"/>
      <c r="K43" s="13"/>
      <c r="L43" s="13"/>
    </row>
    <row r="44" spans="2:12" ht="15">
      <c r="B44" s="40"/>
      <c r="C44" s="23"/>
      <c r="D44" s="23"/>
      <c r="E44" s="23"/>
      <c r="F44" s="23"/>
      <c r="G44" s="23"/>
      <c r="H44" s="23"/>
      <c r="I44" s="23"/>
      <c r="J44" s="23"/>
      <c r="K44" s="13"/>
      <c r="L44" s="13"/>
    </row>
    <row r="45" spans="2:12" ht="15">
      <c r="B45" s="32" t="s">
        <v>131</v>
      </c>
      <c r="C45" s="23"/>
      <c r="D45" s="23"/>
      <c r="E45" s="23"/>
      <c r="F45" s="23"/>
      <c r="G45" s="23"/>
      <c r="H45" s="61"/>
      <c r="I45" s="23"/>
      <c r="J45" s="61"/>
      <c r="L45" s="13"/>
    </row>
    <row r="46" spans="2:12" ht="15">
      <c r="B46" s="32" t="s">
        <v>111</v>
      </c>
      <c r="C46" s="23"/>
      <c r="D46" s="23"/>
      <c r="E46" s="17"/>
      <c r="F46" s="17"/>
      <c r="G46" s="17"/>
      <c r="H46" s="17"/>
      <c r="I46" s="17"/>
      <c r="J46" s="17"/>
      <c r="L46" s="13"/>
    </row>
    <row r="47" spans="2:12" ht="15">
      <c r="B47" s="40"/>
      <c r="C47" s="23"/>
      <c r="D47" s="23"/>
      <c r="E47" s="23"/>
      <c r="F47" s="23"/>
      <c r="G47" s="23"/>
      <c r="H47" s="23"/>
      <c r="I47" s="23"/>
      <c r="J47" s="23"/>
      <c r="K47" s="13"/>
      <c r="L47" s="13"/>
    </row>
    <row r="48" spans="2:10" ht="15">
      <c r="B48" s="23"/>
      <c r="C48" s="23"/>
      <c r="D48" s="23"/>
      <c r="E48" s="23"/>
      <c r="F48" s="23"/>
      <c r="G48" s="23"/>
      <c r="H48" s="23"/>
      <c r="I48" s="23"/>
      <c r="J48" s="23"/>
    </row>
    <row r="51" spans="2:10" ht="15">
      <c r="B51" s="17"/>
      <c r="C51" s="17"/>
      <c r="D51" s="17"/>
      <c r="E51" s="17"/>
      <c r="F51" s="17"/>
      <c r="G51" s="17"/>
      <c r="H51" s="17"/>
      <c r="I51" s="17"/>
      <c r="J51" s="17"/>
    </row>
  </sheetData>
  <printOptions horizontalCentered="1"/>
  <pageMargins left="1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55"/>
  <sheetViews>
    <sheetView workbookViewId="0" topLeftCell="A17">
      <selection activeCell="C17" sqref="C17"/>
    </sheetView>
  </sheetViews>
  <sheetFormatPr defaultColWidth="9.00390625" defaultRowHeight="12.75"/>
  <cols>
    <col min="3" max="3" width="13.375" style="0" customWidth="1"/>
    <col min="4" max="4" width="8.125" style="0" customWidth="1"/>
    <col min="5" max="5" width="12.625" style="0" customWidth="1"/>
    <col min="6" max="6" width="2.375" style="0" customWidth="1"/>
    <col min="7" max="7" width="12.625" style="0" customWidth="1"/>
    <col min="8" max="8" width="2.50390625" style="0" customWidth="1"/>
    <col min="9" max="9" width="12.50390625" style="0" customWidth="1"/>
    <col min="10" max="10" width="2.50390625" style="0" customWidth="1"/>
    <col min="11" max="11" width="12.625" style="0" customWidth="1"/>
    <col min="12" max="12" width="2.00390625" style="0" customWidth="1"/>
    <col min="13" max="13" width="11.625" style="0" customWidth="1"/>
  </cols>
  <sheetData>
    <row r="1" spans="2:14" ht="15.75">
      <c r="B1" s="18" t="s">
        <v>1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7"/>
    </row>
    <row r="2" spans="2:14" ht="15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7"/>
    </row>
    <row r="3" spans="2:14" ht="15">
      <c r="B3" s="20" t="s">
        <v>66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17"/>
    </row>
    <row r="4" spans="2:14" ht="15">
      <c r="B4" s="20" t="s">
        <v>125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17"/>
    </row>
    <row r="5" spans="2:14" ht="15">
      <c r="B5" s="24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17"/>
    </row>
    <row r="6" spans="2:14" ht="15">
      <c r="B6" s="23"/>
      <c r="C6" s="23"/>
      <c r="D6" s="23"/>
      <c r="E6" s="23"/>
      <c r="F6" s="23"/>
      <c r="G6" s="25"/>
      <c r="H6" s="23"/>
      <c r="I6" s="25"/>
      <c r="J6" s="23"/>
      <c r="K6" s="23"/>
      <c r="L6" s="23"/>
      <c r="M6" s="23"/>
      <c r="N6" s="17"/>
    </row>
    <row r="7" spans="2:14" ht="15">
      <c r="B7" s="23"/>
      <c r="C7" s="23"/>
      <c r="D7" s="23"/>
      <c r="E7" s="25" t="s">
        <v>85</v>
      </c>
      <c r="F7" s="23"/>
      <c r="G7" s="25" t="s">
        <v>85</v>
      </c>
      <c r="H7" s="23"/>
      <c r="I7" s="25" t="s">
        <v>72</v>
      </c>
      <c r="J7" s="23"/>
      <c r="K7" s="25" t="s">
        <v>67</v>
      </c>
      <c r="L7" s="23"/>
      <c r="M7" s="23"/>
      <c r="N7" s="17"/>
    </row>
    <row r="8" spans="2:14" ht="15">
      <c r="B8" s="23"/>
      <c r="C8" s="23"/>
      <c r="D8" s="23"/>
      <c r="E8" s="25" t="s">
        <v>86</v>
      </c>
      <c r="F8" s="23"/>
      <c r="G8" s="25" t="s">
        <v>87</v>
      </c>
      <c r="H8" s="23"/>
      <c r="I8" s="25" t="s">
        <v>73</v>
      </c>
      <c r="J8" s="23"/>
      <c r="K8" s="25" t="s">
        <v>68</v>
      </c>
      <c r="L8" s="23"/>
      <c r="M8" s="25" t="s">
        <v>69</v>
      </c>
      <c r="N8" s="17"/>
    </row>
    <row r="9" spans="2:14" ht="15">
      <c r="B9" s="23"/>
      <c r="C9" s="23"/>
      <c r="D9" s="23"/>
      <c r="E9" s="25" t="s">
        <v>2</v>
      </c>
      <c r="F9" s="23"/>
      <c r="G9" s="25" t="s">
        <v>2</v>
      </c>
      <c r="H9" s="23"/>
      <c r="I9" s="25" t="s">
        <v>2</v>
      </c>
      <c r="J9" s="23"/>
      <c r="K9" s="25" t="s">
        <v>2</v>
      </c>
      <c r="L9" s="23"/>
      <c r="M9" s="25" t="s">
        <v>2</v>
      </c>
      <c r="N9" s="17"/>
    </row>
    <row r="10" spans="2:14" ht="15">
      <c r="B10" s="23" t="s">
        <v>71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17"/>
    </row>
    <row r="11" spans="2:14" ht="15">
      <c r="B11" s="26" t="s">
        <v>70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17"/>
    </row>
    <row r="12" spans="2:14" ht="15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17"/>
    </row>
    <row r="13" spans="2:14" ht="15">
      <c r="B13" s="23" t="s">
        <v>94</v>
      </c>
      <c r="C13" s="23"/>
      <c r="D13" s="23"/>
      <c r="E13" s="27">
        <v>75000</v>
      </c>
      <c r="F13" s="27"/>
      <c r="G13" s="27">
        <v>24367</v>
      </c>
      <c r="H13" s="27"/>
      <c r="I13" s="27">
        <v>23000</v>
      </c>
      <c r="J13" s="27"/>
      <c r="K13" s="27">
        <v>22542</v>
      </c>
      <c r="L13" s="27"/>
      <c r="M13" s="27">
        <f>SUM(E13:K13)</f>
        <v>144909</v>
      </c>
      <c r="N13" s="17"/>
    </row>
    <row r="14" spans="2:14" ht="15">
      <c r="B14" s="23"/>
      <c r="C14" s="23"/>
      <c r="D14" s="23"/>
      <c r="E14" s="27"/>
      <c r="F14" s="27"/>
      <c r="G14" s="27"/>
      <c r="H14" s="27"/>
      <c r="I14" s="27"/>
      <c r="J14" s="27"/>
      <c r="K14" s="27"/>
      <c r="L14" s="27"/>
      <c r="M14" s="27"/>
      <c r="N14" s="17"/>
    </row>
    <row r="15" spans="2:14" ht="15">
      <c r="B15" s="23"/>
      <c r="C15" s="23"/>
      <c r="D15" s="23"/>
      <c r="E15" s="27"/>
      <c r="F15" s="27"/>
      <c r="G15" s="27"/>
      <c r="H15" s="27"/>
      <c r="I15" s="27"/>
      <c r="J15" s="27"/>
      <c r="K15" s="27"/>
      <c r="L15" s="27"/>
      <c r="M15" s="27"/>
      <c r="N15" s="17"/>
    </row>
    <row r="16" spans="2:14" ht="15">
      <c r="B16" s="23" t="s">
        <v>107</v>
      </c>
      <c r="C16" s="23"/>
      <c r="D16" s="23"/>
      <c r="E16" s="27">
        <v>0</v>
      </c>
      <c r="F16" s="27"/>
      <c r="G16" s="27">
        <v>0</v>
      </c>
      <c r="H16" s="27"/>
      <c r="I16" s="27">
        <v>0</v>
      </c>
      <c r="J16" s="27"/>
      <c r="K16" s="27">
        <f>-3309+800</f>
        <v>-2509</v>
      </c>
      <c r="L16" s="27"/>
      <c r="M16" s="27">
        <f>SUM(E16:K16)</f>
        <v>-2509</v>
      </c>
      <c r="N16" s="17"/>
    </row>
    <row r="17" spans="2:14" ht="15">
      <c r="B17" s="23" t="s">
        <v>108</v>
      </c>
      <c r="C17" s="23"/>
      <c r="D17" s="23"/>
      <c r="E17" s="27"/>
      <c r="F17" s="27"/>
      <c r="G17" s="27"/>
      <c r="H17" s="27"/>
      <c r="I17" s="27"/>
      <c r="J17" s="27"/>
      <c r="K17" s="27"/>
      <c r="L17" s="27"/>
      <c r="M17" s="27"/>
      <c r="N17" s="17"/>
    </row>
    <row r="18" spans="2:14" ht="15">
      <c r="B18" s="23"/>
      <c r="C18" s="23"/>
      <c r="D18" s="23"/>
      <c r="E18" s="28"/>
      <c r="F18" s="23"/>
      <c r="G18" s="28"/>
      <c r="H18" s="23"/>
      <c r="I18" s="28"/>
      <c r="J18" s="23"/>
      <c r="K18" s="28"/>
      <c r="L18" s="23"/>
      <c r="M18" s="28"/>
      <c r="N18" s="17"/>
    </row>
    <row r="19" spans="2:14" ht="15.75" thickBot="1">
      <c r="B19" s="23" t="s">
        <v>93</v>
      </c>
      <c r="C19" s="23"/>
      <c r="D19" s="23"/>
      <c r="E19" s="29">
        <f>SUM(E13:E17)</f>
        <v>75000</v>
      </c>
      <c r="F19" s="23"/>
      <c r="G19" s="29">
        <f>SUM(G13:G17)</f>
        <v>24367</v>
      </c>
      <c r="H19" s="23"/>
      <c r="I19" s="29">
        <f>SUM(I13:I17)</f>
        <v>23000</v>
      </c>
      <c r="J19" s="23"/>
      <c r="K19" s="29">
        <f>SUM(K13:K17)</f>
        <v>20033</v>
      </c>
      <c r="L19" s="23"/>
      <c r="M19" s="30">
        <f>SUM(E19:K19)</f>
        <v>142400</v>
      </c>
      <c r="N19" s="17"/>
    </row>
    <row r="20" spans="2:14" ht="15.75" thickTop="1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17"/>
    </row>
    <row r="21" spans="2:14" ht="15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31"/>
      <c r="N21" s="17"/>
    </row>
    <row r="22" spans="2:14" ht="15">
      <c r="B22" s="32" t="s">
        <v>130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17"/>
    </row>
    <row r="23" spans="2:14" ht="15">
      <c r="B23" s="32" t="s">
        <v>59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17"/>
    </row>
    <row r="24" spans="2:14" ht="15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17"/>
    </row>
    <row r="25" spans="2:14" ht="15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17"/>
    </row>
    <row r="26" spans="2:14" ht="1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17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17"/>
    </row>
    <row r="28" spans="2:14" ht="15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17"/>
    </row>
    <row r="29" spans="2:14" ht="15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17"/>
    </row>
    <row r="30" spans="2:14" ht="1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17"/>
    </row>
    <row r="31" spans="2:14" ht="15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17"/>
    </row>
    <row r="32" spans="2:14" ht="15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17"/>
    </row>
    <row r="33" spans="2:14" ht="1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17"/>
    </row>
    <row r="34" spans="2:14" ht="15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17"/>
    </row>
    <row r="35" spans="2:14" ht="15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17"/>
    </row>
    <row r="36" spans="2:14" ht="1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17"/>
    </row>
    <row r="37" spans="2:14" ht="15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17"/>
    </row>
    <row r="38" spans="2:14" ht="15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17"/>
    </row>
    <row r="39" spans="2:14" ht="1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17"/>
    </row>
    <row r="40" spans="2:14" ht="1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17"/>
    </row>
    <row r="41" spans="2:14" ht="1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17"/>
    </row>
    <row r="42" spans="2:14" ht="1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17"/>
    </row>
    <row r="43" spans="2:14" ht="1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17"/>
    </row>
    <row r="44" spans="2:14" ht="1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17"/>
    </row>
    <row r="45" spans="2:14" ht="1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17"/>
    </row>
    <row r="46" spans="2:14" ht="1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17"/>
    </row>
    <row r="47" spans="2:14" ht="1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17"/>
    </row>
    <row r="48" spans="2:14" ht="15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17"/>
    </row>
    <row r="49" ht="15">
      <c r="N49" s="17"/>
    </row>
    <row r="50" ht="15">
      <c r="N50" s="17"/>
    </row>
    <row r="51" spans="2:14" ht="1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2:14" ht="15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2:14" ht="15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2:14" ht="1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2:14" ht="15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</sheetData>
  <printOptions horizontalCentered="1"/>
  <pageMargins left="1" right="0.5" top="1" bottom="0.5" header="0.5" footer="0.5"/>
  <pageSetup horizontalDpi="180" verticalDpi="18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90"/>
  <sheetViews>
    <sheetView tabSelected="1" workbookViewId="0" topLeftCell="A1">
      <selection activeCell="B1" sqref="B1"/>
    </sheetView>
  </sheetViews>
  <sheetFormatPr defaultColWidth="9.00390625" defaultRowHeight="12.75"/>
  <cols>
    <col min="2" max="2" width="4.50390625" style="0" customWidth="1"/>
    <col min="9" max="9" width="13.375" style="0" bestFit="1" customWidth="1"/>
    <col min="10" max="10" width="10.50390625" style="0" customWidth="1"/>
    <col min="11" max="11" width="15.875" style="0" customWidth="1"/>
    <col min="12" max="12" width="1.12109375" style="0" customWidth="1"/>
    <col min="13" max="13" width="11.875" style="0" customWidth="1"/>
    <col min="14" max="14" width="12.125" style="0" bestFit="1" customWidth="1"/>
    <col min="15" max="15" width="10.50390625" style="0" customWidth="1"/>
  </cols>
  <sheetData>
    <row r="1" spans="2:12" ht="15.75">
      <c r="B1" s="18" t="s">
        <v>1</v>
      </c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2:12" ht="12.7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2:12" ht="15">
      <c r="B3" s="20" t="s">
        <v>113</v>
      </c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2:14" ht="15">
      <c r="B4" s="20" t="s">
        <v>125</v>
      </c>
      <c r="C4" s="23"/>
      <c r="D4" s="23"/>
      <c r="E4" s="23"/>
      <c r="F4" s="23"/>
      <c r="G4" s="23"/>
      <c r="H4" s="23"/>
      <c r="I4" s="23"/>
      <c r="J4" s="23"/>
      <c r="K4" s="25">
        <v>2002</v>
      </c>
      <c r="L4" s="23"/>
      <c r="N4" s="3"/>
    </row>
    <row r="5" spans="2:14" ht="15">
      <c r="B5" s="23"/>
      <c r="C5" s="23"/>
      <c r="D5" s="23"/>
      <c r="E5" s="23"/>
      <c r="F5" s="23"/>
      <c r="G5" s="23"/>
      <c r="H5" s="23"/>
      <c r="I5" s="23"/>
      <c r="J5" s="23"/>
      <c r="K5" s="25" t="s">
        <v>57</v>
      </c>
      <c r="L5" s="23"/>
      <c r="N5" s="3"/>
    </row>
    <row r="6" spans="2:14" ht="15">
      <c r="B6" s="23"/>
      <c r="C6" s="23"/>
      <c r="D6" s="23"/>
      <c r="E6" s="23"/>
      <c r="F6" s="23"/>
      <c r="G6" s="23"/>
      <c r="H6" s="23"/>
      <c r="I6" s="23"/>
      <c r="J6" s="23"/>
      <c r="K6" s="25" t="s">
        <v>58</v>
      </c>
      <c r="L6" s="23"/>
      <c r="N6" s="3"/>
    </row>
    <row r="7" spans="2:14" ht="15">
      <c r="B7" s="23"/>
      <c r="C7" s="23"/>
      <c r="D7" s="23"/>
      <c r="E7" s="23"/>
      <c r="F7" s="23"/>
      <c r="G7" s="23"/>
      <c r="H7" s="23"/>
      <c r="I7" s="23"/>
      <c r="J7" s="23"/>
      <c r="K7" s="33">
        <v>37529</v>
      </c>
      <c r="L7" s="23"/>
      <c r="N7" s="12"/>
    </row>
    <row r="8" spans="2:14" ht="15.75">
      <c r="B8" s="24" t="s">
        <v>95</v>
      </c>
      <c r="C8" s="23"/>
      <c r="D8" s="23"/>
      <c r="E8" s="23"/>
      <c r="F8" s="23"/>
      <c r="G8" s="23"/>
      <c r="H8" s="23"/>
      <c r="I8" s="23"/>
      <c r="J8" s="23"/>
      <c r="K8" s="34" t="s">
        <v>2</v>
      </c>
      <c r="L8" s="23"/>
      <c r="N8" s="1"/>
    </row>
    <row r="9" spans="2:14" ht="15">
      <c r="B9" s="23" t="s">
        <v>82</v>
      </c>
      <c r="C9" s="23"/>
      <c r="D9" s="23"/>
      <c r="E9" s="23"/>
      <c r="F9" s="23"/>
      <c r="G9" s="23"/>
      <c r="H9" s="23"/>
      <c r="I9" s="23"/>
      <c r="J9" s="23"/>
      <c r="K9" s="35">
        <f>-3298+800</f>
        <v>-2498</v>
      </c>
      <c r="L9" s="27"/>
      <c r="M9" s="14"/>
      <c r="N9" s="13"/>
    </row>
    <row r="10" spans="2:14" ht="15">
      <c r="B10" s="23" t="s">
        <v>38</v>
      </c>
      <c r="C10" s="23"/>
      <c r="D10" s="23"/>
      <c r="E10" s="23"/>
      <c r="F10" s="23"/>
      <c r="G10" s="23"/>
      <c r="H10" s="23"/>
      <c r="I10" s="23"/>
      <c r="J10" s="23"/>
      <c r="K10" s="36"/>
      <c r="L10" s="27"/>
      <c r="M10" s="13"/>
      <c r="N10" s="13"/>
    </row>
    <row r="11" spans="2:14" ht="15">
      <c r="B11" s="23"/>
      <c r="C11" s="23" t="s">
        <v>123</v>
      </c>
      <c r="D11" s="23"/>
      <c r="E11" s="23"/>
      <c r="F11" s="23"/>
      <c r="G11" s="23"/>
      <c r="H11" s="23"/>
      <c r="I11" s="23"/>
      <c r="J11" s="23"/>
      <c r="K11" s="36">
        <v>5</v>
      </c>
      <c r="L11" s="27"/>
      <c r="M11" s="14"/>
      <c r="N11" s="13"/>
    </row>
    <row r="12" spans="2:14" ht="15">
      <c r="B12" s="23"/>
      <c r="C12" s="23" t="s">
        <v>40</v>
      </c>
      <c r="D12" s="23"/>
      <c r="E12" s="23"/>
      <c r="F12" s="23"/>
      <c r="G12" s="23"/>
      <c r="H12" s="23"/>
      <c r="I12" s="23"/>
      <c r="J12" s="23"/>
      <c r="K12" s="36">
        <v>1</v>
      </c>
      <c r="L12" s="27"/>
      <c r="M12" s="14"/>
      <c r="N12" s="13"/>
    </row>
    <row r="13" spans="2:14" ht="15">
      <c r="B13" s="23"/>
      <c r="C13" s="23" t="s">
        <v>83</v>
      </c>
      <c r="D13" s="23"/>
      <c r="E13" s="23"/>
      <c r="F13" s="23"/>
      <c r="G13" s="23"/>
      <c r="H13" s="23"/>
      <c r="I13" s="23"/>
      <c r="J13" s="23"/>
      <c r="K13" s="36">
        <v>-975</v>
      </c>
      <c r="L13" s="27"/>
      <c r="M13" s="14"/>
      <c r="N13" s="13"/>
    </row>
    <row r="14" spans="2:14" ht="15">
      <c r="B14" s="23"/>
      <c r="C14" s="23" t="s">
        <v>41</v>
      </c>
      <c r="D14" s="23"/>
      <c r="E14" s="23"/>
      <c r="F14" s="23"/>
      <c r="G14" s="23"/>
      <c r="H14" s="23"/>
      <c r="I14" s="23"/>
      <c r="J14" s="23"/>
      <c r="K14" s="36">
        <f>-1397-87</f>
        <v>-1484</v>
      </c>
      <c r="L14" s="27"/>
      <c r="M14" s="14"/>
      <c r="N14" s="13"/>
    </row>
    <row r="15" spans="2:14" ht="15">
      <c r="B15" s="23"/>
      <c r="C15" s="23" t="s">
        <v>42</v>
      </c>
      <c r="D15" s="23"/>
      <c r="E15" s="23"/>
      <c r="F15" s="23"/>
      <c r="G15" s="23"/>
      <c r="H15" s="23"/>
      <c r="I15" s="23"/>
      <c r="J15" s="23"/>
      <c r="K15" s="36">
        <f>13+29+359</f>
        <v>401</v>
      </c>
      <c r="L15" s="27"/>
      <c r="M15" s="14"/>
      <c r="N15" s="13"/>
    </row>
    <row r="16" spans="2:14" ht="15">
      <c r="B16" s="23"/>
      <c r="C16" s="23" t="s">
        <v>43</v>
      </c>
      <c r="D16" s="23"/>
      <c r="E16" s="23"/>
      <c r="F16" s="23"/>
      <c r="G16" s="23"/>
      <c r="H16" s="23"/>
      <c r="I16" s="23"/>
      <c r="J16" s="23"/>
      <c r="K16" s="36">
        <v>83</v>
      </c>
      <c r="L16" s="27"/>
      <c r="M16" s="14"/>
      <c r="N16" s="13"/>
    </row>
    <row r="17" spans="2:14" ht="15">
      <c r="B17" s="23"/>
      <c r="C17" s="23" t="s">
        <v>44</v>
      </c>
      <c r="D17" s="23"/>
      <c r="E17" s="23"/>
      <c r="F17" s="23"/>
      <c r="G17" s="23"/>
      <c r="H17" s="23"/>
      <c r="I17" s="23"/>
      <c r="J17" s="23"/>
      <c r="K17" s="36">
        <v>50104</v>
      </c>
      <c r="L17" s="27"/>
      <c r="M17" s="14"/>
      <c r="N17" s="13"/>
    </row>
    <row r="18" spans="2:14" ht="15">
      <c r="B18" s="23"/>
      <c r="C18" s="23" t="s">
        <v>45</v>
      </c>
      <c r="D18" s="23"/>
      <c r="E18" s="23"/>
      <c r="F18" s="23"/>
      <c r="G18" s="23"/>
      <c r="H18" s="23"/>
      <c r="I18" s="31"/>
      <c r="J18" s="31"/>
      <c r="K18" s="37">
        <f>-41944-9553-800</f>
        <v>-52297</v>
      </c>
      <c r="L18" s="27"/>
      <c r="M18" s="14"/>
      <c r="N18" s="13"/>
    </row>
    <row r="19" spans="2:14" ht="15">
      <c r="B19" s="23" t="s">
        <v>118</v>
      </c>
      <c r="C19" s="23"/>
      <c r="D19" s="23"/>
      <c r="E19" s="23"/>
      <c r="F19" s="23"/>
      <c r="G19" s="23"/>
      <c r="H19" s="23"/>
      <c r="I19" s="23"/>
      <c r="J19" s="23"/>
      <c r="K19" s="36">
        <f>SUM(K9:K18)</f>
        <v>-6660</v>
      </c>
      <c r="L19" s="27"/>
      <c r="M19" s="13"/>
      <c r="N19" s="13"/>
    </row>
    <row r="20" spans="2:14" ht="15">
      <c r="B20" s="23"/>
      <c r="C20" s="23"/>
      <c r="D20" s="23"/>
      <c r="E20" s="23"/>
      <c r="F20" s="23"/>
      <c r="G20" s="23"/>
      <c r="H20" s="23"/>
      <c r="I20" s="23"/>
      <c r="J20" s="23"/>
      <c r="K20" s="36"/>
      <c r="L20" s="27"/>
      <c r="M20" s="13"/>
      <c r="N20" s="13"/>
    </row>
    <row r="21" spans="2:14" ht="15">
      <c r="B21" s="23" t="s">
        <v>39</v>
      </c>
      <c r="C21" s="23"/>
      <c r="D21" s="23"/>
      <c r="E21" s="23"/>
      <c r="F21" s="23"/>
      <c r="G21" s="23"/>
      <c r="H21" s="23"/>
      <c r="I21" s="23"/>
      <c r="J21" s="23"/>
      <c r="K21" s="36"/>
      <c r="L21" s="27"/>
      <c r="M21" s="13"/>
      <c r="N21" s="13"/>
    </row>
    <row r="22" spans="2:14" ht="15">
      <c r="B22" s="23"/>
      <c r="C22" s="23" t="s">
        <v>96</v>
      </c>
      <c r="D22" s="23"/>
      <c r="E22" s="23"/>
      <c r="F22" s="23"/>
      <c r="G22" s="23"/>
      <c r="H22" s="23"/>
      <c r="I22" s="23"/>
      <c r="J22" s="31"/>
      <c r="K22" s="36">
        <f>8883+7100-20</f>
        <v>15963</v>
      </c>
      <c r="L22" s="27"/>
      <c r="M22" s="13"/>
      <c r="N22" s="13"/>
    </row>
    <row r="23" spans="2:14" ht="15">
      <c r="B23" s="23"/>
      <c r="C23" s="23" t="s">
        <v>97</v>
      </c>
      <c r="D23" s="23"/>
      <c r="E23" s="23"/>
      <c r="F23" s="23"/>
      <c r="G23" s="23"/>
      <c r="H23" s="23"/>
      <c r="I23" s="23"/>
      <c r="J23" s="23"/>
      <c r="K23" s="36">
        <v>620</v>
      </c>
      <c r="L23" s="27"/>
      <c r="M23" s="13"/>
      <c r="N23" s="13"/>
    </row>
    <row r="24" spans="2:14" ht="15">
      <c r="B24" s="23"/>
      <c r="C24" s="23" t="s">
        <v>117</v>
      </c>
      <c r="D24" s="23"/>
      <c r="E24" s="23"/>
      <c r="F24" s="23"/>
      <c r="G24" s="23"/>
      <c r="H24" s="23"/>
      <c r="I24" s="50"/>
      <c r="J24" s="23"/>
      <c r="K24" s="36">
        <f>-823+1</f>
        <v>-822</v>
      </c>
      <c r="L24" s="27"/>
      <c r="M24" s="13"/>
      <c r="N24" s="13"/>
    </row>
    <row r="25" spans="2:14" ht="15">
      <c r="B25" s="23"/>
      <c r="C25" s="23" t="s">
        <v>46</v>
      </c>
      <c r="D25" s="23"/>
      <c r="E25" s="23"/>
      <c r="F25" s="23"/>
      <c r="G25" s="23"/>
      <c r="H25" s="23"/>
      <c r="I25" s="23"/>
      <c r="J25" s="23"/>
      <c r="K25" s="36"/>
      <c r="L25" s="27"/>
      <c r="M25" s="13"/>
      <c r="N25" s="13"/>
    </row>
    <row r="26" spans="2:14" ht="15">
      <c r="B26" s="23"/>
      <c r="C26" s="23" t="s">
        <v>98</v>
      </c>
      <c r="D26" s="23"/>
      <c r="E26" s="23"/>
      <c r="F26" s="23"/>
      <c r="G26" s="23"/>
      <c r="H26" s="23"/>
      <c r="I26" s="23"/>
      <c r="J26" s="23"/>
      <c r="K26" s="37">
        <v>3927</v>
      </c>
      <c r="L26" s="27"/>
      <c r="M26" s="13"/>
      <c r="N26" s="13"/>
    </row>
    <row r="27" spans="2:14" ht="15">
      <c r="B27" s="23" t="s">
        <v>99</v>
      </c>
      <c r="C27" s="23"/>
      <c r="D27" s="23"/>
      <c r="E27" s="23"/>
      <c r="F27" s="23"/>
      <c r="G27" s="23"/>
      <c r="H27" s="23"/>
      <c r="I27" s="23"/>
      <c r="J27" s="23"/>
      <c r="K27" s="36">
        <f>SUM(K19:K26)</f>
        <v>13028</v>
      </c>
      <c r="L27" s="27"/>
      <c r="M27" s="13"/>
      <c r="N27" s="13"/>
    </row>
    <row r="28" spans="2:14" ht="15">
      <c r="B28" s="23"/>
      <c r="C28" s="23"/>
      <c r="D28" s="23"/>
      <c r="E28" s="23"/>
      <c r="F28" s="23"/>
      <c r="G28" s="23"/>
      <c r="H28" s="23"/>
      <c r="I28" s="23"/>
      <c r="J28" s="23"/>
      <c r="K28" s="36"/>
      <c r="L28" s="27"/>
      <c r="M28" s="13"/>
      <c r="N28" s="13"/>
    </row>
    <row r="29" spans="2:14" ht="15">
      <c r="B29" s="23"/>
      <c r="C29" s="23" t="s">
        <v>47</v>
      </c>
      <c r="D29" s="23"/>
      <c r="E29" s="23"/>
      <c r="F29" s="23"/>
      <c r="G29" s="23"/>
      <c r="H29" s="23"/>
      <c r="I29" s="23"/>
      <c r="J29" s="23"/>
      <c r="K29" s="36">
        <v>1397</v>
      </c>
      <c r="L29" s="27"/>
      <c r="M29" s="14"/>
      <c r="N29" s="13"/>
    </row>
    <row r="30" spans="2:14" ht="15">
      <c r="B30" s="23"/>
      <c r="C30" s="23" t="s">
        <v>48</v>
      </c>
      <c r="D30" s="23"/>
      <c r="E30" s="23"/>
      <c r="F30" s="23"/>
      <c r="G30" s="23"/>
      <c r="H30" s="23"/>
      <c r="I30" s="23"/>
      <c r="J30" s="23"/>
      <c r="K30" s="36">
        <f>-13-29</f>
        <v>-42</v>
      </c>
      <c r="L30" s="27"/>
      <c r="M30" s="14"/>
      <c r="N30" s="13"/>
    </row>
    <row r="31" spans="2:14" ht="15">
      <c r="B31" s="23"/>
      <c r="C31" s="23" t="s">
        <v>49</v>
      </c>
      <c r="D31" s="23"/>
      <c r="E31" s="23"/>
      <c r="F31" s="23"/>
      <c r="G31" s="23"/>
      <c r="H31" s="23"/>
      <c r="I31" s="23"/>
      <c r="J31" s="23"/>
      <c r="K31" s="37">
        <f>-67+67-44-39-12+44-1+1</f>
        <v>-51</v>
      </c>
      <c r="L31" s="27"/>
      <c r="M31" s="14"/>
      <c r="N31" s="13"/>
    </row>
    <row r="32" spans="2:14" ht="15">
      <c r="B32" s="23" t="s">
        <v>100</v>
      </c>
      <c r="C32" s="23"/>
      <c r="D32" s="23"/>
      <c r="E32" s="23"/>
      <c r="F32" s="23"/>
      <c r="G32" s="23"/>
      <c r="H32" s="23"/>
      <c r="I32" s="23"/>
      <c r="J32" s="23"/>
      <c r="K32" s="27">
        <f>SUM(K27:K31)</f>
        <v>14332</v>
      </c>
      <c r="L32" s="27"/>
      <c r="M32" s="13"/>
      <c r="N32" s="13"/>
    </row>
    <row r="33" spans="2:14" ht="15">
      <c r="B33" s="23"/>
      <c r="C33" s="23"/>
      <c r="D33" s="23"/>
      <c r="E33" s="23"/>
      <c r="F33" s="23"/>
      <c r="G33" s="23"/>
      <c r="H33" s="23"/>
      <c r="I33" s="23"/>
      <c r="J33" s="23"/>
      <c r="K33" s="27"/>
      <c r="L33" s="27"/>
      <c r="M33" s="13"/>
      <c r="N33" s="13"/>
    </row>
    <row r="34" spans="2:14" ht="15">
      <c r="B34" s="24" t="s">
        <v>50</v>
      </c>
      <c r="C34" s="23"/>
      <c r="D34" s="23"/>
      <c r="E34" s="23"/>
      <c r="F34" s="23"/>
      <c r="G34" s="23"/>
      <c r="H34" s="23"/>
      <c r="I34" s="23"/>
      <c r="J34" s="23"/>
      <c r="K34" s="27"/>
      <c r="L34" s="27"/>
      <c r="M34" s="13"/>
      <c r="N34" s="13"/>
    </row>
    <row r="35" spans="2:14" ht="15">
      <c r="B35" s="23"/>
      <c r="C35" s="23" t="s">
        <v>51</v>
      </c>
      <c r="D35" s="23"/>
      <c r="E35" s="23"/>
      <c r="F35" s="23"/>
      <c r="G35" s="23"/>
      <c r="H35" s="23"/>
      <c r="I35" s="23"/>
      <c r="J35" s="23"/>
      <c r="K35" s="35">
        <v>87</v>
      </c>
      <c r="L35" s="27"/>
      <c r="M35" s="14"/>
      <c r="N35" s="13"/>
    </row>
    <row r="36" spans="2:14" ht="15">
      <c r="B36" s="23"/>
      <c r="C36" s="23" t="s">
        <v>103</v>
      </c>
      <c r="D36" s="23"/>
      <c r="E36" s="23"/>
      <c r="F36" s="23"/>
      <c r="G36" s="23"/>
      <c r="H36" s="23"/>
      <c r="I36" s="23"/>
      <c r="J36" s="23"/>
      <c r="K36" s="36">
        <v>1776</v>
      </c>
      <c r="L36" s="27"/>
      <c r="M36" s="14"/>
      <c r="N36" s="14"/>
    </row>
    <row r="37" spans="2:14" ht="15">
      <c r="B37" s="23"/>
      <c r="C37" s="23" t="s">
        <v>52</v>
      </c>
      <c r="D37" s="23"/>
      <c r="E37" s="23"/>
      <c r="F37" s="23"/>
      <c r="G37" s="23"/>
      <c r="H37" s="23"/>
      <c r="I37" s="23"/>
      <c r="J37" s="23"/>
      <c r="K37" s="36">
        <f>10+83</f>
        <v>93</v>
      </c>
      <c r="L37" s="27"/>
      <c r="M37" s="14"/>
      <c r="N37" s="13"/>
    </row>
    <row r="38" spans="2:14" ht="15">
      <c r="B38" s="23"/>
      <c r="C38" s="23" t="s">
        <v>120</v>
      </c>
      <c r="D38" s="23"/>
      <c r="E38" s="23"/>
      <c r="F38" s="23"/>
      <c r="G38" s="23"/>
      <c r="H38" s="23"/>
      <c r="I38" s="23"/>
      <c r="J38" s="23"/>
      <c r="K38" s="36">
        <v>1192</v>
      </c>
      <c r="L38" s="27"/>
      <c r="M38" s="14"/>
      <c r="N38" s="13"/>
    </row>
    <row r="39" spans="2:14" ht="15">
      <c r="B39" s="23"/>
      <c r="C39" s="23" t="s">
        <v>119</v>
      </c>
      <c r="D39" s="23"/>
      <c r="E39" s="23"/>
      <c r="F39" s="23"/>
      <c r="G39" s="23"/>
      <c r="H39" s="23"/>
      <c r="I39" s="23"/>
      <c r="J39" s="23"/>
      <c r="K39" s="36">
        <f>-163-7100-94</f>
        <v>-7357</v>
      </c>
      <c r="L39" s="27"/>
      <c r="M39" s="14"/>
      <c r="N39" s="13"/>
    </row>
    <row r="40" spans="2:14" ht="15">
      <c r="B40" s="23"/>
      <c r="C40" s="23" t="s">
        <v>121</v>
      </c>
      <c r="D40" s="23"/>
      <c r="E40" s="23"/>
      <c r="F40" s="23"/>
      <c r="G40" s="23"/>
      <c r="H40" s="23"/>
      <c r="I40" s="23"/>
      <c r="J40" s="23"/>
      <c r="K40" s="37">
        <f>-1-6</f>
        <v>-7</v>
      </c>
      <c r="L40" s="27"/>
      <c r="M40" s="14"/>
      <c r="N40" s="13"/>
    </row>
    <row r="41" spans="2:14" ht="15">
      <c r="B41" s="23" t="s">
        <v>101</v>
      </c>
      <c r="C41" s="23"/>
      <c r="D41" s="23"/>
      <c r="E41" s="23"/>
      <c r="F41" s="23"/>
      <c r="G41" s="23"/>
      <c r="H41" s="23"/>
      <c r="I41" s="23"/>
      <c r="J41" s="23"/>
      <c r="K41" s="27">
        <f>SUM(K35:K40)</f>
        <v>-4216</v>
      </c>
      <c r="L41" s="27"/>
      <c r="M41" s="13"/>
      <c r="N41" s="13"/>
    </row>
    <row r="42" spans="2:14" ht="15">
      <c r="B42" s="23"/>
      <c r="C42" s="23"/>
      <c r="D42" s="23"/>
      <c r="E42" s="23"/>
      <c r="F42" s="23"/>
      <c r="G42" s="23"/>
      <c r="H42" s="23"/>
      <c r="I42" s="23"/>
      <c r="J42" s="23"/>
      <c r="K42" s="27"/>
      <c r="L42" s="27"/>
      <c r="M42" s="13"/>
      <c r="N42" s="13"/>
    </row>
    <row r="43" spans="2:14" ht="15">
      <c r="B43" s="24" t="s">
        <v>53</v>
      </c>
      <c r="C43" s="23"/>
      <c r="D43" s="23"/>
      <c r="E43" s="23"/>
      <c r="F43" s="23"/>
      <c r="G43" s="23"/>
      <c r="H43" s="23"/>
      <c r="I43" s="23"/>
      <c r="J43" s="23"/>
      <c r="K43" s="27"/>
      <c r="L43" s="27"/>
      <c r="M43" s="13"/>
      <c r="N43" s="13"/>
    </row>
    <row r="44" spans="2:14" ht="15">
      <c r="B44" s="23"/>
      <c r="C44" s="23" t="s">
        <v>54</v>
      </c>
      <c r="D44" s="23"/>
      <c r="E44" s="23"/>
      <c r="F44" s="23"/>
      <c r="G44" s="23"/>
      <c r="H44" s="23"/>
      <c r="I44" s="23"/>
      <c r="J44" s="23"/>
      <c r="K44" s="35">
        <v>-359</v>
      </c>
      <c r="L44" s="27"/>
      <c r="M44" s="14"/>
      <c r="N44" s="13"/>
    </row>
    <row r="45" spans="2:14" ht="15">
      <c r="B45" s="23"/>
      <c r="C45" s="23" t="s">
        <v>124</v>
      </c>
      <c r="D45" s="23"/>
      <c r="E45" s="23"/>
      <c r="F45" s="23"/>
      <c r="G45" s="23"/>
      <c r="H45" s="23"/>
      <c r="I45" s="23"/>
      <c r="J45" s="23"/>
      <c r="K45" s="36">
        <v>25</v>
      </c>
      <c r="L45" s="27"/>
      <c r="M45" s="14"/>
      <c r="N45" s="13"/>
    </row>
    <row r="46" spans="2:14" ht="15">
      <c r="B46" s="23"/>
      <c r="C46" s="23" t="s">
        <v>84</v>
      </c>
      <c r="D46" s="23"/>
      <c r="E46" s="23"/>
      <c r="F46" s="23"/>
      <c r="G46" s="23"/>
      <c r="H46" s="23"/>
      <c r="I46" s="23"/>
      <c r="J46" s="23"/>
      <c r="K46" s="36">
        <v>-100</v>
      </c>
      <c r="L46" s="27"/>
      <c r="M46" s="14"/>
      <c r="N46" s="13"/>
    </row>
    <row r="47" spans="2:14" ht="15">
      <c r="B47" s="23"/>
      <c r="C47" s="23" t="s">
        <v>55</v>
      </c>
      <c r="D47" s="23"/>
      <c r="E47" s="23"/>
      <c r="F47" s="23"/>
      <c r="G47" s="23"/>
      <c r="H47" s="23"/>
      <c r="I47" s="23"/>
      <c r="J47" s="23"/>
      <c r="K47" s="36">
        <v>-2000</v>
      </c>
      <c r="L47" s="27"/>
      <c r="M47" s="14"/>
      <c r="N47" s="13"/>
    </row>
    <row r="48" spans="2:14" ht="15">
      <c r="B48" s="23"/>
      <c r="C48" s="23" t="s">
        <v>56</v>
      </c>
      <c r="D48" s="23"/>
      <c r="E48" s="23"/>
      <c r="F48" s="23"/>
      <c r="G48" s="23"/>
      <c r="H48" s="23"/>
      <c r="I48" s="23"/>
      <c r="J48" s="23"/>
      <c r="K48" s="37">
        <v>-2037</v>
      </c>
      <c r="L48" s="27"/>
      <c r="M48" s="14"/>
      <c r="N48" s="13"/>
    </row>
    <row r="49" spans="2:14" ht="15">
      <c r="B49" s="23" t="s">
        <v>102</v>
      </c>
      <c r="C49" s="23"/>
      <c r="D49" s="23"/>
      <c r="E49" s="23"/>
      <c r="F49" s="23"/>
      <c r="G49" s="23"/>
      <c r="H49" s="23"/>
      <c r="I49" s="23"/>
      <c r="J49" s="23"/>
      <c r="K49" s="38">
        <f>SUM(K44:K48)</f>
        <v>-4471</v>
      </c>
      <c r="L49" s="27"/>
      <c r="M49" s="13"/>
      <c r="N49" s="13"/>
    </row>
    <row r="50" spans="2:14" ht="15">
      <c r="B50" s="23"/>
      <c r="C50" s="23"/>
      <c r="D50" s="23"/>
      <c r="E50" s="23"/>
      <c r="F50" s="23"/>
      <c r="G50" s="23"/>
      <c r="H50" s="23"/>
      <c r="I50" s="23"/>
      <c r="J50" s="23"/>
      <c r="K50" s="27"/>
      <c r="L50" s="27"/>
      <c r="M50" s="13"/>
      <c r="N50" s="13"/>
    </row>
    <row r="51" spans="2:14" ht="15">
      <c r="B51" s="23" t="s">
        <v>104</v>
      </c>
      <c r="C51" s="23"/>
      <c r="D51" s="23"/>
      <c r="E51" s="23"/>
      <c r="F51" s="23"/>
      <c r="G51" s="23"/>
      <c r="H51" s="23"/>
      <c r="I51" s="23"/>
      <c r="J51" s="23"/>
      <c r="K51" s="27">
        <f>+K32+K41+K49</f>
        <v>5645</v>
      </c>
      <c r="L51" s="27"/>
      <c r="M51" s="13"/>
      <c r="N51" s="13"/>
    </row>
    <row r="52" spans="2:14" ht="15">
      <c r="B52" s="23" t="s">
        <v>105</v>
      </c>
      <c r="C52" s="23"/>
      <c r="D52" s="23"/>
      <c r="E52" s="23"/>
      <c r="F52" s="23"/>
      <c r="G52" s="23"/>
      <c r="H52" s="23"/>
      <c r="I52" s="23"/>
      <c r="J52" s="23"/>
      <c r="K52" s="27">
        <v>3779</v>
      </c>
      <c r="L52" s="27"/>
      <c r="M52" s="13"/>
      <c r="N52" s="13"/>
    </row>
    <row r="53" spans="2:14" ht="15.75" thickBot="1">
      <c r="B53" s="23" t="s">
        <v>106</v>
      </c>
      <c r="C53" s="23"/>
      <c r="D53" s="23"/>
      <c r="E53" s="23"/>
      <c r="F53" s="23"/>
      <c r="G53" s="23"/>
      <c r="H53" s="23"/>
      <c r="I53" s="23"/>
      <c r="J53" s="23"/>
      <c r="K53" s="39">
        <f>+K51+K52</f>
        <v>9424</v>
      </c>
      <c r="L53" s="27"/>
      <c r="M53" s="13"/>
      <c r="N53" s="13"/>
    </row>
    <row r="54" spans="2:14" ht="15.75" thickTop="1">
      <c r="B54" s="23"/>
      <c r="C54" s="23"/>
      <c r="D54" s="23"/>
      <c r="E54" s="23"/>
      <c r="F54" s="23"/>
      <c r="G54" s="23"/>
      <c r="H54" s="23"/>
      <c r="I54" s="23"/>
      <c r="J54" s="23"/>
      <c r="K54" s="27"/>
      <c r="L54" s="27"/>
      <c r="M54" s="13"/>
      <c r="N54" s="13"/>
    </row>
    <row r="55" spans="2:14" ht="15">
      <c r="B55" s="23" t="s">
        <v>80</v>
      </c>
      <c r="C55" s="23"/>
      <c r="D55" s="23"/>
      <c r="E55" s="23"/>
      <c r="F55" s="23"/>
      <c r="G55" s="23"/>
      <c r="H55" s="23"/>
      <c r="I55" s="23"/>
      <c r="J55" s="23"/>
      <c r="K55" s="27">
        <v>1089</v>
      </c>
      <c r="L55" s="27"/>
      <c r="M55" s="13"/>
      <c r="N55" s="13"/>
    </row>
    <row r="56" spans="2:14" ht="15">
      <c r="B56" s="23" t="s">
        <v>81</v>
      </c>
      <c r="C56" s="23"/>
      <c r="D56" s="23"/>
      <c r="E56" s="23"/>
      <c r="F56" s="23"/>
      <c r="G56" s="23"/>
      <c r="H56" s="23"/>
      <c r="I56" s="23"/>
      <c r="J56" s="23"/>
      <c r="K56" s="27">
        <v>8335</v>
      </c>
      <c r="L56" s="27"/>
      <c r="M56" s="13"/>
      <c r="N56" s="13"/>
    </row>
    <row r="57" spans="2:14" ht="15.75" thickBot="1">
      <c r="B57" s="23" t="s">
        <v>122</v>
      </c>
      <c r="C57" s="23"/>
      <c r="D57" s="23"/>
      <c r="E57" s="23"/>
      <c r="F57" s="23"/>
      <c r="G57" s="23"/>
      <c r="H57" s="23"/>
      <c r="I57" s="23"/>
      <c r="J57" s="23"/>
      <c r="K57" s="39">
        <f>SUM(K55:K56)</f>
        <v>9424</v>
      </c>
      <c r="L57" s="27"/>
      <c r="M57" s="13"/>
      <c r="N57" s="13"/>
    </row>
    <row r="58" spans="2:14" ht="13.5" thickTop="1">
      <c r="B58" s="19"/>
      <c r="C58" s="19"/>
      <c r="D58" s="19"/>
      <c r="E58" s="19"/>
      <c r="F58" s="19"/>
      <c r="G58" s="19"/>
      <c r="H58" s="19"/>
      <c r="I58" s="19"/>
      <c r="J58" s="19"/>
      <c r="K58" s="21"/>
      <c r="L58" s="21"/>
      <c r="M58" s="13"/>
      <c r="N58" s="13"/>
    </row>
    <row r="59" spans="2:14" ht="15.75">
      <c r="B59" s="51" t="s">
        <v>132</v>
      </c>
      <c r="C59" s="19"/>
      <c r="D59" s="19"/>
      <c r="E59" s="19"/>
      <c r="F59" s="19"/>
      <c r="G59" s="19"/>
      <c r="H59" s="19"/>
      <c r="I59" s="19"/>
      <c r="J59" s="19"/>
      <c r="K59" s="19"/>
      <c r="L59" s="21"/>
      <c r="M59" s="13"/>
      <c r="N59" s="13"/>
    </row>
    <row r="60" spans="2:14" ht="15.75">
      <c r="B60" s="51" t="s">
        <v>109</v>
      </c>
      <c r="C60" s="19"/>
      <c r="D60" s="19"/>
      <c r="E60" s="19"/>
      <c r="F60" s="19"/>
      <c r="G60" s="19"/>
      <c r="H60" s="19"/>
      <c r="I60" s="19"/>
      <c r="J60" s="19"/>
      <c r="K60" s="19"/>
      <c r="L60" s="21"/>
      <c r="M60" s="13"/>
      <c r="N60" s="13"/>
    </row>
    <row r="61" spans="2:14" ht="12.75">
      <c r="B61" s="19"/>
      <c r="C61" s="19"/>
      <c r="D61" s="19"/>
      <c r="E61" s="19"/>
      <c r="F61" s="19"/>
      <c r="G61" s="19"/>
      <c r="H61" s="19"/>
      <c r="I61" s="19"/>
      <c r="J61" s="19"/>
      <c r="K61" s="21"/>
      <c r="L61" s="21"/>
      <c r="M61" s="13"/>
      <c r="N61" s="13"/>
    </row>
    <row r="62" spans="2:14" ht="12.75">
      <c r="B62" s="19"/>
      <c r="C62" s="19"/>
      <c r="D62" s="19"/>
      <c r="E62" s="19"/>
      <c r="F62" s="19"/>
      <c r="G62" s="19"/>
      <c r="H62" s="19"/>
      <c r="I62" s="19"/>
      <c r="J62" s="19"/>
      <c r="K62" s="21">
        <f>+K53-K57</f>
        <v>0</v>
      </c>
      <c r="L62" s="21"/>
      <c r="M62" s="13"/>
      <c r="N62" s="13"/>
    </row>
    <row r="63" spans="12:14" ht="12.75">
      <c r="L63" s="21"/>
      <c r="M63" s="13"/>
      <c r="N63" s="13"/>
    </row>
    <row r="64" spans="12:14" ht="12.75">
      <c r="L64" s="21"/>
      <c r="M64" s="13"/>
      <c r="N64" s="13"/>
    </row>
    <row r="65" spans="12:14" ht="12.75">
      <c r="L65" s="21"/>
      <c r="M65" s="13"/>
      <c r="N65" s="13"/>
    </row>
    <row r="66" spans="2:14" ht="12.75">
      <c r="B66" s="19"/>
      <c r="C66" s="19"/>
      <c r="D66" s="19"/>
      <c r="E66" s="19"/>
      <c r="F66" s="19"/>
      <c r="G66" s="19"/>
      <c r="H66" s="19"/>
      <c r="I66" s="19"/>
      <c r="J66" s="19"/>
      <c r="K66" s="21"/>
      <c r="L66" s="21"/>
      <c r="M66" s="13"/>
      <c r="N66" s="13"/>
    </row>
    <row r="67" spans="11:14" ht="12.75">
      <c r="K67" s="13"/>
      <c r="L67" s="13"/>
      <c r="M67" s="13"/>
      <c r="N67" s="13"/>
    </row>
    <row r="68" spans="11:14" ht="12.75">
      <c r="K68" s="13"/>
      <c r="L68" s="13"/>
      <c r="M68" s="13"/>
      <c r="N68" s="13"/>
    </row>
    <row r="69" spans="11:14" ht="12.75">
      <c r="K69" s="13"/>
      <c r="L69" s="13"/>
      <c r="M69" s="13"/>
      <c r="N69" s="13"/>
    </row>
    <row r="70" spans="11:14" ht="12.75">
      <c r="K70" s="13"/>
      <c r="L70" s="13"/>
      <c r="M70" s="13"/>
      <c r="N70" s="13"/>
    </row>
    <row r="71" spans="11:14" ht="12.75">
      <c r="K71" s="13"/>
      <c r="L71" s="13"/>
      <c r="M71" s="13"/>
      <c r="N71" s="13"/>
    </row>
    <row r="72" spans="2:14" ht="12.75">
      <c r="B72" s="16"/>
      <c r="C72" s="16"/>
      <c r="D72" s="16"/>
      <c r="E72" s="16"/>
      <c r="F72" s="16"/>
      <c r="G72" s="16"/>
      <c r="H72" s="16"/>
      <c r="I72" s="16"/>
      <c r="J72" s="16"/>
      <c r="K72" s="15"/>
      <c r="L72" s="13"/>
      <c r="M72" s="13"/>
      <c r="N72" s="13"/>
    </row>
    <row r="73" spans="2:11" ht="12.75">
      <c r="B73" s="16"/>
      <c r="C73" s="16"/>
      <c r="D73" s="16"/>
      <c r="E73" s="16"/>
      <c r="F73" s="16"/>
      <c r="G73" s="16"/>
      <c r="H73" s="16"/>
      <c r="I73" s="16"/>
      <c r="J73" s="16"/>
      <c r="K73" s="16"/>
    </row>
    <row r="74" spans="2:11" ht="12.75">
      <c r="B74" s="16"/>
      <c r="C74" s="16"/>
      <c r="D74" s="16"/>
      <c r="E74" s="16"/>
      <c r="F74" s="16"/>
      <c r="G74" s="16"/>
      <c r="H74" s="16"/>
      <c r="I74" s="15"/>
      <c r="J74" s="15"/>
      <c r="K74" s="15"/>
    </row>
    <row r="75" spans="2:11" ht="12.75">
      <c r="B75" s="16"/>
      <c r="C75" s="16"/>
      <c r="D75" s="16"/>
      <c r="E75" s="16"/>
      <c r="F75" s="16"/>
      <c r="G75" s="16"/>
      <c r="H75" s="16"/>
      <c r="I75" s="15"/>
      <c r="J75" s="15"/>
      <c r="K75" s="15"/>
    </row>
    <row r="76" spans="2:11" ht="12.75">
      <c r="B76" s="16"/>
      <c r="C76" s="16"/>
      <c r="D76" s="16"/>
      <c r="E76" s="16"/>
      <c r="F76" s="16"/>
      <c r="G76" s="16"/>
      <c r="H76" s="16"/>
      <c r="I76" s="15"/>
      <c r="J76" s="15"/>
      <c r="K76" s="15"/>
    </row>
    <row r="77" spans="2:11" ht="12.75">
      <c r="B77" s="16"/>
      <c r="C77" s="16"/>
      <c r="D77" s="16"/>
      <c r="E77" s="16"/>
      <c r="F77" s="16"/>
      <c r="G77" s="16"/>
      <c r="H77" s="16"/>
      <c r="I77" s="15"/>
      <c r="J77" s="15"/>
      <c r="K77" s="15"/>
    </row>
    <row r="78" spans="2:11" ht="12.75">
      <c r="B78" s="16"/>
      <c r="C78" s="16"/>
      <c r="D78" s="16"/>
      <c r="E78" s="16"/>
      <c r="F78" s="16"/>
      <c r="G78" s="16"/>
      <c r="H78" s="16"/>
      <c r="I78" s="15"/>
      <c r="J78" s="15"/>
      <c r="K78" s="15"/>
    </row>
    <row r="79" spans="2:11" ht="12.75">
      <c r="B79" s="16"/>
      <c r="C79" s="16"/>
      <c r="D79" s="16"/>
      <c r="E79" s="16"/>
      <c r="F79" s="16"/>
      <c r="G79" s="16"/>
      <c r="H79" s="16"/>
      <c r="I79" s="15"/>
      <c r="J79" s="15"/>
      <c r="K79" s="15"/>
    </row>
    <row r="80" spans="2:11" ht="12.75">
      <c r="B80" s="16"/>
      <c r="C80" s="16"/>
      <c r="D80" s="16"/>
      <c r="E80" s="16"/>
      <c r="F80" s="16"/>
      <c r="G80" s="16"/>
      <c r="H80" s="16"/>
      <c r="I80" s="15"/>
      <c r="J80" s="15"/>
      <c r="K80" s="15"/>
    </row>
    <row r="81" spans="2:11" ht="12.75">
      <c r="B81" s="16"/>
      <c r="C81" s="16"/>
      <c r="D81" s="16"/>
      <c r="E81" s="16"/>
      <c r="F81" s="16"/>
      <c r="G81" s="16"/>
      <c r="H81" s="16"/>
      <c r="I81" s="15"/>
      <c r="J81" s="15"/>
      <c r="K81" s="15"/>
    </row>
    <row r="82" spans="2:11" ht="12.75">
      <c r="B82" s="16"/>
      <c r="C82" s="16"/>
      <c r="D82" s="16"/>
      <c r="E82" s="16"/>
      <c r="F82" s="16"/>
      <c r="G82" s="16"/>
      <c r="H82" s="16"/>
      <c r="I82" s="16"/>
      <c r="J82" s="16"/>
      <c r="K82" s="16"/>
    </row>
    <row r="83" spans="2:11" ht="12.75">
      <c r="B83" s="16"/>
      <c r="C83" s="16"/>
      <c r="D83" s="16"/>
      <c r="E83" s="16"/>
      <c r="F83" s="16"/>
      <c r="G83" s="16"/>
      <c r="H83" s="16"/>
      <c r="I83" s="16"/>
      <c r="J83" s="16"/>
      <c r="K83" s="16"/>
    </row>
    <row r="84" spans="2:11" ht="12.75">
      <c r="B84" s="16"/>
      <c r="C84" s="16"/>
      <c r="D84" s="16"/>
      <c r="E84" s="16"/>
      <c r="F84" s="16"/>
      <c r="G84" s="16"/>
      <c r="H84" s="16"/>
      <c r="I84" s="16"/>
      <c r="J84" s="16"/>
      <c r="K84" s="16"/>
    </row>
    <row r="85" spans="2:11" ht="12.75">
      <c r="B85" s="16"/>
      <c r="C85" s="16"/>
      <c r="D85" s="16"/>
      <c r="E85" s="16"/>
      <c r="F85" s="16"/>
      <c r="G85" s="16"/>
      <c r="H85" s="16"/>
      <c r="I85" s="16"/>
      <c r="J85" s="16"/>
      <c r="K85" s="16"/>
    </row>
    <row r="86" spans="2:11" ht="12.75">
      <c r="B86" s="16"/>
      <c r="C86" s="16"/>
      <c r="D86" s="16"/>
      <c r="E86" s="16"/>
      <c r="F86" s="16"/>
      <c r="G86" s="16"/>
      <c r="H86" s="16"/>
      <c r="I86" s="16"/>
      <c r="J86" s="16"/>
      <c r="K86" s="16"/>
    </row>
    <row r="87" spans="2:11" ht="12.75">
      <c r="B87" s="16"/>
      <c r="C87" s="16"/>
      <c r="D87" s="16"/>
      <c r="E87" s="16"/>
      <c r="F87" s="16"/>
      <c r="G87" s="16"/>
      <c r="H87" s="16"/>
      <c r="I87" s="16"/>
      <c r="J87" s="16"/>
      <c r="K87" s="16"/>
    </row>
    <row r="88" spans="2:11" ht="12.75">
      <c r="B88" s="16"/>
      <c r="C88" s="16"/>
      <c r="D88" s="16"/>
      <c r="E88" s="16"/>
      <c r="F88" s="16"/>
      <c r="G88" s="16"/>
      <c r="H88" s="16"/>
      <c r="I88" s="16"/>
      <c r="J88" s="16"/>
      <c r="K88" s="16"/>
    </row>
    <row r="89" spans="2:11" ht="12.75">
      <c r="B89" s="16"/>
      <c r="C89" s="16"/>
      <c r="D89" s="16"/>
      <c r="E89" s="16"/>
      <c r="F89" s="16"/>
      <c r="G89" s="16"/>
      <c r="H89" s="16"/>
      <c r="I89" s="16"/>
      <c r="J89" s="16"/>
      <c r="K89" s="16"/>
    </row>
    <row r="90" spans="2:11" ht="12.75">
      <c r="B90" s="16"/>
      <c r="C90" s="16"/>
      <c r="D90" s="16"/>
      <c r="E90" s="16"/>
      <c r="F90" s="16"/>
      <c r="G90" s="16"/>
      <c r="H90" s="16"/>
      <c r="I90" s="16"/>
      <c r="J90" s="16"/>
      <c r="K90" s="16"/>
    </row>
  </sheetData>
  <printOptions horizontalCentered="1"/>
  <pageMargins left="1" right="0.75" top="0.8" bottom="0.75" header="0.5" footer="0.5"/>
  <pageSetup horizontalDpi="180" verticalDpi="18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Malpac Securities Sdn Bhd</dc:creator>
  <cp:keywords/>
  <dc:description/>
  <cp:lastModifiedBy>MALPAC MANAGEMENT S/B</cp:lastModifiedBy>
  <cp:lastPrinted>2002-11-25T08:09:33Z</cp:lastPrinted>
  <dcterms:created xsi:type="dcterms:W3CDTF">2001-11-29T09:32:42Z</dcterms:created>
  <dcterms:modified xsi:type="dcterms:W3CDTF">2002-11-27T03:06:35Z</dcterms:modified>
  <cp:category/>
  <cp:version/>
  <cp:contentType/>
  <cp:contentStatus/>
</cp:coreProperties>
</file>