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9555" windowHeight="2175" activeTab="1"/>
  </bookViews>
  <sheets>
    <sheet name="BS-Q4YE03" sheetId="1" r:id="rId1"/>
    <sheet name="IS-Q4YE03" sheetId="2" r:id="rId2"/>
    <sheet name="ChangeEquity" sheetId="3" r:id="rId3"/>
    <sheet name="condensedCFS " sheetId="4" r:id="rId4"/>
  </sheets>
  <definedNames>
    <definedName name="_xlnm.Print_Area" localSheetId="0">'BS-Q4YE03'!$A$1:$L$63</definedName>
    <definedName name="_xlnm.Print_Area" localSheetId="3">'condensedCFS '!$A$1:$J$58</definedName>
    <definedName name="_xlnm.Print_Titles" localSheetId="1">'IS-Q4YE03'!$6:$9</definedName>
  </definedNames>
  <calcPr fullCalcOnLoad="1"/>
</workbook>
</file>

<file path=xl/comments4.xml><?xml version="1.0" encoding="utf-8"?>
<comments xmlns="http://schemas.openxmlformats.org/spreadsheetml/2006/main">
  <authors>
    <author>TA ENTERPRISE BERHAD</author>
  </authors>
  <commentList>
    <comment ref="F37" authorId="0">
      <text>
        <r>
          <rPr>
            <b/>
            <sz val="8"/>
            <rFont val="Tahoma"/>
            <family val="0"/>
          </rPr>
          <t>redemption of NCRPS</t>
        </r>
      </text>
    </comment>
  </commentList>
</comments>
</file>

<file path=xl/sharedStrings.xml><?xml version="1.0" encoding="utf-8"?>
<sst xmlns="http://schemas.openxmlformats.org/spreadsheetml/2006/main" count="138" uniqueCount="116">
  <si>
    <t>INDIVIDUAL QUARTER</t>
  </si>
  <si>
    <t>CUMULATIVE QUARTER</t>
  </si>
  <si>
    <t>CURRENT                               YEAR                             QUARTER</t>
  </si>
  <si>
    <t>PRECEDING YEAR CORRESPONDING QUARTER</t>
  </si>
  <si>
    <t>CURRENT                               YEAR                             TO DATE</t>
  </si>
  <si>
    <t>PRECEDING YEAR CORRESPONDING               PERIOD</t>
  </si>
  <si>
    <t>RM'000</t>
  </si>
  <si>
    <t>Revenue</t>
  </si>
  <si>
    <t>Minority interests</t>
  </si>
  <si>
    <t>Extraordinary items</t>
  </si>
  <si>
    <t>AS AT END OF CURRENT QUARTER</t>
  </si>
  <si>
    <t>AS AT PRECEDING FINANCIAL YEAR END</t>
  </si>
  <si>
    <t>Net tangible assets per share (RM)</t>
  </si>
  <si>
    <t>Development Properties</t>
  </si>
  <si>
    <t>Current Assets</t>
  </si>
  <si>
    <t>Short Term Funds</t>
  </si>
  <si>
    <t>Short Term Investments</t>
  </si>
  <si>
    <t>Financial Receivables</t>
  </si>
  <si>
    <t>Current Liabilities</t>
  </si>
  <si>
    <t>Short Term Borrowings</t>
  </si>
  <si>
    <t>Shareholders' Funds</t>
  </si>
  <si>
    <t>Share Capital</t>
  </si>
  <si>
    <t>Reserves</t>
  </si>
  <si>
    <t>Minority Interests</t>
  </si>
  <si>
    <t>CURRENT YEAR TO DATE</t>
  </si>
  <si>
    <t>Property, Plant and Equipment</t>
  </si>
  <si>
    <t>Deferred taxation</t>
  </si>
  <si>
    <t>Due From Customers</t>
  </si>
  <si>
    <t>Trade Receivables</t>
  </si>
  <si>
    <t>Other Receivables</t>
  </si>
  <si>
    <t>Trade Payables</t>
  </si>
  <si>
    <t>Other Payables</t>
  </si>
  <si>
    <t>Reserves on consolidation</t>
  </si>
  <si>
    <t>Associated Companies</t>
  </si>
  <si>
    <t>Jointly Controlled Entities</t>
  </si>
  <si>
    <t>Other Investments</t>
  </si>
  <si>
    <t>Long Term Receivables</t>
  </si>
  <si>
    <t>Inventories</t>
  </si>
  <si>
    <t>Provision for Liabilities</t>
  </si>
  <si>
    <t>Taxation</t>
  </si>
  <si>
    <t>Terms Loans</t>
  </si>
  <si>
    <t>Land Held for Development</t>
  </si>
  <si>
    <t>Total</t>
  </si>
  <si>
    <t>(The Condensed Consolidated Income Statements should be read in conjunction with the Annual Financial Report for the year ended 31st January 2002)</t>
  </si>
  <si>
    <t>CONDENSED CONSOLIDATED BALANCE SHEET</t>
  </si>
  <si>
    <t>(The Condensed Consolidated Balance Sheets should be read in conjunction with the Annual Financial Report for the year ended 31st January 2002)</t>
  </si>
  <si>
    <t>Operating expenses</t>
  </si>
  <si>
    <t>Investing results</t>
  </si>
  <si>
    <t>Net profit/(loss) from ordinary activities</t>
  </si>
  <si>
    <t xml:space="preserve">Other operating income </t>
  </si>
  <si>
    <t>Net profit/(loss) for the period</t>
  </si>
  <si>
    <t>Non-Current Assets</t>
  </si>
  <si>
    <t>Properties &amp; Land Held for Resale</t>
  </si>
  <si>
    <t>Balance at the beginning of year</t>
  </si>
  <si>
    <t>Currency translation differences</t>
  </si>
  <si>
    <t>Dividend paid</t>
  </si>
  <si>
    <t>Balance at end of period</t>
  </si>
  <si>
    <t>Share capital</t>
  </si>
  <si>
    <t>Share premium</t>
  </si>
  <si>
    <t>Capital reserve</t>
  </si>
  <si>
    <t>General reserve</t>
  </si>
  <si>
    <t>Translation reserve</t>
  </si>
  <si>
    <t>Retained profits</t>
  </si>
  <si>
    <t>(The Condensed Consolidated Statement of Changes in Equity should be read in conjunction with the Annual Financial Report for the year ended 31st January 2002)</t>
  </si>
  <si>
    <r>
      <t xml:space="preserve">Profit/(loss) </t>
    </r>
    <r>
      <rPr>
        <sz val="12"/>
        <rFont val="CG Times (W1)"/>
        <family val="0"/>
      </rPr>
      <t>before</t>
    </r>
    <r>
      <rPr>
        <sz val="12"/>
        <rFont val="CG Times (W1)"/>
        <family val="1"/>
      </rPr>
      <t xml:space="preserve"> taxation</t>
    </r>
  </si>
  <si>
    <t xml:space="preserve">Profit/(loss) after taxation </t>
  </si>
  <si>
    <t>Earnings per share</t>
  </si>
  <si>
    <t>Basic (sen)</t>
  </si>
  <si>
    <t>Fully diluted (sen)</t>
  </si>
  <si>
    <t xml:space="preserve">CONDENSED CONSOLIDATED STATEMENT OF CHANGES IN EQUITY </t>
  </si>
  <si>
    <t xml:space="preserve">Net profit for the period </t>
  </si>
  <si>
    <t>Finance costs</t>
  </si>
  <si>
    <r>
      <t xml:space="preserve">TA ENTERPRISE BERHAD </t>
    </r>
    <r>
      <rPr>
        <b/>
        <sz val="14"/>
        <rFont val="CG Times"/>
        <family val="1"/>
      </rPr>
      <t>(194867-M)</t>
    </r>
  </si>
  <si>
    <t>CONDENSED CONSOLIDATED INCOME STATEMENT FOR THE FINANCIAL QUARTER ENDED 31 JANUARY 2003</t>
  </si>
  <si>
    <t>FOR THE FINANCIAL QUARTER ENDED 31 JANUARY 2003</t>
  </si>
  <si>
    <t>Share of profits/(losses) of associated companies</t>
  </si>
  <si>
    <t>Share of profits/(losses) of jointly controlled entity</t>
  </si>
  <si>
    <t>Profit/(loss) from operation</t>
  </si>
  <si>
    <t>Net Current Assets</t>
  </si>
  <si>
    <t>CONDENSED CONSOLIDATED CASH FLOW STATEMENT FOR THE FINANCIAL QUARTER ENDED 31 JANUARY 2003</t>
  </si>
  <si>
    <t>Unaudited</t>
  </si>
  <si>
    <t>Audited</t>
  </si>
  <si>
    <t>Operating Activities</t>
  </si>
  <si>
    <t>Net profit before tax</t>
  </si>
  <si>
    <t>Adjustments for:</t>
  </si>
  <si>
    <t>Non-cash items</t>
  </si>
  <si>
    <t>Non-operating items</t>
  </si>
  <si>
    <t>Operating profit before changes in working capital</t>
  </si>
  <si>
    <t>Changes in working capital</t>
  </si>
  <si>
    <t xml:space="preserve">   Net change in current assets</t>
  </si>
  <si>
    <t xml:space="preserve">   Net change in current liabilities</t>
  </si>
  <si>
    <t>Cash generated from operation</t>
  </si>
  <si>
    <t xml:space="preserve">Interest received </t>
  </si>
  <si>
    <t>Interest paid</t>
  </si>
  <si>
    <t>Taxes paid</t>
  </si>
  <si>
    <t>Taxes refunded</t>
  </si>
  <si>
    <t>Net cash generated from operating activities</t>
  </si>
  <si>
    <t>Investing Activities</t>
  </si>
  <si>
    <t>Equity investments</t>
  </si>
  <si>
    <t>Non-equity investments</t>
  </si>
  <si>
    <t>Net cash generated from investing activities</t>
  </si>
  <si>
    <t>Financing Activities</t>
  </si>
  <si>
    <t>Transaction with owners as owners</t>
  </si>
  <si>
    <t>Borrowings</t>
  </si>
  <si>
    <t xml:space="preserve">Debt securities </t>
  </si>
  <si>
    <t>Net cash generated from financing activities</t>
  </si>
  <si>
    <t xml:space="preserve">Effects of foreign exchange rate changes </t>
  </si>
  <si>
    <t>Net increase/(decrease) in Cash &amp; Cash Equivalents</t>
  </si>
  <si>
    <t>Cash &amp; Cash Equivalents at beginning of year</t>
  </si>
  <si>
    <t>As previously reported</t>
  </si>
  <si>
    <t>Effects of exchange rate changes</t>
  </si>
  <si>
    <t>As restated</t>
  </si>
  <si>
    <t>Cash &amp; Cash Equivalents at end of current period</t>
  </si>
  <si>
    <t>which exclude monies held in trust and fixed deposit pledged</t>
  </si>
  <si>
    <t xml:space="preserve">to financial instituitions </t>
  </si>
  <si>
    <t>(The Condensed Consolidated Cash Flow Statement should be read in conjunction with the Annual Financial Report for the year ended 31st January 2002)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</si>
</sst>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#,##0;[Red]\(#,##0\)"/>
    <numFmt numFmtId="173" formatCode="dd/mm/yyyy"/>
    <numFmt numFmtId="174" formatCode="00000"/>
    <numFmt numFmtId="175" formatCode="_(* #,##0.000_);_(* \(#,##0.000\);_(* &quot;-&quot;??_);_(@_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_(* #,##0.0000_);_(* \(#,##0.0000\);_(* &quot;-&quot;??_);_(@_)"/>
    <numFmt numFmtId="183" formatCode="_(* #,##0.00000_);_(* \(#,##0.00000\);_(* &quot;-&quot;??_);_(@_)"/>
    <numFmt numFmtId="184" formatCode="0.0"/>
    <numFmt numFmtId="185" formatCode="0.0%"/>
    <numFmt numFmtId="186" formatCode="_(* #,##0.00000_);_(* \(#,##0.00000\);_(* &quot;-&quot;?????_);_(@_)"/>
    <numFmt numFmtId="187" formatCode="0.00_);[Red]\(0.00\)"/>
    <numFmt numFmtId="188" formatCode="_(* #,##0.0_);_(* \(#,##0.0\);_(* &quot;-&quot;?_);_(@_)"/>
    <numFmt numFmtId="189" formatCode="0.0000_);[Red]\(0.0000\)"/>
    <numFmt numFmtId="190" formatCode="_(* #,##0.0000_);_(* \(#,##0.0000\);_(* &quot;-&quot;????_);_(@_)"/>
    <numFmt numFmtId="191" formatCode="_(* #,##0.000_);_(* \(#,##0.000\);_(* &quot;-&quot;????_);_(@_)"/>
    <numFmt numFmtId="192" formatCode="_(* #,##0.00_);_(* \(#,##0.00\);_(* &quot;-&quot;????_);_(@_)"/>
    <numFmt numFmtId="193" formatCode="_(* #,##0.0_);_(* \(#,##0.0\);_(* &quot;-&quot;????_);_(@_)"/>
    <numFmt numFmtId="194" formatCode="_(* #,##0_);_(* \(#,##0\);_(* &quot;-&quot;????_);_(@_)"/>
    <numFmt numFmtId="195" formatCode="_(&quot;RM&quot;\ #,##0.00_);_(* \(#,##0.00\);_(* &quot;-&quot;??_);_(@_)"/>
    <numFmt numFmtId="196" formatCode="_(* #,##0.0_);_(* \(#,##0.0\);_(* &quot;-&quot;_);_(@_)"/>
    <numFmt numFmtId="197" formatCode="_(* #,##0.00_);_(* \(#,##0.00\);_(* &quot;-&quot;_);_(@_)"/>
    <numFmt numFmtId="198" formatCode="_(* #,##0.000_);_(* \(#,##0.000\);_(* &quot;-&quot;_);_(@_)"/>
    <numFmt numFmtId="199" formatCode="_(* #,##0.0000_);_(* \(#,##0.0000\);_(* &quot;-&quot;_);_(@_)"/>
    <numFmt numFmtId="200" formatCode="#,##0.0000_);[Red]\(#,##0.0000\)"/>
    <numFmt numFmtId="201" formatCode="#,##0.0000;[Red]\(#,##0.0000\)"/>
  </numFmts>
  <fonts count="21">
    <font>
      <sz val="10"/>
      <name val="CG Times"/>
      <family val="0"/>
    </font>
    <font>
      <b/>
      <sz val="10"/>
      <name val="CG Times"/>
      <family val="0"/>
    </font>
    <font>
      <i/>
      <sz val="10"/>
      <name val="CG Times"/>
      <family val="0"/>
    </font>
    <font>
      <b/>
      <i/>
      <sz val="10"/>
      <name val="CG Times"/>
      <family val="0"/>
    </font>
    <font>
      <sz val="12"/>
      <name val="CG Times"/>
      <family val="0"/>
    </font>
    <font>
      <b/>
      <sz val="16"/>
      <name val="CG Times"/>
      <family val="1"/>
    </font>
    <font>
      <sz val="12"/>
      <name val="CG Times (W1)"/>
      <family val="1"/>
    </font>
    <font>
      <b/>
      <sz val="12"/>
      <name val="CG Times (W1)"/>
      <family val="1"/>
    </font>
    <font>
      <b/>
      <u val="single"/>
      <sz val="12"/>
      <name val="CG Times (W1)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4"/>
      <name val="CG Times"/>
      <family val="0"/>
    </font>
    <font>
      <b/>
      <sz val="12"/>
      <name val="CG Times"/>
      <family val="1"/>
    </font>
    <font>
      <sz val="10"/>
      <name val="Arial"/>
      <family val="0"/>
    </font>
    <font>
      <b/>
      <sz val="14"/>
      <name val="CG Times (W1)"/>
      <family val="0"/>
    </font>
    <font>
      <b/>
      <sz val="8"/>
      <name val="Tahoma"/>
      <family val="0"/>
    </font>
    <font>
      <b/>
      <sz val="11"/>
      <name val="CG Times (W1)"/>
      <family val="0"/>
    </font>
    <font>
      <b/>
      <sz val="18"/>
      <name val="CG Times"/>
      <family val="1"/>
    </font>
    <font>
      <sz val="10"/>
      <name val="MS Sans Serif"/>
      <family val="0"/>
    </font>
    <font>
      <i/>
      <sz val="12"/>
      <name val="CG Times"/>
      <family val="1"/>
    </font>
    <font>
      <b/>
      <sz val="8"/>
      <name val="CG Times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13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171" fontId="4" fillId="0" borderId="0" xfId="15" applyNumberFormat="1" applyAlignment="1">
      <alignment/>
    </xf>
    <xf numFmtId="171" fontId="4" fillId="0" borderId="0" xfId="15" applyNumberFormat="1" applyFont="1" applyAlignment="1">
      <alignment/>
    </xf>
    <xf numFmtId="0" fontId="4" fillId="0" borderId="0" xfId="36">
      <alignment/>
      <protection/>
    </xf>
    <xf numFmtId="0" fontId="11" fillId="0" borderId="0" xfId="36" applyFont="1">
      <alignment/>
      <protection/>
    </xf>
    <xf numFmtId="0" fontId="12" fillId="0" borderId="0" xfId="36" applyFont="1">
      <alignment/>
      <protection/>
    </xf>
    <xf numFmtId="0" fontId="12" fillId="0" borderId="0" xfId="36" applyFont="1" applyAlignment="1">
      <alignment/>
      <protection/>
    </xf>
    <xf numFmtId="0" fontId="4" fillId="0" borderId="0" xfId="36" applyFont="1">
      <alignment/>
      <protection/>
    </xf>
    <xf numFmtId="171" fontId="4" fillId="0" borderId="1" xfId="15" applyNumberFormat="1" applyBorder="1" applyAlignment="1">
      <alignment/>
    </xf>
    <xf numFmtId="171" fontId="12" fillId="0" borderId="2" xfId="15" applyNumberFormat="1" applyFont="1" applyBorder="1" applyAlignment="1">
      <alignment/>
    </xf>
    <xf numFmtId="171" fontId="12" fillId="0" borderId="0" xfId="15" applyNumberFormat="1" applyFont="1" applyBorder="1" applyAlignment="1">
      <alignment/>
    </xf>
    <xf numFmtId="43" fontId="4" fillId="0" borderId="3" xfId="15" applyNumberFormat="1" applyBorder="1" applyAlignment="1">
      <alignment/>
    </xf>
    <xf numFmtId="171" fontId="0" fillId="0" borderId="0" xfId="15" applyNumberFormat="1" applyAlignment="1">
      <alignment/>
    </xf>
    <xf numFmtId="171" fontId="0" fillId="0" borderId="0" xfId="0" applyNumberFormat="1" applyAlignment="1">
      <alignment/>
    </xf>
    <xf numFmtId="0" fontId="4" fillId="0" borderId="0" xfId="36" applyFont="1">
      <alignment/>
      <protection/>
    </xf>
    <xf numFmtId="171" fontId="4" fillId="0" borderId="0" xfId="36" applyNumberFormat="1">
      <alignment/>
      <protection/>
    </xf>
    <xf numFmtId="0" fontId="12" fillId="0" borderId="0" xfId="36" applyFont="1" applyAlignment="1">
      <alignment horizontal="centerContinuous" wrapText="1"/>
      <protection/>
    </xf>
    <xf numFmtId="171" fontId="4" fillId="0" borderId="0" xfId="15" applyNumberFormat="1" applyFill="1" applyAlignment="1">
      <alignment/>
    </xf>
    <xf numFmtId="171" fontId="4" fillId="0" borderId="0" xfId="15" applyNumberFormat="1" applyFont="1" applyAlignment="1">
      <alignment/>
    </xf>
    <xf numFmtId="171" fontId="4" fillId="0" borderId="0" xfId="15" applyNumberFormat="1" applyFont="1" applyBorder="1" applyAlignment="1">
      <alignment/>
    </xf>
    <xf numFmtId="173" fontId="12" fillId="0" borderId="0" xfId="36" applyNumberFormat="1" applyFont="1" applyAlignment="1">
      <alignment horizontal="centerContinuous" vertical="center" wrapText="1"/>
      <protection/>
    </xf>
    <xf numFmtId="0" fontId="12" fillId="0" borderId="0" xfId="36" applyFont="1" applyAlignment="1">
      <alignment horizontal="centerContinuous"/>
      <protection/>
    </xf>
    <xf numFmtId="0" fontId="4" fillId="0" borderId="1" xfId="36" applyBorder="1">
      <alignment/>
      <protection/>
    </xf>
    <xf numFmtId="0" fontId="4" fillId="0" borderId="2" xfId="36" applyBorder="1">
      <alignment/>
      <protection/>
    </xf>
    <xf numFmtId="0" fontId="4" fillId="0" borderId="3" xfId="36" applyBorder="1">
      <alignment/>
      <protection/>
    </xf>
    <xf numFmtId="43" fontId="4" fillId="0" borderId="3" xfId="15" applyNumberFormat="1" applyBorder="1" applyAlignment="1">
      <alignment/>
    </xf>
    <xf numFmtId="172" fontId="6" fillId="2" borderId="0" xfId="15" applyNumberFormat="1" applyFont="1" applyFill="1" applyAlignment="1">
      <alignment/>
    </xf>
    <xf numFmtId="14" fontId="12" fillId="0" borderId="0" xfId="36" applyNumberFormat="1" applyFont="1" applyAlignment="1">
      <alignment/>
      <protection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171" fontId="4" fillId="2" borderId="0" xfId="15" applyNumberFormat="1" applyFill="1" applyAlignment="1">
      <alignment horizontal="centerContinuous"/>
    </xf>
    <xf numFmtId="43" fontId="4" fillId="2" borderId="0" xfId="15" applyFill="1" applyAlignment="1">
      <alignment horizontal="centerContinuous"/>
    </xf>
    <xf numFmtId="41" fontId="4" fillId="2" borderId="0" xfId="15" applyNumberFormat="1" applyFill="1" applyAlignment="1">
      <alignment horizontal="centerContinuous"/>
    </xf>
    <xf numFmtId="171" fontId="4" fillId="2" borderId="0" xfId="15" applyNumberFormat="1" applyFont="1" applyFill="1" applyAlignment="1">
      <alignment horizontal="centerContinuous"/>
    </xf>
    <xf numFmtId="171" fontId="4" fillId="2" borderId="0" xfId="15" applyNumberFormat="1" applyFill="1" applyAlignment="1">
      <alignment/>
    </xf>
    <xf numFmtId="43" fontId="4" fillId="2" borderId="0" xfId="15" applyFill="1" applyAlignment="1">
      <alignment/>
    </xf>
    <xf numFmtId="41" fontId="4" fillId="2" borderId="0" xfId="15" applyNumberFormat="1" applyFill="1" applyAlignment="1">
      <alignment/>
    </xf>
    <xf numFmtId="171" fontId="4" fillId="2" borderId="0" xfId="15" applyNumberFormat="1" applyFont="1" applyFill="1" applyAlignment="1">
      <alignment/>
    </xf>
    <xf numFmtId="0" fontId="11" fillId="2" borderId="0" xfId="36" applyFont="1" applyFill="1">
      <alignment/>
      <protection/>
    </xf>
    <xf numFmtId="0" fontId="6" fillId="2" borderId="0" xfId="0" applyFont="1" applyFill="1" applyAlignment="1">
      <alignment/>
    </xf>
    <xf numFmtId="37" fontId="6" fillId="2" borderId="0" xfId="0" applyNumberFormat="1" applyFont="1" applyFill="1" applyAlignment="1">
      <alignment wrapText="1"/>
    </xf>
    <xf numFmtId="0" fontId="7" fillId="2" borderId="0" xfId="0" applyFont="1" applyFill="1" applyAlignment="1">
      <alignment horizontal="centerContinuous"/>
    </xf>
    <xf numFmtId="0" fontId="7" fillId="2" borderId="0" xfId="0" applyFont="1" applyFill="1" applyAlignment="1">
      <alignment/>
    </xf>
    <xf numFmtId="0" fontId="6" fillId="2" borderId="0" xfId="0" applyFont="1" applyFill="1" applyAlignment="1">
      <alignment wrapText="1"/>
    </xf>
    <xf numFmtId="0" fontId="7" fillId="2" borderId="0" xfId="0" applyFont="1" applyFill="1" applyAlignment="1">
      <alignment horizontal="centerContinuous" wrapText="1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wrapText="1"/>
    </xf>
    <xf numFmtId="0" fontId="6" fillId="2" borderId="0" xfId="0" applyFont="1" applyFill="1" applyAlignment="1">
      <alignment horizontal="right" wrapText="1"/>
    </xf>
    <xf numFmtId="173" fontId="7" fillId="2" borderId="0" xfId="0" applyNumberFormat="1" applyFont="1" applyFill="1" applyAlignment="1">
      <alignment horizontal="centerContinuous" wrapText="1"/>
    </xf>
    <xf numFmtId="173" fontId="7" fillId="2" borderId="0" xfId="0" applyNumberFormat="1" applyFont="1" applyFill="1" applyAlignment="1">
      <alignment horizontal="center" wrapText="1"/>
    </xf>
    <xf numFmtId="173" fontId="7" fillId="2" borderId="0" xfId="0" applyNumberFormat="1" applyFont="1" applyFill="1" applyAlignment="1">
      <alignment wrapText="1"/>
    </xf>
    <xf numFmtId="0" fontId="6" fillId="2" borderId="0" xfId="0" applyFont="1" applyFill="1" applyAlignment="1">
      <alignment horizontal="right"/>
    </xf>
    <xf numFmtId="171" fontId="6" fillId="2" borderId="0" xfId="0" applyNumberFormat="1" applyFont="1" applyFill="1" applyAlignment="1">
      <alignment/>
    </xf>
    <xf numFmtId="171" fontId="6" fillId="2" borderId="0" xfId="15" applyNumberFormat="1" applyFont="1" applyFill="1" applyAlignment="1">
      <alignment/>
    </xf>
    <xf numFmtId="172" fontId="6" fillId="2" borderId="0" xfId="15" applyNumberFormat="1" applyFont="1" applyFill="1" applyAlignment="1">
      <alignment horizontal="left"/>
    </xf>
    <xf numFmtId="172" fontId="8" fillId="2" borderId="0" xfId="15" applyNumberFormat="1" applyFont="1" applyFill="1" applyAlignment="1" quotePrefix="1">
      <alignment horizontal="left"/>
    </xf>
    <xf numFmtId="0" fontId="6" fillId="2" borderId="0" xfId="0" applyFont="1" applyFill="1" applyAlignment="1">
      <alignment horizontal="right" vertical="top"/>
    </xf>
    <xf numFmtId="172" fontId="6" fillId="2" borderId="0" xfId="15" applyNumberFormat="1" applyFont="1" applyFill="1" applyAlignment="1" quotePrefix="1">
      <alignment horizontal="justify" wrapText="1"/>
    </xf>
    <xf numFmtId="171" fontId="4" fillId="2" borderId="0" xfId="0" applyNumberFormat="1" applyFont="1" applyFill="1" applyAlignment="1">
      <alignment/>
    </xf>
    <xf numFmtId="171" fontId="6" fillId="2" borderId="0" xfId="15" applyNumberFormat="1" applyFont="1" applyFill="1" applyBorder="1" applyAlignment="1">
      <alignment/>
    </xf>
    <xf numFmtId="0" fontId="4" fillId="2" borderId="0" xfId="0" applyFont="1" applyFill="1" applyAlignment="1">
      <alignment/>
    </xf>
    <xf numFmtId="172" fontId="6" fillId="2" borderId="0" xfId="15" applyNumberFormat="1" applyFont="1" applyFill="1" applyAlignment="1">
      <alignment horizontal="justify" wrapText="1"/>
    </xf>
    <xf numFmtId="171" fontId="6" fillId="2" borderId="4" xfId="0" applyNumberFormat="1" applyFont="1" applyFill="1" applyBorder="1" applyAlignment="1">
      <alignment/>
    </xf>
    <xf numFmtId="171" fontId="6" fillId="2" borderId="0" xfId="0" applyNumberFormat="1" applyFont="1" applyFill="1" applyBorder="1" applyAlignment="1">
      <alignment/>
    </xf>
    <xf numFmtId="171" fontId="6" fillId="2" borderId="4" xfId="15" applyNumberFormat="1" applyFont="1" applyFill="1" applyBorder="1" applyAlignment="1">
      <alignment/>
    </xf>
    <xf numFmtId="171" fontId="6" fillId="2" borderId="1" xfId="15" applyNumberFormat="1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171" fontId="6" fillId="2" borderId="1" xfId="0" applyNumberFormat="1" applyFont="1" applyFill="1" applyBorder="1" applyAlignment="1">
      <alignment/>
    </xf>
    <xf numFmtId="171" fontId="6" fillId="2" borderId="2" xfId="0" applyNumberFormat="1" applyFont="1" applyFill="1" applyBorder="1" applyAlignment="1">
      <alignment/>
    </xf>
    <xf numFmtId="171" fontId="6" fillId="2" borderId="2" xfId="15" applyNumberFormat="1" applyFont="1" applyFill="1" applyBorder="1" applyAlignment="1">
      <alignment/>
    </xf>
    <xf numFmtId="172" fontId="6" fillId="2" borderId="0" xfId="0" applyNumberFormat="1" applyFont="1" applyFill="1" applyAlignment="1">
      <alignment/>
    </xf>
    <xf numFmtId="172" fontId="6" fillId="2" borderId="0" xfId="0" applyNumberFormat="1" applyFont="1" applyFill="1" applyAlignment="1">
      <alignment horizontal="justify"/>
    </xf>
    <xf numFmtId="2" fontId="6" fillId="2" borderId="0" xfId="0" applyNumberFormat="1" applyFont="1" applyFill="1" applyAlignment="1">
      <alignment horizontal="centerContinuous"/>
    </xf>
    <xf numFmtId="2" fontId="6" fillId="2" borderId="0" xfId="0" applyNumberFormat="1" applyFont="1" applyFill="1" applyAlignment="1">
      <alignment horizontal="centerContinuous"/>
    </xf>
    <xf numFmtId="187" fontId="6" fillId="2" borderId="0" xfId="0" applyNumberFormat="1" applyFont="1" applyFill="1" applyAlignment="1">
      <alignment horizontal="centerContinuous"/>
    </xf>
    <xf numFmtId="0" fontId="6" fillId="2" borderId="0" xfId="0" applyFont="1" applyFill="1" applyAlignment="1">
      <alignment/>
    </xf>
    <xf numFmtId="171" fontId="6" fillId="2" borderId="0" xfId="15" applyNumberFormat="1" applyFont="1" applyFill="1" applyAlignment="1">
      <alignment/>
    </xf>
    <xf numFmtId="2" fontId="6" fillId="2" borderId="0" xfId="15" applyNumberFormat="1" applyFont="1" applyFill="1" applyAlignment="1">
      <alignment horizontal="centerContinuous"/>
    </xf>
    <xf numFmtId="184" fontId="6" fillId="2" borderId="0" xfId="0" applyNumberFormat="1" applyFont="1" applyFill="1" applyAlignment="1">
      <alignment/>
    </xf>
    <xf numFmtId="170" fontId="6" fillId="2" borderId="0" xfId="15" applyNumberFormat="1" applyFont="1" applyFill="1" applyAlignment="1">
      <alignment/>
    </xf>
    <xf numFmtId="0" fontId="7" fillId="2" borderId="0" xfId="0" applyFont="1" applyFill="1" applyAlignment="1">
      <alignment horizontal="centerContinuous"/>
    </xf>
    <xf numFmtId="0" fontId="6" fillId="2" borderId="0" xfId="40" applyFont="1" applyFill="1" applyAlignment="1" quotePrefix="1">
      <alignment horizontal="left"/>
      <protection/>
    </xf>
    <xf numFmtId="39" fontId="6" fillId="2" borderId="0" xfId="0" applyNumberFormat="1" applyFont="1" applyFill="1" applyAlignment="1">
      <alignment horizontal="centerContinuous"/>
    </xf>
    <xf numFmtId="172" fontId="10" fillId="2" borderId="0" xfId="15" applyNumberFormat="1" applyFont="1" applyFill="1" applyAlignment="1">
      <alignment/>
    </xf>
    <xf numFmtId="0" fontId="9" fillId="2" borderId="0" xfId="0" applyFont="1" applyFill="1" applyAlignment="1">
      <alignment/>
    </xf>
    <xf numFmtId="172" fontId="9" fillId="2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4" fillId="2" borderId="0" xfId="0" applyFont="1" applyFill="1" applyAlignment="1" quotePrefix="1">
      <alignment horizontal="left"/>
    </xf>
    <xf numFmtId="171" fontId="4" fillId="0" borderId="5" xfId="15" applyNumberFormat="1" applyFill="1" applyBorder="1" applyAlignment="1">
      <alignment/>
    </xf>
    <xf numFmtId="0" fontId="14" fillId="0" borderId="0" xfId="0" applyFont="1" applyFill="1" applyAlignment="1" quotePrefix="1">
      <alignment horizontal="left"/>
    </xf>
    <xf numFmtId="0" fontId="4" fillId="0" borderId="0" xfId="0" applyFont="1" applyAlignment="1">
      <alignment/>
    </xf>
    <xf numFmtId="171" fontId="12" fillId="0" borderId="0" xfId="15" applyNumberFormat="1" applyFont="1" applyAlignment="1">
      <alignment horizontal="center" wrapText="1"/>
    </xf>
    <xf numFmtId="171" fontId="12" fillId="0" borderId="0" xfId="15" applyNumberFormat="1" applyFont="1" applyAlignment="1">
      <alignment horizontal="centerContinuous"/>
    </xf>
    <xf numFmtId="171" fontId="4" fillId="0" borderId="2" xfId="15" applyNumberFormat="1" applyFont="1" applyBorder="1" applyAlignment="1">
      <alignment/>
    </xf>
    <xf numFmtId="14" fontId="4" fillId="0" borderId="0" xfId="36" applyNumberFormat="1" applyFill="1">
      <alignment/>
      <protection/>
    </xf>
    <xf numFmtId="0" fontId="14" fillId="2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7" fillId="0" borderId="0" xfId="36" applyFont="1">
      <alignment/>
      <protection/>
    </xf>
    <xf numFmtId="0" fontId="17" fillId="2" borderId="0" xfId="36" applyFont="1" applyFill="1">
      <alignment/>
      <protection/>
    </xf>
    <xf numFmtId="171" fontId="4" fillId="0" borderId="0" xfId="15" applyNumberFormat="1" applyFont="1" applyBorder="1" applyAlignment="1">
      <alignment/>
    </xf>
    <xf numFmtId="0" fontId="0" fillId="0" borderId="0" xfId="39">
      <alignment/>
      <protection/>
    </xf>
    <xf numFmtId="0" fontId="0" fillId="0" borderId="0" xfId="39" applyBorder="1">
      <alignment/>
      <protection/>
    </xf>
    <xf numFmtId="0" fontId="14" fillId="0" borderId="0" xfId="39" applyFont="1" applyFill="1" applyAlignment="1" quotePrefix="1">
      <alignment horizontal="left"/>
      <protection/>
    </xf>
    <xf numFmtId="0" fontId="4" fillId="0" borderId="0" xfId="39" applyFont="1">
      <alignment/>
      <protection/>
    </xf>
    <xf numFmtId="0" fontId="4" fillId="0" borderId="0" xfId="39" applyFont="1" applyBorder="1">
      <alignment/>
      <protection/>
    </xf>
    <xf numFmtId="171" fontId="19" fillId="0" borderId="0" xfId="15" applyNumberFormat="1" applyFont="1" applyAlignment="1">
      <alignment horizontal="center"/>
    </xf>
    <xf numFmtId="0" fontId="19" fillId="0" borderId="0" xfId="39" applyFont="1" applyAlignment="1">
      <alignment horizontal="center"/>
      <protection/>
    </xf>
    <xf numFmtId="171" fontId="7" fillId="0" borderId="0" xfId="15" applyNumberFormat="1" applyFont="1" applyFill="1" applyAlignment="1">
      <alignment horizontal="centerContinuous" wrapText="1"/>
    </xf>
    <xf numFmtId="0" fontId="7" fillId="0" borderId="0" xfId="39" applyFont="1" applyFill="1" applyAlignment="1">
      <alignment/>
      <protection/>
    </xf>
    <xf numFmtId="173" fontId="7" fillId="0" borderId="0" xfId="39" applyNumberFormat="1" applyFont="1" applyFill="1" applyAlignment="1">
      <alignment horizontal="center" wrapText="1"/>
      <protection/>
    </xf>
    <xf numFmtId="173" fontId="7" fillId="0" borderId="0" xfId="39" applyNumberFormat="1" applyFont="1" applyFill="1" applyAlignment="1">
      <alignment horizontal="centerContinuous" wrapText="1"/>
      <protection/>
    </xf>
    <xf numFmtId="173" fontId="7" fillId="0" borderId="0" xfId="39" applyNumberFormat="1" applyFont="1" applyFill="1" applyAlignment="1">
      <alignment/>
      <protection/>
    </xf>
    <xf numFmtId="0" fontId="12" fillId="0" borderId="0" xfId="39" applyFont="1">
      <alignment/>
      <protection/>
    </xf>
    <xf numFmtId="0" fontId="4" fillId="0" borderId="0" xfId="39" applyFont="1">
      <alignment/>
      <protection/>
    </xf>
    <xf numFmtId="171" fontId="4" fillId="0" borderId="4" xfId="15" applyNumberFormat="1" applyFont="1" applyBorder="1" applyAlignment="1">
      <alignment/>
    </xf>
    <xf numFmtId="171" fontId="4" fillId="0" borderId="4" xfId="15" applyNumberFormat="1" applyFont="1" applyBorder="1" applyAlignment="1">
      <alignment/>
    </xf>
    <xf numFmtId="171" fontId="4" fillId="0" borderId="5" xfId="15" applyNumberFormat="1" applyFont="1" applyBorder="1" applyAlignment="1">
      <alignment/>
    </xf>
    <xf numFmtId="171" fontId="4" fillId="0" borderId="6" xfId="15" applyNumberFormat="1" applyFont="1" applyBorder="1" applyAlignment="1">
      <alignment/>
    </xf>
    <xf numFmtId="171" fontId="4" fillId="0" borderId="7" xfId="15" applyNumberFormat="1" applyFont="1" applyBorder="1" applyAlignment="1">
      <alignment/>
    </xf>
    <xf numFmtId="0" fontId="7" fillId="0" borderId="0" xfId="39" applyFont="1" applyFill="1">
      <alignment/>
      <protection/>
    </xf>
    <xf numFmtId="171" fontId="4" fillId="0" borderId="0" xfId="15" applyNumberFormat="1" applyFont="1" applyFill="1" applyAlignment="1">
      <alignment/>
    </xf>
    <xf numFmtId="171" fontId="4" fillId="0" borderId="0" xfId="39" applyNumberFormat="1" applyFont="1">
      <alignment/>
      <protection/>
    </xf>
    <xf numFmtId="43" fontId="4" fillId="0" borderId="0" xfId="39" applyNumberFormat="1" applyFont="1">
      <alignment/>
      <protection/>
    </xf>
  </cellXfs>
  <cellStyles count="32">
    <cellStyle name="Normal" xfId="0"/>
    <cellStyle name="Comma" xfId="15"/>
    <cellStyle name="Comma [0]" xfId="16"/>
    <cellStyle name="Comma_Book2" xfId="17"/>
    <cellStyle name="Currency" xfId="18"/>
    <cellStyle name="Currency [0]" xfId="19"/>
    <cellStyle name="Currency [0]_BS" xfId="20"/>
    <cellStyle name="Currency [0]_INTEREST" xfId="21"/>
    <cellStyle name="Currency [0]_PL-Q4" xfId="22"/>
    <cellStyle name="Currency [0]_Q3PLBS" xfId="23"/>
    <cellStyle name="Currency [0]_Q4CFS" xfId="24"/>
    <cellStyle name="Currency [0]_q4currentmth" xfId="25"/>
    <cellStyle name="Currency [0]_Sheet1" xfId="26"/>
    <cellStyle name="Currency_BS" xfId="27"/>
    <cellStyle name="Currency_INTEREST" xfId="28"/>
    <cellStyle name="Currency_PL-Q4" xfId="29"/>
    <cellStyle name="Currency_Q3PLBS" xfId="30"/>
    <cellStyle name="Currency_Q4CFS" xfId="31"/>
    <cellStyle name="Currency_q4currentmth" xfId="32"/>
    <cellStyle name="Currency_Sheet1" xfId="33"/>
    <cellStyle name="Normal_Book1" xfId="34"/>
    <cellStyle name="Normal_Book2_1" xfId="35"/>
    <cellStyle name="Normal_BS" xfId="36"/>
    <cellStyle name="Normal_INTEREST" xfId="37"/>
    <cellStyle name="Normal_PL-Q4" xfId="38"/>
    <cellStyle name="Normal_Q3PLBS" xfId="39"/>
    <cellStyle name="Normal_Q3-PLBSA" xfId="40"/>
    <cellStyle name="Normal_Q4CFS" xfId="41"/>
    <cellStyle name="Normal_q4currentmth" xfId="42"/>
    <cellStyle name="Normal_Q4tapforTAEQ4REPORT" xfId="43"/>
    <cellStyle name="Normal_Sheet1" xfId="44"/>
    <cellStyle name="Percent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zoomScale="75" zoomScaleNormal="75" workbookViewId="0" topLeftCell="A60">
      <selection activeCell="C68" sqref="C68"/>
    </sheetView>
  </sheetViews>
  <sheetFormatPr defaultColWidth="9.33203125" defaultRowHeight="12.75"/>
  <cols>
    <col min="1" max="1" width="6.16015625" style="3" customWidth="1"/>
    <col min="2" max="2" width="3.66015625" style="3" customWidth="1"/>
    <col min="3" max="3" width="45" style="3" customWidth="1"/>
    <col min="4" max="4" width="17.33203125" style="3" customWidth="1"/>
    <col min="5" max="5" width="23.5" style="3" customWidth="1"/>
    <col min="6" max="6" width="6.5" style="3" customWidth="1"/>
    <col min="7" max="7" width="13.16015625" style="0" customWidth="1"/>
    <col min="8" max="8" width="25.66015625" style="3" customWidth="1"/>
    <col min="9" max="9" width="6.33203125" style="3" customWidth="1"/>
    <col min="10" max="16384" width="9.33203125" style="3" customWidth="1"/>
  </cols>
  <sheetData>
    <row r="1" ht="31.5" customHeight="1">
      <c r="A1" s="99" t="s">
        <v>72</v>
      </c>
    </row>
    <row r="2" ht="15.75">
      <c r="E2" s="95"/>
    </row>
    <row r="3" spans="1:8" s="7" customFormat="1" ht="18.75">
      <c r="A3" s="4" t="s">
        <v>44</v>
      </c>
      <c r="D3" s="5"/>
      <c r="E3" s="27"/>
      <c r="F3" s="6"/>
      <c r="G3"/>
      <c r="H3" s="6"/>
    </row>
    <row r="4" spans="5:9" s="7" customFormat="1" ht="59.25" customHeight="1">
      <c r="E4" s="16" t="s">
        <v>10</v>
      </c>
      <c r="F4" s="16"/>
      <c r="G4"/>
      <c r="H4" s="16" t="s">
        <v>11</v>
      </c>
      <c r="I4" s="16"/>
    </row>
    <row r="5" spans="5:9" s="7" customFormat="1" ht="24.75" customHeight="1">
      <c r="E5" s="20">
        <v>37652</v>
      </c>
      <c r="F5" s="20"/>
      <c r="G5"/>
      <c r="H5" s="20">
        <v>37287</v>
      </c>
      <c r="I5" s="20"/>
    </row>
    <row r="6" spans="5:9" s="7" customFormat="1" ht="19.5" customHeight="1">
      <c r="E6" s="21" t="s">
        <v>6</v>
      </c>
      <c r="F6" s="21"/>
      <c r="G6"/>
      <c r="H6" s="21" t="s">
        <v>6</v>
      </c>
      <c r="I6" s="21"/>
    </row>
    <row r="7" ht="15.75">
      <c r="B7" s="14" t="s">
        <v>51</v>
      </c>
    </row>
    <row r="8" spans="1:8" ht="15.75">
      <c r="A8" s="3">
        <v>1</v>
      </c>
      <c r="B8" s="14"/>
      <c r="C8" s="14" t="s">
        <v>25</v>
      </c>
      <c r="E8" s="1">
        <v>731860</v>
      </c>
      <c r="F8" s="2"/>
      <c r="H8" s="1">
        <v>723279</v>
      </c>
    </row>
    <row r="9" spans="1:8" ht="15.75">
      <c r="A9" s="3">
        <v>2</v>
      </c>
      <c r="B9" s="14"/>
      <c r="C9" s="14" t="s">
        <v>41</v>
      </c>
      <c r="E9" s="17">
        <v>46588</v>
      </c>
      <c r="F9" s="1"/>
      <c r="H9" s="1">
        <v>45368</v>
      </c>
    </row>
    <row r="10" spans="1:8" ht="15.75">
      <c r="A10" s="3">
        <v>3</v>
      </c>
      <c r="B10" s="14"/>
      <c r="C10" s="14" t="s">
        <v>33</v>
      </c>
      <c r="E10" s="1">
        <v>17800</v>
      </c>
      <c r="F10" s="2"/>
      <c r="H10" s="1">
        <v>17718</v>
      </c>
    </row>
    <row r="11" spans="1:8" ht="15.75">
      <c r="A11" s="3">
        <v>4</v>
      </c>
      <c r="B11" s="14"/>
      <c r="C11" s="14" t="s">
        <v>34</v>
      </c>
      <c r="E11" s="1">
        <v>2108</v>
      </c>
      <c r="F11" s="1"/>
      <c r="H11" s="1">
        <v>2052</v>
      </c>
    </row>
    <row r="12" spans="1:8" ht="15.75">
      <c r="A12" s="3">
        <v>5</v>
      </c>
      <c r="B12" s="14"/>
      <c r="C12" s="14" t="s">
        <v>35</v>
      </c>
      <c r="E12" s="1">
        <v>64077</v>
      </c>
      <c r="F12" s="2"/>
      <c r="H12" s="1">
        <v>66624</v>
      </c>
    </row>
    <row r="13" spans="1:8" ht="15.75">
      <c r="A13" s="3">
        <v>6</v>
      </c>
      <c r="B13" s="14"/>
      <c r="C13" s="14" t="s">
        <v>36</v>
      </c>
      <c r="E13" s="17">
        <v>0</v>
      </c>
      <c r="F13" s="2"/>
      <c r="H13" s="1">
        <v>5415</v>
      </c>
    </row>
    <row r="14" spans="1:8" ht="15.75">
      <c r="A14" s="3">
        <v>7</v>
      </c>
      <c r="B14" s="14"/>
      <c r="C14" s="14" t="s">
        <v>32</v>
      </c>
      <c r="E14" s="17">
        <v>-4378</v>
      </c>
      <c r="G14" s="3"/>
      <c r="H14" s="1">
        <v>-4378</v>
      </c>
    </row>
    <row r="15" spans="2:8" ht="15.75">
      <c r="B15" s="14"/>
      <c r="C15" s="14"/>
      <c r="E15" s="89">
        <v>858055</v>
      </c>
      <c r="F15" s="2"/>
      <c r="H15" s="89">
        <v>856078</v>
      </c>
    </row>
    <row r="16" spans="5:8" ht="15.75">
      <c r="E16" s="17"/>
      <c r="F16" s="1"/>
      <c r="H16" s="1"/>
    </row>
    <row r="17" spans="1:8" ht="15.75">
      <c r="A17" s="3">
        <v>8</v>
      </c>
      <c r="B17" s="3" t="s">
        <v>14</v>
      </c>
      <c r="E17" s="17"/>
      <c r="F17" s="1"/>
      <c r="H17" s="1"/>
    </row>
    <row r="18" spans="3:8" ht="15.75">
      <c r="C18" s="3" t="s">
        <v>13</v>
      </c>
      <c r="E18" s="17">
        <v>66566</v>
      </c>
      <c r="F18" s="2"/>
      <c r="H18" s="1">
        <v>66578</v>
      </c>
    </row>
    <row r="19" spans="3:8" ht="15.75">
      <c r="C19" s="14" t="s">
        <v>52</v>
      </c>
      <c r="E19" s="1">
        <v>11928</v>
      </c>
      <c r="F19" s="2"/>
      <c r="H19" s="1">
        <v>11864</v>
      </c>
    </row>
    <row r="20" spans="3:8" ht="15.75">
      <c r="C20" s="14" t="s">
        <v>27</v>
      </c>
      <c r="E20" s="17">
        <v>10373</v>
      </c>
      <c r="F20" s="1"/>
      <c r="H20" s="1">
        <v>10640</v>
      </c>
    </row>
    <row r="21" spans="3:8" ht="15.75">
      <c r="C21" s="14" t="s">
        <v>37</v>
      </c>
      <c r="E21" s="17">
        <v>313</v>
      </c>
      <c r="F21" s="1"/>
      <c r="H21" s="1">
        <v>222</v>
      </c>
    </row>
    <row r="22" spans="3:8" ht="15.75">
      <c r="C22" s="3" t="s">
        <v>17</v>
      </c>
      <c r="E22" s="17">
        <v>183776</v>
      </c>
      <c r="F22" s="1"/>
      <c r="H22" s="1">
        <v>234786</v>
      </c>
    </row>
    <row r="23" spans="3:8" ht="15.75">
      <c r="C23" s="14" t="s">
        <v>28</v>
      </c>
      <c r="E23" s="17">
        <v>340975</v>
      </c>
      <c r="F23" s="1"/>
      <c r="H23" s="1">
        <v>512623</v>
      </c>
    </row>
    <row r="24" spans="3:8" ht="15.75">
      <c r="C24" s="14" t="s">
        <v>29</v>
      </c>
      <c r="D24" s="15"/>
      <c r="E24" s="1">
        <v>55910</v>
      </c>
      <c r="F24" s="1"/>
      <c r="H24" s="1">
        <v>49717</v>
      </c>
    </row>
    <row r="25" spans="3:8" ht="15.75">
      <c r="C25" s="3" t="s">
        <v>16</v>
      </c>
      <c r="E25" s="17">
        <v>1346</v>
      </c>
      <c r="F25" s="2"/>
      <c r="H25" s="1">
        <v>72429</v>
      </c>
    </row>
    <row r="26" spans="3:8" ht="15.75">
      <c r="C26" s="3" t="s">
        <v>15</v>
      </c>
      <c r="E26" s="17">
        <v>469117</v>
      </c>
      <c r="F26" s="2"/>
      <c r="H26" s="1">
        <v>431308</v>
      </c>
    </row>
    <row r="28" spans="5:9" ht="15.75">
      <c r="E28" s="8">
        <v>1140304</v>
      </c>
      <c r="F28" s="8"/>
      <c r="H28" s="8">
        <v>1390167</v>
      </c>
      <c r="I28" s="22"/>
    </row>
    <row r="29" spans="5:8" ht="15.75">
      <c r="E29" s="1"/>
      <c r="F29" s="1"/>
      <c r="H29" s="1"/>
    </row>
    <row r="30" spans="1:8" ht="15.75">
      <c r="A30" s="3">
        <v>9</v>
      </c>
      <c r="B30" s="3" t="s">
        <v>18</v>
      </c>
      <c r="E30" s="1"/>
      <c r="F30" s="1"/>
      <c r="H30" s="1"/>
    </row>
    <row r="31" spans="3:8" ht="15.75">
      <c r="C31" s="14" t="s">
        <v>38</v>
      </c>
      <c r="E31" s="1">
        <v>4223</v>
      </c>
      <c r="F31" s="1"/>
      <c r="H31" s="1">
        <v>3977</v>
      </c>
    </row>
    <row r="32" spans="3:8" ht="15.75">
      <c r="C32" s="3" t="s">
        <v>19</v>
      </c>
      <c r="E32" s="1">
        <v>3882</v>
      </c>
      <c r="F32" s="2"/>
      <c r="H32" s="1">
        <v>150734</v>
      </c>
    </row>
    <row r="33" spans="3:8" ht="15.75">
      <c r="C33" s="14" t="s">
        <v>30</v>
      </c>
      <c r="E33" s="1">
        <v>137444</v>
      </c>
      <c r="F33" s="1"/>
      <c r="H33" s="1">
        <v>221333</v>
      </c>
    </row>
    <row r="34" spans="3:8" ht="15.75">
      <c r="C34" s="14" t="s">
        <v>31</v>
      </c>
      <c r="E34" s="1">
        <v>158765</v>
      </c>
      <c r="F34" s="1"/>
      <c r="H34" s="1">
        <v>217090</v>
      </c>
    </row>
    <row r="35" spans="3:8" ht="15.75">
      <c r="C35" s="14" t="s">
        <v>39</v>
      </c>
      <c r="E35" s="1">
        <v>1613</v>
      </c>
      <c r="F35" s="1"/>
      <c r="H35" s="1">
        <v>4542</v>
      </c>
    </row>
    <row r="36" ht="15.75">
      <c r="G36" s="3"/>
    </row>
    <row r="37" spans="4:9" ht="15.75">
      <c r="D37" s="15"/>
      <c r="E37" s="8">
        <v>305927</v>
      </c>
      <c r="F37" s="8"/>
      <c r="H37" s="8">
        <v>597676</v>
      </c>
      <c r="I37" s="22"/>
    </row>
    <row r="38" spans="5:8" ht="15.75">
      <c r="E38" s="1"/>
      <c r="F38" s="1"/>
      <c r="H38" s="1"/>
    </row>
    <row r="39" spans="1:8" ht="15.75">
      <c r="A39" s="3">
        <v>10</v>
      </c>
      <c r="B39" s="14" t="s">
        <v>78</v>
      </c>
      <c r="E39" s="1">
        <v>834377</v>
      </c>
      <c r="F39" s="1"/>
      <c r="H39" s="1">
        <v>792491</v>
      </c>
    </row>
    <row r="40" spans="5:8" ht="16.5" customHeight="1">
      <c r="E40" s="1"/>
      <c r="F40" s="1"/>
      <c r="H40" s="1"/>
    </row>
    <row r="41" spans="5:9" ht="16.5" customHeight="1" thickBot="1">
      <c r="E41" s="9">
        <v>1692432</v>
      </c>
      <c r="F41" s="9"/>
      <c r="H41" s="9">
        <v>1648569</v>
      </c>
      <c r="I41" s="23"/>
    </row>
    <row r="42" spans="5:8" ht="16.5" customHeight="1" thickTop="1">
      <c r="E42" s="1"/>
      <c r="F42" s="1"/>
      <c r="H42" s="1"/>
    </row>
    <row r="43" spans="5:8" ht="15.75">
      <c r="E43" s="1"/>
      <c r="F43" s="1"/>
      <c r="H43" s="1"/>
    </row>
    <row r="44" spans="1:8" ht="15.75" customHeight="1">
      <c r="A44" s="3">
        <v>11</v>
      </c>
      <c r="B44" s="3" t="s">
        <v>20</v>
      </c>
      <c r="E44" s="1"/>
      <c r="F44" s="1"/>
      <c r="H44" s="1"/>
    </row>
    <row r="45" spans="2:9" ht="19.5" customHeight="1">
      <c r="B45" s="3" t="s">
        <v>21</v>
      </c>
      <c r="E45" s="1">
        <v>1328475</v>
      </c>
      <c r="F45" s="1"/>
      <c r="H45" s="1">
        <v>1328475</v>
      </c>
      <c r="I45" s="14"/>
    </row>
    <row r="46" spans="2:8" ht="15.75">
      <c r="B46" s="3" t="s">
        <v>22</v>
      </c>
      <c r="E46" s="1">
        <v>222831</v>
      </c>
      <c r="F46" s="1"/>
      <c r="H46" s="1">
        <v>180736</v>
      </c>
    </row>
    <row r="47" spans="4:7" ht="15.75">
      <c r="D47" s="15"/>
      <c r="F47" s="1"/>
      <c r="G47" s="13"/>
    </row>
    <row r="48" spans="5:9" ht="15.75">
      <c r="E48" s="8">
        <v>1551306</v>
      </c>
      <c r="F48" s="8"/>
      <c r="H48" s="8">
        <v>1509211</v>
      </c>
      <c r="I48" s="22"/>
    </row>
    <row r="49" spans="1:8" ht="18.75" customHeight="1">
      <c r="A49" s="3">
        <v>12</v>
      </c>
      <c r="B49" s="3" t="s">
        <v>23</v>
      </c>
      <c r="E49" s="1">
        <v>4921</v>
      </c>
      <c r="F49" s="1"/>
      <c r="H49" s="1">
        <v>4470</v>
      </c>
    </row>
    <row r="50" spans="5:8" ht="15.75">
      <c r="E50" s="1"/>
      <c r="F50" s="1"/>
      <c r="H50" s="1"/>
    </row>
    <row r="51" spans="1:8" ht="15.75">
      <c r="A51" s="3">
        <v>13</v>
      </c>
      <c r="B51" s="14" t="s">
        <v>40</v>
      </c>
      <c r="E51" s="1">
        <v>121083</v>
      </c>
      <c r="F51" s="2"/>
      <c r="H51" s="1">
        <v>121787</v>
      </c>
    </row>
    <row r="52" spans="5:8" ht="15.75">
      <c r="E52" s="1"/>
      <c r="F52" s="1"/>
      <c r="H52" s="1"/>
    </row>
    <row r="53" spans="1:8" ht="15.75">
      <c r="A53" s="3">
        <v>14</v>
      </c>
      <c r="B53" s="14" t="s">
        <v>26</v>
      </c>
      <c r="E53" s="1">
        <v>15122</v>
      </c>
      <c r="F53" s="1"/>
      <c r="H53" s="1">
        <v>13101</v>
      </c>
    </row>
    <row r="54" spans="5:8" ht="15.75">
      <c r="E54" s="1"/>
      <c r="F54" s="1"/>
      <c r="H54" s="1"/>
    </row>
    <row r="55" ht="15.75">
      <c r="G55" s="3"/>
    </row>
    <row r="56" ht="15.75">
      <c r="G56" s="3"/>
    </row>
    <row r="57" spans="5:9" ht="17.25" customHeight="1" thickBot="1">
      <c r="E57" s="9">
        <v>1692432</v>
      </c>
      <c r="F57" s="9"/>
      <c r="H57" s="9">
        <v>1648569</v>
      </c>
      <c r="I57" s="23"/>
    </row>
    <row r="58" spans="5:8" ht="17.25" customHeight="1" thickTop="1">
      <c r="E58" s="10">
        <v>0</v>
      </c>
      <c r="F58" s="10"/>
      <c r="H58" s="10"/>
    </row>
    <row r="59" spans="5:8" ht="15.75">
      <c r="E59" s="1"/>
      <c r="F59" s="1"/>
      <c r="H59" s="1"/>
    </row>
    <row r="60" spans="1:9" ht="16.5" thickBot="1">
      <c r="A60" s="3">
        <v>15</v>
      </c>
      <c r="B60" s="14" t="s">
        <v>12</v>
      </c>
      <c r="E60" s="25">
        <v>1.167734432337831</v>
      </c>
      <c r="F60" s="25"/>
      <c r="H60" s="11">
        <v>1.1360477238939386</v>
      </c>
      <c r="I60" s="24"/>
    </row>
    <row r="61" spans="5:8" ht="16.5" thickTop="1">
      <c r="E61" s="1"/>
      <c r="F61" s="1"/>
      <c r="H61" s="1"/>
    </row>
    <row r="62" spans="5:8" ht="15.75">
      <c r="E62" s="1"/>
      <c r="F62" s="1"/>
      <c r="H62" s="1"/>
    </row>
    <row r="63" spans="1:8" ht="15.75">
      <c r="A63" s="87" t="s">
        <v>45</v>
      </c>
      <c r="E63" s="1"/>
      <c r="F63" s="1"/>
      <c r="H63" s="1"/>
    </row>
    <row r="64" spans="5:8" ht="15.75">
      <c r="E64" s="1"/>
      <c r="F64" s="1"/>
      <c r="H64" s="1"/>
    </row>
    <row r="65" spans="5:8" ht="15.75">
      <c r="E65" s="1"/>
      <c r="F65" s="1"/>
      <c r="H65" s="1"/>
    </row>
    <row r="66" spans="5:8" ht="15.75">
      <c r="E66" s="1"/>
      <c r="F66" s="1"/>
      <c r="H66" s="1"/>
    </row>
    <row r="67" spans="5:8" ht="15.75">
      <c r="E67" s="1"/>
      <c r="F67" s="1"/>
      <c r="H67" s="1"/>
    </row>
    <row r="68" spans="5:8" ht="15.75">
      <c r="E68" s="1"/>
      <c r="F68" s="1"/>
      <c r="H68" s="1"/>
    </row>
    <row r="69" spans="5:8" ht="15.75">
      <c r="E69" s="1"/>
      <c r="F69" s="1"/>
      <c r="H69" s="1"/>
    </row>
    <row r="71" spans="5:6" ht="15.75">
      <c r="E71" s="15"/>
      <c r="F71" s="15"/>
    </row>
  </sheetData>
  <printOptions/>
  <pageMargins left="0.5" right="0.3" top="0.31" bottom="0.48" header="1.07" footer="0.23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tabSelected="1" zoomScale="60" zoomScaleNormal="60" workbookViewId="0" topLeftCell="A1">
      <selection activeCell="D12" sqref="D12"/>
    </sheetView>
  </sheetViews>
  <sheetFormatPr defaultColWidth="9.33203125" defaultRowHeight="12.75" outlineLevelRow="1"/>
  <cols>
    <col min="1" max="1" width="6" style="85" customWidth="1"/>
    <col min="2" max="2" width="40" style="86" customWidth="1"/>
    <col min="3" max="3" width="5.16015625" style="85" customWidth="1"/>
    <col min="4" max="4" width="20.5" style="85" customWidth="1"/>
    <col min="5" max="5" width="2.66015625" style="85" customWidth="1"/>
    <col min="6" max="7" width="5.33203125" style="85" customWidth="1"/>
    <col min="8" max="8" width="21.16015625" style="85" customWidth="1"/>
    <col min="9" max="9" width="2.33203125" style="85" customWidth="1"/>
    <col min="10" max="11" width="5.33203125" style="85" customWidth="1"/>
    <col min="12" max="12" width="20.83203125" style="85" customWidth="1"/>
    <col min="13" max="13" width="2.66015625" style="85" customWidth="1"/>
    <col min="14" max="15" width="5.33203125" style="85" customWidth="1"/>
    <col min="16" max="16" width="21.16015625" style="85" customWidth="1"/>
    <col min="17" max="17" width="2.33203125" style="85" customWidth="1"/>
    <col min="18" max="18" width="13.16015625" style="85" customWidth="1"/>
    <col min="19" max="16384" width="9.33203125" style="85" customWidth="1"/>
  </cols>
  <sheetData>
    <row r="1" ht="31.5" customHeight="1">
      <c r="A1" s="100" t="s">
        <v>72</v>
      </c>
    </row>
    <row r="3" spans="1:18" s="28" customFormat="1" ht="20.25">
      <c r="A3" s="88" t="s">
        <v>73</v>
      </c>
      <c r="C3" s="29"/>
      <c r="D3" s="30"/>
      <c r="E3" s="31"/>
      <c r="F3" s="31"/>
      <c r="G3" s="31"/>
      <c r="H3" s="30"/>
      <c r="I3" s="30"/>
      <c r="J3" s="32"/>
      <c r="K3" s="32"/>
      <c r="L3" s="33"/>
      <c r="M3" s="33"/>
      <c r="N3" s="32"/>
      <c r="O3" s="32"/>
      <c r="P3" s="33"/>
      <c r="Q3" s="33"/>
      <c r="R3" s="32"/>
    </row>
    <row r="4" spans="4:18" s="28" customFormat="1" ht="15.75" outlineLevel="1">
      <c r="D4" s="34"/>
      <c r="E4" s="35"/>
      <c r="F4" s="35"/>
      <c r="G4" s="35"/>
      <c r="H4" s="34"/>
      <c r="I4" s="34"/>
      <c r="J4" s="36"/>
      <c r="K4" s="36"/>
      <c r="L4" s="37"/>
      <c r="M4" s="37"/>
      <c r="N4" s="36"/>
      <c r="O4" s="36"/>
      <c r="P4" s="37"/>
      <c r="Q4" s="37"/>
      <c r="R4" s="36"/>
    </row>
    <row r="5" spans="1:18" s="28" customFormat="1" ht="18.75" outlineLevel="1">
      <c r="A5" s="38"/>
      <c r="D5" s="34"/>
      <c r="E5" s="35"/>
      <c r="F5" s="35"/>
      <c r="G5" s="35"/>
      <c r="H5" s="34"/>
      <c r="I5" s="34"/>
      <c r="J5" s="36"/>
      <c r="K5" s="36"/>
      <c r="L5" s="37"/>
      <c r="M5" s="37"/>
      <c r="N5" s="36"/>
      <c r="O5" s="36"/>
      <c r="P5" s="37"/>
      <c r="Q5" s="37"/>
      <c r="R5" s="36"/>
    </row>
    <row r="6" spans="2:17" s="39" customFormat="1" ht="15.75" outlineLevel="1">
      <c r="B6" s="40"/>
      <c r="D6" s="41" t="s">
        <v>0</v>
      </c>
      <c r="E6" s="41"/>
      <c r="F6" s="41"/>
      <c r="G6" s="41"/>
      <c r="H6" s="41"/>
      <c r="I6" s="41"/>
      <c r="J6" s="42"/>
      <c r="K6" s="42"/>
      <c r="L6" s="41" t="s">
        <v>1</v>
      </c>
      <c r="M6" s="41"/>
      <c r="N6" s="41"/>
      <c r="O6" s="41"/>
      <c r="P6" s="41"/>
      <c r="Q6" s="41"/>
    </row>
    <row r="7" spans="2:17" s="43" customFormat="1" ht="69" customHeight="1" outlineLevel="1">
      <c r="B7" s="40"/>
      <c r="D7" s="44" t="s">
        <v>2</v>
      </c>
      <c r="E7" s="44"/>
      <c r="F7" s="45"/>
      <c r="G7" s="45" t="s">
        <v>3</v>
      </c>
      <c r="H7" s="45"/>
      <c r="I7" s="45"/>
      <c r="J7" s="46"/>
      <c r="K7" s="46"/>
      <c r="L7" s="44" t="s">
        <v>4</v>
      </c>
      <c r="M7" s="44"/>
      <c r="N7" s="45"/>
      <c r="O7" s="45" t="s">
        <v>5</v>
      </c>
      <c r="P7" s="45"/>
      <c r="Q7" s="45"/>
    </row>
    <row r="8" spans="1:17" s="43" customFormat="1" ht="19.5" customHeight="1" outlineLevel="1">
      <c r="A8" s="47"/>
      <c r="B8" s="40"/>
      <c r="D8" s="48">
        <v>37652</v>
      </c>
      <c r="E8" s="48"/>
      <c r="F8" s="49"/>
      <c r="G8" s="49"/>
      <c r="H8" s="48">
        <v>37287</v>
      </c>
      <c r="I8" s="48"/>
      <c r="J8" s="50"/>
      <c r="K8" s="50"/>
      <c r="L8" s="48">
        <v>37652</v>
      </c>
      <c r="M8" s="48"/>
      <c r="N8" s="49"/>
      <c r="O8" s="49"/>
      <c r="P8" s="48">
        <v>37287</v>
      </c>
      <c r="Q8" s="48"/>
    </row>
    <row r="9" spans="1:17" s="43" customFormat="1" ht="19.5" customHeight="1" outlineLevel="1">
      <c r="A9" s="47"/>
      <c r="B9" s="40"/>
      <c r="D9" s="48" t="s">
        <v>6</v>
      </c>
      <c r="E9" s="48"/>
      <c r="F9" s="49"/>
      <c r="G9" s="49"/>
      <c r="H9" s="48" t="s">
        <v>6</v>
      </c>
      <c r="I9" s="48"/>
      <c r="J9" s="50"/>
      <c r="K9" s="50"/>
      <c r="L9" s="48" t="s">
        <v>6</v>
      </c>
      <c r="M9" s="48"/>
      <c r="N9" s="49"/>
      <c r="O9" s="49"/>
      <c r="P9" s="48" t="s">
        <v>6</v>
      </c>
      <c r="Q9" s="48"/>
    </row>
    <row r="10" s="39" customFormat="1" ht="15.75" outlineLevel="1">
      <c r="A10" s="51"/>
    </row>
    <row r="11" spans="1:17" s="39" customFormat="1" ht="15.75">
      <c r="A11" s="51"/>
      <c r="B11" s="26" t="s">
        <v>7</v>
      </c>
      <c r="D11" s="52">
        <v>35435</v>
      </c>
      <c r="H11" s="52">
        <v>52410</v>
      </c>
      <c r="I11" s="52"/>
      <c r="L11" s="52">
        <v>154645</v>
      </c>
      <c r="N11" s="53"/>
      <c r="O11" s="53"/>
      <c r="P11" s="52">
        <v>204066</v>
      </c>
      <c r="Q11" s="53"/>
    </row>
    <row r="12" spans="1:18" s="39" customFormat="1" ht="15.75">
      <c r="A12" s="51"/>
      <c r="B12" s="26" t="s">
        <v>46</v>
      </c>
      <c r="D12" s="52">
        <v>-42905</v>
      </c>
      <c r="H12" s="52">
        <v>-49172</v>
      </c>
      <c r="I12" s="52"/>
      <c r="L12" s="52">
        <v>-168093</v>
      </c>
      <c r="N12" s="53"/>
      <c r="O12" s="53"/>
      <c r="P12" s="52">
        <v>-222996</v>
      </c>
      <c r="Q12" s="53"/>
      <c r="R12" s="52"/>
    </row>
    <row r="13" spans="1:17" s="39" customFormat="1" ht="15.75">
      <c r="A13" s="51"/>
      <c r="B13" s="26" t="s">
        <v>49</v>
      </c>
      <c r="D13" s="52">
        <v>6749</v>
      </c>
      <c r="H13" s="52">
        <v>8442</v>
      </c>
      <c r="I13" s="52"/>
      <c r="L13" s="52">
        <v>45223</v>
      </c>
      <c r="N13" s="53"/>
      <c r="O13" s="53"/>
      <c r="P13" s="52">
        <v>42211</v>
      </c>
      <c r="Q13" s="52"/>
    </row>
    <row r="14" spans="1:17" s="39" customFormat="1" ht="8.25" customHeight="1">
      <c r="A14" s="51"/>
      <c r="B14" s="26"/>
      <c r="D14" s="62"/>
      <c r="H14" s="62"/>
      <c r="I14" s="52"/>
      <c r="L14" s="62"/>
      <c r="N14" s="53"/>
      <c r="O14" s="53"/>
      <c r="P14" s="62"/>
      <c r="Q14" s="52"/>
    </row>
    <row r="15" spans="1:18" s="39" customFormat="1" ht="15.75">
      <c r="A15" s="51"/>
      <c r="B15" s="54" t="s">
        <v>77</v>
      </c>
      <c r="D15" s="63">
        <v>-721</v>
      </c>
      <c r="E15" s="67"/>
      <c r="F15" s="67"/>
      <c r="G15" s="67"/>
      <c r="H15" s="63">
        <v>11680</v>
      </c>
      <c r="I15" s="67"/>
      <c r="J15" s="67"/>
      <c r="K15" s="67"/>
      <c r="L15" s="63">
        <v>31775</v>
      </c>
      <c r="M15" s="67"/>
      <c r="N15" s="59"/>
      <c r="O15" s="59"/>
      <c r="P15" s="63">
        <v>23281</v>
      </c>
      <c r="Q15" s="59"/>
      <c r="R15" s="52"/>
    </row>
    <row r="16" spans="1:17" s="39" customFormat="1" ht="15.75">
      <c r="A16" s="51"/>
      <c r="B16" s="55"/>
      <c r="D16" s="52"/>
      <c r="L16" s="52"/>
      <c r="N16" s="53"/>
      <c r="O16" s="53"/>
      <c r="P16" s="53"/>
      <c r="Q16" s="59"/>
    </row>
    <row r="17" spans="1:17" s="39" customFormat="1" ht="15.75">
      <c r="A17" s="56"/>
      <c r="B17" s="61" t="s">
        <v>71</v>
      </c>
      <c r="D17" s="58">
        <v>-2549</v>
      </c>
      <c r="H17" s="52">
        <v>-3080</v>
      </c>
      <c r="I17" s="52"/>
      <c r="L17" s="58">
        <v>-14081</v>
      </c>
      <c r="N17" s="53"/>
      <c r="O17" s="53"/>
      <c r="P17" s="52">
        <v>-24971</v>
      </c>
      <c r="Q17" s="59"/>
    </row>
    <row r="18" spans="1:17" s="39" customFormat="1" ht="15.75">
      <c r="A18" s="51"/>
      <c r="D18" s="60"/>
      <c r="H18" s="52"/>
      <c r="I18" s="52"/>
      <c r="L18" s="60"/>
      <c r="N18" s="53"/>
      <c r="O18" s="53"/>
      <c r="P18" s="52"/>
      <c r="Q18" s="59"/>
    </row>
    <row r="19" spans="1:17" s="39" customFormat="1" ht="15.75">
      <c r="A19" s="51"/>
      <c r="B19" s="61" t="s">
        <v>47</v>
      </c>
      <c r="D19" s="58">
        <v>590</v>
      </c>
      <c r="H19" s="52">
        <v>6154.291</v>
      </c>
      <c r="I19" s="52"/>
      <c r="L19" s="58">
        <v>1737</v>
      </c>
      <c r="N19" s="53"/>
      <c r="O19" s="53"/>
      <c r="P19" s="52">
        <v>-650</v>
      </c>
      <c r="Q19" s="59"/>
    </row>
    <row r="20" spans="1:17" s="39" customFormat="1" ht="15.75">
      <c r="A20" s="51"/>
      <c r="B20" s="57"/>
      <c r="D20" s="60"/>
      <c r="H20" s="52"/>
      <c r="I20" s="52"/>
      <c r="L20" s="60"/>
      <c r="N20" s="53"/>
      <c r="O20" s="53"/>
      <c r="P20" s="52"/>
      <c r="Q20" s="59"/>
    </row>
    <row r="21" spans="1:17" s="39" customFormat="1" ht="31.5">
      <c r="A21" s="51"/>
      <c r="B21" s="61" t="s">
        <v>75</v>
      </c>
      <c r="D21" s="58">
        <v>-44</v>
      </c>
      <c r="H21" s="52">
        <v>-134</v>
      </c>
      <c r="I21" s="52"/>
      <c r="L21" s="58">
        <v>195</v>
      </c>
      <c r="N21" s="53"/>
      <c r="O21" s="53"/>
      <c r="P21" s="52">
        <v>20</v>
      </c>
      <c r="Q21" s="59"/>
    </row>
    <row r="22" spans="1:17" s="39" customFormat="1" ht="15.75">
      <c r="A22" s="51"/>
      <c r="B22" s="57"/>
      <c r="D22" s="60"/>
      <c r="H22" s="52"/>
      <c r="I22" s="52"/>
      <c r="L22" s="60"/>
      <c r="N22" s="53"/>
      <c r="O22" s="53"/>
      <c r="P22" s="59"/>
      <c r="Q22" s="59"/>
    </row>
    <row r="23" spans="1:17" s="39" customFormat="1" ht="31.5">
      <c r="A23" s="51"/>
      <c r="B23" s="61" t="s">
        <v>76</v>
      </c>
      <c r="D23" s="52">
        <v>-205</v>
      </c>
      <c r="H23" s="52">
        <v>-1166</v>
      </c>
      <c r="I23" s="52"/>
      <c r="L23" s="58">
        <v>-205</v>
      </c>
      <c r="N23" s="53"/>
      <c r="O23" s="53"/>
      <c r="P23" s="52">
        <v>9173</v>
      </c>
      <c r="Q23" s="59"/>
    </row>
    <row r="24" spans="1:17" s="39" customFormat="1" ht="8.25" customHeight="1">
      <c r="A24" s="51"/>
      <c r="B24" s="57"/>
      <c r="D24" s="62"/>
      <c r="H24" s="62"/>
      <c r="I24" s="63"/>
      <c r="L24" s="62"/>
      <c r="N24" s="53"/>
      <c r="O24" s="53"/>
      <c r="P24" s="64"/>
      <c r="Q24" s="59"/>
    </row>
    <row r="25" spans="1:17" s="39" customFormat="1" ht="15.75">
      <c r="A25" s="56"/>
      <c r="B25" s="57" t="s">
        <v>64</v>
      </c>
      <c r="D25" s="53">
        <v>-2929</v>
      </c>
      <c r="E25" s="65"/>
      <c r="F25" s="53"/>
      <c r="G25" s="53"/>
      <c r="H25" s="53">
        <v>13454.291000000001</v>
      </c>
      <c r="I25" s="65"/>
      <c r="J25" s="53"/>
      <c r="K25" s="53"/>
      <c r="L25" s="53">
        <v>19421</v>
      </c>
      <c r="M25" s="65"/>
      <c r="N25" s="53"/>
      <c r="O25" s="53"/>
      <c r="P25" s="53">
        <v>6853</v>
      </c>
      <c r="Q25" s="65"/>
    </row>
    <row r="26" spans="1:17" s="39" customFormat="1" ht="13.5" customHeight="1">
      <c r="A26" s="51"/>
      <c r="B26" s="57"/>
      <c r="D26" s="52"/>
      <c r="H26" s="52"/>
      <c r="I26" s="52"/>
      <c r="L26" s="52"/>
      <c r="N26" s="53"/>
      <c r="O26" s="53"/>
      <c r="P26" s="59"/>
      <c r="Q26" s="59"/>
    </row>
    <row r="27" spans="1:17" s="39" customFormat="1" ht="15.75">
      <c r="A27" s="56"/>
      <c r="B27" s="54" t="s">
        <v>39</v>
      </c>
      <c r="D27" s="63">
        <v>1390</v>
      </c>
      <c r="E27" s="67"/>
      <c r="F27" s="67"/>
      <c r="G27" s="67"/>
      <c r="H27" s="63">
        <v>-1209</v>
      </c>
      <c r="I27" s="63"/>
      <c r="J27" s="67"/>
      <c r="K27" s="67"/>
      <c r="L27" s="63">
        <v>-3977</v>
      </c>
      <c r="M27" s="67"/>
      <c r="N27" s="59"/>
      <c r="O27" s="59"/>
      <c r="P27" s="52">
        <v>3795</v>
      </c>
      <c r="Q27" s="59"/>
    </row>
    <row r="28" spans="1:17" s="39" customFormat="1" ht="8.25" customHeight="1">
      <c r="A28" s="56"/>
      <c r="D28" s="62"/>
      <c r="E28" s="66"/>
      <c r="H28" s="62"/>
      <c r="I28" s="62"/>
      <c r="L28" s="62"/>
      <c r="M28" s="66"/>
      <c r="N28" s="53"/>
      <c r="O28" s="53"/>
      <c r="P28" s="64"/>
      <c r="Q28" s="64"/>
    </row>
    <row r="29" spans="1:17" s="39" customFormat="1" ht="15.75">
      <c r="A29" s="56"/>
      <c r="B29" s="57" t="s">
        <v>65</v>
      </c>
      <c r="D29" s="53">
        <v>-1539</v>
      </c>
      <c r="E29" s="59"/>
      <c r="F29" s="53"/>
      <c r="G29" s="53"/>
      <c r="H29" s="53">
        <v>12245.291000000001</v>
      </c>
      <c r="I29" s="59"/>
      <c r="J29" s="53"/>
      <c r="K29" s="53"/>
      <c r="L29" s="53">
        <v>15444</v>
      </c>
      <c r="M29" s="59"/>
      <c r="N29" s="53"/>
      <c r="O29" s="53"/>
      <c r="P29" s="53">
        <v>10648</v>
      </c>
      <c r="Q29" s="59"/>
    </row>
    <row r="30" spans="1:17" s="39" customFormat="1" ht="15.75">
      <c r="A30" s="51"/>
      <c r="B30" s="26"/>
      <c r="D30" s="52"/>
      <c r="H30" s="52"/>
      <c r="I30" s="52"/>
      <c r="L30" s="52"/>
      <c r="N30" s="53"/>
      <c r="O30" s="53"/>
      <c r="P30" s="59"/>
      <c r="Q30" s="59"/>
    </row>
    <row r="31" spans="1:17" s="39" customFormat="1" ht="15.75">
      <c r="A31" s="51"/>
      <c r="B31" s="26" t="s">
        <v>8</v>
      </c>
      <c r="D31" s="52">
        <v>-36</v>
      </c>
      <c r="H31" s="52">
        <v>-58</v>
      </c>
      <c r="I31" s="52"/>
      <c r="L31" s="52">
        <v>-244</v>
      </c>
      <c r="N31" s="53"/>
      <c r="O31" s="53"/>
      <c r="P31" s="52">
        <v>-235</v>
      </c>
      <c r="Q31" s="59"/>
    </row>
    <row r="32" spans="1:17" s="39" customFormat="1" ht="8.25" customHeight="1">
      <c r="A32" s="51"/>
      <c r="B32" s="26"/>
      <c r="D32" s="62"/>
      <c r="H32" s="62"/>
      <c r="I32" s="63"/>
      <c r="L32" s="62"/>
      <c r="N32" s="53"/>
      <c r="O32" s="53"/>
      <c r="P32" s="64"/>
      <c r="Q32" s="59"/>
    </row>
    <row r="33" spans="1:17" s="39" customFormat="1" ht="31.5">
      <c r="A33" s="56"/>
      <c r="B33" s="57" t="s">
        <v>48</v>
      </c>
      <c r="D33" s="52">
        <v>-1575</v>
      </c>
      <c r="E33" s="68"/>
      <c r="F33" s="52"/>
      <c r="G33" s="52"/>
      <c r="H33" s="52">
        <v>12187.291000000001</v>
      </c>
      <c r="I33" s="68"/>
      <c r="L33" s="52">
        <v>15200</v>
      </c>
      <c r="M33" s="68"/>
      <c r="N33" s="53"/>
      <c r="O33" s="53"/>
      <c r="P33" s="52">
        <v>10413</v>
      </c>
      <c r="Q33" s="65"/>
    </row>
    <row r="34" spans="1:17" s="39" customFormat="1" ht="15.75">
      <c r="A34" s="51"/>
      <c r="B34" s="26"/>
      <c r="D34" s="52"/>
      <c r="H34" s="52"/>
      <c r="I34" s="52"/>
      <c r="L34" s="52"/>
      <c r="N34" s="53"/>
      <c r="O34" s="53"/>
      <c r="P34" s="59"/>
      <c r="Q34" s="59"/>
    </row>
    <row r="35" spans="1:17" s="39" customFormat="1" ht="15.75">
      <c r="A35" s="51"/>
      <c r="B35" s="26" t="s">
        <v>9</v>
      </c>
      <c r="D35" s="52">
        <v>0</v>
      </c>
      <c r="H35" s="52">
        <v>0</v>
      </c>
      <c r="I35" s="52"/>
      <c r="L35" s="52">
        <v>0</v>
      </c>
      <c r="N35" s="53"/>
      <c r="O35" s="53"/>
      <c r="P35" s="52">
        <v>0</v>
      </c>
      <c r="Q35" s="59"/>
    </row>
    <row r="36" spans="1:17" s="39" customFormat="1" ht="8.25" customHeight="1">
      <c r="A36" s="51"/>
      <c r="B36" s="26"/>
      <c r="D36" s="52"/>
      <c r="H36" s="52"/>
      <c r="I36" s="52"/>
      <c r="L36" s="52"/>
      <c r="N36" s="53"/>
      <c r="O36" s="53"/>
      <c r="P36" s="59"/>
      <c r="Q36" s="59"/>
    </row>
    <row r="37" spans="1:17" s="39" customFormat="1" ht="33.75" customHeight="1" thickBot="1">
      <c r="A37" s="56"/>
      <c r="B37" s="57" t="s">
        <v>50</v>
      </c>
      <c r="D37" s="69">
        <v>-1575</v>
      </c>
      <c r="E37" s="69"/>
      <c r="F37" s="63"/>
      <c r="G37" s="63"/>
      <c r="H37" s="69">
        <v>12187.291000000001</v>
      </c>
      <c r="I37" s="69"/>
      <c r="L37" s="69">
        <v>15200</v>
      </c>
      <c r="M37" s="69"/>
      <c r="N37" s="53"/>
      <c r="O37" s="53"/>
      <c r="P37" s="69">
        <v>10413</v>
      </c>
      <c r="Q37" s="70"/>
    </row>
    <row r="38" spans="1:17" s="39" customFormat="1" ht="16.5" thickTop="1">
      <c r="A38" s="51"/>
      <c r="B38" s="71"/>
      <c r="D38" s="52"/>
      <c r="L38" s="53"/>
      <c r="M38" s="53"/>
      <c r="N38" s="53"/>
      <c r="O38" s="53"/>
      <c r="P38" s="59"/>
      <c r="Q38" s="59"/>
    </row>
    <row r="39" spans="1:17" s="39" customFormat="1" ht="15.75">
      <c r="A39" s="51"/>
      <c r="B39" s="71"/>
      <c r="D39" s="52"/>
      <c r="L39" s="53"/>
      <c r="M39" s="53"/>
      <c r="N39" s="53"/>
      <c r="O39" s="53"/>
      <c r="P39" s="53"/>
      <c r="Q39" s="53"/>
    </row>
    <row r="40" spans="1:17" s="39" customFormat="1" ht="15.75">
      <c r="A40" s="51"/>
      <c r="B40" s="72" t="s">
        <v>66</v>
      </c>
      <c r="D40" s="52"/>
      <c r="L40" s="53"/>
      <c r="M40" s="53"/>
      <c r="N40" s="53"/>
      <c r="O40" s="53"/>
      <c r="P40" s="53"/>
      <c r="Q40" s="53"/>
    </row>
    <row r="41" spans="1:17" s="39" customFormat="1" ht="15.75">
      <c r="A41" s="51"/>
      <c r="B41" s="71"/>
      <c r="D41" s="52"/>
      <c r="L41" s="53"/>
      <c r="M41" s="53"/>
      <c r="N41" s="53"/>
      <c r="O41" s="53"/>
      <c r="P41" s="53"/>
      <c r="Q41" s="53"/>
    </row>
    <row r="42" spans="1:17" s="39" customFormat="1" ht="15.75">
      <c r="A42" s="51"/>
      <c r="B42" s="26" t="s">
        <v>67</v>
      </c>
      <c r="D42" s="73">
        <v>-0.11855701863414181</v>
      </c>
      <c r="E42" s="73"/>
      <c r="H42" s="73">
        <v>0.9173897690074343</v>
      </c>
      <c r="I42" s="73"/>
      <c r="L42" s="74">
        <v>1.1441693226914005</v>
      </c>
      <c r="M42" s="74"/>
      <c r="N42" s="53"/>
      <c r="O42" s="53"/>
      <c r="P42" s="73">
        <v>0.7838312603411548</v>
      </c>
      <c r="Q42" s="75"/>
    </row>
    <row r="43" spans="1:17" s="39" customFormat="1" ht="15.75">
      <c r="A43" s="51"/>
      <c r="B43" s="26"/>
      <c r="D43" s="76"/>
      <c r="H43" s="76"/>
      <c r="I43" s="76"/>
      <c r="L43" s="53"/>
      <c r="M43" s="53"/>
      <c r="N43" s="53"/>
      <c r="O43" s="53"/>
      <c r="P43" s="76"/>
      <c r="Q43" s="77"/>
    </row>
    <row r="44" spans="1:17" s="39" customFormat="1" ht="15.75">
      <c r="A44" s="51"/>
      <c r="B44" s="26" t="s">
        <v>68</v>
      </c>
      <c r="D44" s="73">
        <v>-0.11855701863414181</v>
      </c>
      <c r="E44" s="73"/>
      <c r="H44" s="73">
        <v>0.9173897690074343</v>
      </c>
      <c r="I44" s="73"/>
      <c r="L44" s="78">
        <v>1.1441693226914005</v>
      </c>
      <c r="M44" s="78"/>
      <c r="N44" s="53"/>
      <c r="O44" s="53"/>
      <c r="P44" s="73">
        <v>0.7838312603411548</v>
      </c>
      <c r="Q44" s="75"/>
    </row>
    <row r="45" spans="1:17" s="39" customFormat="1" ht="15.75">
      <c r="A45" s="51"/>
      <c r="B45" s="26"/>
      <c r="D45" s="79"/>
      <c r="L45" s="80"/>
      <c r="M45" s="80"/>
      <c r="N45" s="53"/>
      <c r="O45" s="53"/>
      <c r="P45" s="53"/>
      <c r="Q45" s="53"/>
    </row>
    <row r="46" spans="2:17" s="39" customFormat="1" ht="15.75">
      <c r="B46" s="26"/>
      <c r="L46" s="53"/>
      <c r="M46" s="53"/>
      <c r="N46" s="53"/>
      <c r="O46" s="53"/>
      <c r="P46" s="53"/>
      <c r="Q46" s="53"/>
    </row>
    <row r="47" s="39" customFormat="1" ht="15.75">
      <c r="B47" s="26"/>
    </row>
    <row r="48" spans="2:17" s="39" customFormat="1" ht="15.75">
      <c r="B48" s="26"/>
      <c r="D48" s="81" t="s">
        <v>10</v>
      </c>
      <c r="E48" s="81"/>
      <c r="F48" s="81"/>
      <c r="G48" s="81"/>
      <c r="H48" s="81"/>
      <c r="I48" s="81"/>
      <c r="L48" s="81" t="s">
        <v>11</v>
      </c>
      <c r="M48" s="81"/>
      <c r="N48" s="81"/>
      <c r="O48" s="81"/>
      <c r="P48" s="81"/>
      <c r="Q48" s="81"/>
    </row>
    <row r="49" spans="2:17" s="39" customFormat="1" ht="15.75">
      <c r="B49" s="26"/>
      <c r="D49" s="81"/>
      <c r="E49" s="81"/>
      <c r="F49" s="81"/>
      <c r="G49" s="81"/>
      <c r="H49" s="81"/>
      <c r="I49" s="81"/>
      <c r="L49" s="81"/>
      <c r="M49" s="81"/>
      <c r="N49" s="81"/>
      <c r="O49" s="81"/>
      <c r="P49" s="81"/>
      <c r="Q49" s="81"/>
    </row>
    <row r="50" spans="1:17" s="39" customFormat="1" ht="15.75">
      <c r="A50" s="82"/>
      <c r="B50" s="26" t="s">
        <v>12</v>
      </c>
      <c r="D50" s="83">
        <v>1.167734432337831</v>
      </c>
      <c r="E50" s="83"/>
      <c r="F50" s="83"/>
      <c r="G50" s="83"/>
      <c r="H50" s="83"/>
      <c r="I50" s="83"/>
      <c r="L50" s="83">
        <v>1.1360477238939386</v>
      </c>
      <c r="M50" s="83"/>
      <c r="N50" s="83"/>
      <c r="O50" s="83"/>
      <c r="P50" s="83"/>
      <c r="Q50" s="83"/>
    </row>
    <row r="51" s="39" customFormat="1" ht="15.75">
      <c r="B51" s="26"/>
    </row>
    <row r="52" s="39" customFormat="1" ht="15.75">
      <c r="B52" s="26"/>
    </row>
    <row r="53" spans="1:2" s="39" customFormat="1" ht="18.75">
      <c r="A53" s="96" t="s">
        <v>43</v>
      </c>
      <c r="B53" s="26"/>
    </row>
    <row r="54" s="39" customFormat="1" ht="15.75">
      <c r="B54" s="26"/>
    </row>
    <row r="55" s="39" customFormat="1" ht="15.75">
      <c r="B55" s="26"/>
    </row>
    <row r="56" s="39" customFormat="1" ht="15.75">
      <c r="B56" s="26"/>
    </row>
    <row r="57" s="39" customFormat="1" ht="15.75">
      <c r="B57" s="26"/>
    </row>
    <row r="58" s="39" customFormat="1" ht="15.75">
      <c r="B58" s="26"/>
    </row>
    <row r="59" s="39" customFormat="1" ht="15.75">
      <c r="B59" s="26"/>
    </row>
    <row r="60" s="39" customFormat="1" ht="15.75">
      <c r="B60" s="26"/>
    </row>
    <row r="61" s="39" customFormat="1" ht="15.75">
      <c r="B61" s="26"/>
    </row>
    <row r="62" s="39" customFormat="1" ht="15.75">
      <c r="B62" s="26"/>
    </row>
    <row r="63" s="39" customFormat="1" ht="15.75">
      <c r="B63" s="26"/>
    </row>
    <row r="64" s="39" customFormat="1" ht="15.75">
      <c r="B64" s="26"/>
    </row>
    <row r="65" s="39" customFormat="1" ht="15.75">
      <c r="B65" s="26"/>
    </row>
    <row r="66" s="39" customFormat="1" ht="15.75">
      <c r="B66" s="26"/>
    </row>
    <row r="67" s="39" customFormat="1" ht="15.75">
      <c r="B67" s="26"/>
    </row>
    <row r="68" s="39" customFormat="1" ht="15.75">
      <c r="B68" s="26"/>
    </row>
    <row r="69" s="39" customFormat="1" ht="15.75">
      <c r="B69" s="26"/>
    </row>
    <row r="70" ht="12.75">
      <c r="B70" s="84"/>
    </row>
    <row r="71" ht="12.75">
      <c r="B71" s="84"/>
    </row>
    <row r="72" ht="12.75">
      <c r="B72" s="84"/>
    </row>
    <row r="73" ht="12.75">
      <c r="B73" s="84"/>
    </row>
    <row r="74" ht="12.75">
      <c r="B74" s="84"/>
    </row>
    <row r="75" ht="12.75">
      <c r="B75" s="84"/>
    </row>
    <row r="76" ht="12.75">
      <c r="B76" s="84"/>
    </row>
    <row r="77" ht="12.75">
      <c r="B77" s="84"/>
    </row>
    <row r="78" ht="12.75">
      <c r="B78" s="84"/>
    </row>
    <row r="79" ht="12.75">
      <c r="B79" s="84"/>
    </row>
  </sheetData>
  <printOptions/>
  <pageMargins left="0.5" right="0.26" top="0.69" bottom="0.48" header="0.5" footer="0.5"/>
  <pageSetup fitToHeight="1" fitToWidth="1" horizontalDpi="300" verticalDpi="3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="75" zoomScaleNormal="75" workbookViewId="0" topLeftCell="B15">
      <selection activeCell="C25" sqref="C25"/>
    </sheetView>
  </sheetViews>
  <sheetFormatPr defaultColWidth="9.33203125" defaultRowHeight="12.75"/>
  <cols>
    <col min="1" max="1" width="35.33203125" style="91" customWidth="1"/>
    <col min="2" max="8" width="15.83203125" style="18" customWidth="1"/>
    <col min="9" max="12" width="9.33203125" style="91" customWidth="1"/>
    <col min="13" max="13" width="12.5" style="91" customWidth="1"/>
    <col min="14" max="16384" width="9.33203125" style="91" customWidth="1"/>
  </cols>
  <sheetData>
    <row r="1" ht="22.5">
      <c r="A1" s="99" t="s">
        <v>72</v>
      </c>
    </row>
    <row r="3" spans="1:8" ht="18.75">
      <c r="A3" s="90" t="s">
        <v>69</v>
      </c>
      <c r="B3" s="12"/>
      <c r="C3" s="12"/>
      <c r="D3" s="12"/>
      <c r="E3" s="12"/>
      <c r="F3" s="12"/>
      <c r="G3" s="12"/>
      <c r="H3" s="12"/>
    </row>
    <row r="4" ht="18.75">
      <c r="A4" s="97" t="s">
        <v>74</v>
      </c>
    </row>
    <row r="6" spans="2:8" ht="31.5">
      <c r="B6" s="92" t="s">
        <v>57</v>
      </c>
      <c r="C6" s="92" t="s">
        <v>58</v>
      </c>
      <c r="D6" s="92" t="s">
        <v>59</v>
      </c>
      <c r="E6" s="92" t="s">
        <v>60</v>
      </c>
      <c r="F6" s="92" t="s">
        <v>61</v>
      </c>
      <c r="G6" s="92" t="s">
        <v>62</v>
      </c>
      <c r="H6" s="92" t="s">
        <v>42</v>
      </c>
    </row>
    <row r="7" spans="2:8" ht="15.75">
      <c r="B7" s="93" t="s">
        <v>6</v>
      </c>
      <c r="C7" s="93" t="s">
        <v>6</v>
      </c>
      <c r="D7" s="93" t="s">
        <v>6</v>
      </c>
      <c r="E7" s="93" t="s">
        <v>6</v>
      </c>
      <c r="F7" s="93" t="s">
        <v>6</v>
      </c>
      <c r="G7" s="93" t="s">
        <v>6</v>
      </c>
      <c r="H7" s="93" t="s">
        <v>6</v>
      </c>
    </row>
    <row r="9" spans="1:8" ht="15.75">
      <c r="A9" s="91" t="s">
        <v>53</v>
      </c>
      <c r="B9" s="18">
        <v>1328475</v>
      </c>
      <c r="C9" s="18">
        <v>63273</v>
      </c>
      <c r="D9" s="18">
        <v>10324</v>
      </c>
      <c r="E9" s="18">
        <v>290</v>
      </c>
      <c r="F9" s="18">
        <v>-2519</v>
      </c>
      <c r="G9" s="18">
        <v>109368</v>
      </c>
      <c r="H9" s="18">
        <v>1509211</v>
      </c>
    </row>
    <row r="11" spans="1:8" ht="15.75">
      <c r="A11" s="91" t="s">
        <v>54</v>
      </c>
      <c r="B11" s="18">
        <v>0</v>
      </c>
      <c r="C11" s="18">
        <v>0</v>
      </c>
      <c r="D11" s="18">
        <v>0</v>
      </c>
      <c r="E11" s="18">
        <v>0</v>
      </c>
      <c r="F11" s="18">
        <v>36460</v>
      </c>
      <c r="G11" s="18">
        <v>0</v>
      </c>
      <c r="H11" s="18">
        <v>36460</v>
      </c>
    </row>
    <row r="13" spans="1:8" ht="15.75">
      <c r="A13" s="91" t="s">
        <v>70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15200</v>
      </c>
      <c r="H13" s="18">
        <v>15200</v>
      </c>
    </row>
    <row r="15" spans="1:8" ht="15.75">
      <c r="A15" s="91" t="s">
        <v>55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-9565</v>
      </c>
      <c r="H15" s="18">
        <v>-9565</v>
      </c>
    </row>
    <row r="17" spans="1:8" ht="16.5" thickBot="1">
      <c r="A17" s="91" t="s">
        <v>56</v>
      </c>
      <c r="B17" s="94">
        <v>1328475</v>
      </c>
      <c r="C17" s="94">
        <v>63273</v>
      </c>
      <c r="D17" s="94">
        <v>10324</v>
      </c>
      <c r="E17" s="94">
        <v>290</v>
      </c>
      <c r="F17" s="94">
        <v>33941</v>
      </c>
      <c r="G17" s="94">
        <v>115003</v>
      </c>
      <c r="H17" s="94">
        <v>1551306</v>
      </c>
    </row>
    <row r="18" ht="16.5" thickTop="1"/>
    <row r="20" ht="15.75">
      <c r="A20" s="98" t="s">
        <v>63</v>
      </c>
    </row>
  </sheetData>
  <printOptions/>
  <pageMargins left="0.5" right="0.3" top="0.85" bottom="0.48" header="0.5" footer="0.5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59"/>
  <sheetViews>
    <sheetView zoomScale="75" zoomScaleNormal="75" workbookViewId="0" topLeftCell="A16">
      <selection activeCell="A26" sqref="A26"/>
    </sheetView>
  </sheetViews>
  <sheetFormatPr defaultColWidth="9.33203125" defaultRowHeight="12.75"/>
  <cols>
    <col min="1" max="1" width="4.83203125" style="102" customWidth="1"/>
    <col min="2" max="2" width="59.33203125" style="102" customWidth="1"/>
    <col min="3" max="3" width="25.16015625" style="102" customWidth="1"/>
    <col min="4" max="4" width="33.66015625" style="12" customWidth="1"/>
    <col min="5" max="5" width="9.33203125" style="102" customWidth="1"/>
    <col min="6" max="6" width="29.33203125" style="102" customWidth="1"/>
    <col min="7" max="8" width="9.33203125" style="102" customWidth="1"/>
    <col min="9" max="9" width="9.33203125" style="103" customWidth="1"/>
    <col min="10" max="10" width="9.16015625" style="103" customWidth="1"/>
    <col min="11" max="27" width="9.33203125" style="103" customWidth="1"/>
    <col min="28" max="16384" width="9.33203125" style="102" customWidth="1"/>
  </cols>
  <sheetData>
    <row r="1" ht="23.25">
      <c r="A1" s="99" t="s">
        <v>72</v>
      </c>
    </row>
    <row r="2" ht="12.75"/>
    <row r="3" ht="18">
      <c r="A3" s="104" t="s">
        <v>79</v>
      </c>
    </row>
    <row r="4" spans="1:51" ht="15">
      <c r="A4" s="105"/>
      <c r="B4" s="105"/>
      <c r="C4" s="105"/>
      <c r="D4" s="18"/>
      <c r="E4" s="105"/>
      <c r="F4" s="105"/>
      <c r="G4" s="105"/>
      <c r="H4" s="105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</row>
    <row r="5" spans="1:51" ht="15">
      <c r="A5" s="105"/>
      <c r="B5" s="105"/>
      <c r="C5" s="105"/>
      <c r="D5" s="107" t="s">
        <v>80</v>
      </c>
      <c r="E5" s="108"/>
      <c r="F5" s="108" t="s">
        <v>81</v>
      </c>
      <c r="G5" s="105"/>
      <c r="H5" s="105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</row>
    <row r="6" spans="1:51" ht="31.5">
      <c r="A6" s="105"/>
      <c r="B6" s="105"/>
      <c r="C6" s="105"/>
      <c r="D6" s="109" t="s">
        <v>24</v>
      </c>
      <c r="E6" s="105"/>
      <c r="F6" s="109" t="s">
        <v>24</v>
      </c>
      <c r="G6" s="110"/>
      <c r="H6" s="110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</row>
    <row r="7" spans="1:51" ht="15.75">
      <c r="A7" s="105"/>
      <c r="B7" s="105"/>
      <c r="C7" s="105"/>
      <c r="D7" s="111">
        <v>37652</v>
      </c>
      <c r="E7" s="105"/>
      <c r="F7" s="111">
        <v>37287</v>
      </c>
      <c r="H7" s="112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</row>
    <row r="8" spans="1:51" ht="15.75">
      <c r="A8" s="105"/>
      <c r="B8" s="105"/>
      <c r="C8" s="105"/>
      <c r="D8" s="93" t="s">
        <v>6</v>
      </c>
      <c r="E8" s="105"/>
      <c r="F8" s="93" t="s">
        <v>6</v>
      </c>
      <c r="G8" s="113"/>
      <c r="H8" s="113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</row>
    <row r="9" spans="1:51" s="115" customFormat="1" ht="15.75">
      <c r="A9" s="114" t="s">
        <v>82</v>
      </c>
      <c r="B9" s="105"/>
      <c r="C9" s="105"/>
      <c r="D9" s="93"/>
      <c r="E9" s="105"/>
      <c r="F9" s="111"/>
      <c r="G9" s="112"/>
      <c r="H9" s="112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</row>
    <row r="10" spans="1:51" s="115" customFormat="1" ht="15">
      <c r="A10" s="105"/>
      <c r="B10" s="105" t="s">
        <v>83</v>
      </c>
      <c r="C10" s="105"/>
      <c r="D10" s="18">
        <v>19421</v>
      </c>
      <c r="E10" s="105"/>
      <c r="F10" s="18">
        <v>6853</v>
      </c>
      <c r="G10" s="105"/>
      <c r="H10" s="105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</row>
    <row r="11" spans="1:51" s="115" customFormat="1" ht="15">
      <c r="A11" s="105"/>
      <c r="B11" s="105" t="s">
        <v>84</v>
      </c>
      <c r="C11" s="105"/>
      <c r="D11" s="18"/>
      <c r="E11" s="105"/>
      <c r="F11" s="18"/>
      <c r="G11" s="105"/>
      <c r="H11" s="105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</row>
    <row r="12" spans="1:51" s="115" customFormat="1" ht="15">
      <c r="A12" s="105"/>
      <c r="B12" s="105" t="s">
        <v>85</v>
      </c>
      <c r="C12" s="105"/>
      <c r="D12" s="18">
        <f>53363-D10-D13</f>
        <v>53771</v>
      </c>
      <c r="E12" s="105"/>
      <c r="F12" s="18">
        <f>54006-F10-F13</f>
        <v>96057</v>
      </c>
      <c r="G12" s="105"/>
      <c r="H12" s="105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</row>
    <row r="13" spans="1:51" s="115" customFormat="1" ht="15">
      <c r="A13" s="105"/>
      <c r="B13" s="105" t="s">
        <v>86</v>
      </c>
      <c r="C13" s="105"/>
      <c r="D13" s="116">
        <f>-196+205+23-353-842+6671-3822-1386-4037-27823-2277+10844+3164</f>
        <v>-19829</v>
      </c>
      <c r="E13" s="105"/>
      <c r="F13" s="116">
        <f>-6954-900+17121-248-76432+27702-9173-20</f>
        <v>-48904</v>
      </c>
      <c r="G13" s="105"/>
      <c r="H13" s="105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</row>
    <row r="14" spans="1:51" s="115" customFormat="1" ht="15">
      <c r="A14" s="105"/>
      <c r="B14" s="105" t="s">
        <v>87</v>
      </c>
      <c r="C14" s="105"/>
      <c r="D14" s="18">
        <f>SUM(D10:D13)</f>
        <v>53363</v>
      </c>
      <c r="E14" s="105"/>
      <c r="F14" s="18">
        <f>SUM(F10:F13)</f>
        <v>54006</v>
      </c>
      <c r="G14" s="105"/>
      <c r="H14" s="105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</row>
    <row r="15" spans="1:51" s="115" customFormat="1" ht="15">
      <c r="A15" s="105"/>
      <c r="B15" s="105"/>
      <c r="C15" s="105"/>
      <c r="D15" s="2"/>
      <c r="E15" s="105"/>
      <c r="F15" s="18"/>
      <c r="G15" s="105"/>
      <c r="H15" s="105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</row>
    <row r="16" spans="1:51" s="115" customFormat="1" ht="15">
      <c r="A16" s="105"/>
      <c r="B16" s="105" t="s">
        <v>88</v>
      </c>
      <c r="C16" s="105"/>
      <c r="D16" s="2"/>
      <c r="E16" s="105"/>
      <c r="F16" s="18"/>
      <c r="G16" s="105"/>
      <c r="H16" s="105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</row>
    <row r="17" spans="1:51" s="115" customFormat="1" ht="15">
      <c r="A17" s="105"/>
      <c r="B17" s="105" t="s">
        <v>89</v>
      </c>
      <c r="C17" s="105"/>
      <c r="D17" s="2">
        <f>-2184+174783+38622-52+2770-1015-64</f>
        <v>212860</v>
      </c>
      <c r="E17" s="105"/>
      <c r="F17" s="18">
        <f>57-85118-827-1337-71</f>
        <v>-87296</v>
      </c>
      <c r="G17" s="105"/>
      <c r="H17" s="105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</row>
    <row r="18" spans="1:51" s="115" customFormat="1" ht="15">
      <c r="A18" s="105"/>
      <c r="B18" s="105" t="s">
        <v>90</v>
      </c>
      <c r="C18" s="105"/>
      <c r="D18" s="117">
        <f>-114870+6365+73-1</f>
        <v>-108433</v>
      </c>
      <c r="E18" s="105"/>
      <c r="F18" s="116">
        <f>90+146340-19097</f>
        <v>127333</v>
      </c>
      <c r="G18" s="105"/>
      <c r="H18" s="105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</row>
    <row r="19" spans="1:51" s="115" customFormat="1" ht="15">
      <c r="A19" s="105"/>
      <c r="B19" s="105" t="s">
        <v>91</v>
      </c>
      <c r="C19" s="105"/>
      <c r="D19" s="18">
        <f>SUM(D14:D18)</f>
        <v>157790</v>
      </c>
      <c r="E19" s="105"/>
      <c r="F19" s="18">
        <f>SUM(F14:F18)</f>
        <v>94043</v>
      </c>
      <c r="G19" s="105"/>
      <c r="H19" s="105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</row>
    <row r="20" spans="1:51" s="115" customFormat="1" ht="15">
      <c r="A20" s="105"/>
      <c r="B20" s="105"/>
      <c r="C20" s="105"/>
      <c r="D20" s="2"/>
      <c r="E20" s="105"/>
      <c r="F20" s="18"/>
      <c r="G20" s="105"/>
      <c r="H20" s="105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</row>
    <row r="21" spans="1:51" s="115" customFormat="1" ht="15">
      <c r="A21" s="105"/>
      <c r="B21" s="105" t="s">
        <v>92</v>
      </c>
      <c r="C21" s="105"/>
      <c r="D21" s="2">
        <v>9394</v>
      </c>
      <c r="E21" s="105"/>
      <c r="F21" s="18">
        <v>65217</v>
      </c>
      <c r="G21" s="105"/>
      <c r="H21" s="105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</row>
    <row r="22" spans="1:51" s="115" customFormat="1" ht="15">
      <c r="A22" s="105"/>
      <c r="B22" s="105" t="s">
        <v>93</v>
      </c>
      <c r="C22" s="105"/>
      <c r="D22" s="2">
        <v>-324</v>
      </c>
      <c r="E22" s="105"/>
      <c r="F22" s="18">
        <v>-1816</v>
      </c>
      <c r="G22" s="105"/>
      <c r="H22" s="105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</row>
    <row r="23" spans="1:51" s="115" customFormat="1" ht="15">
      <c r="A23" s="105"/>
      <c r="B23" s="105" t="s">
        <v>94</v>
      </c>
      <c r="C23" s="105"/>
      <c r="D23" s="2">
        <v>-8403</v>
      </c>
      <c r="E23" s="105"/>
      <c r="F23" s="18">
        <v>-12899</v>
      </c>
      <c r="G23" s="105"/>
      <c r="H23" s="105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</row>
    <row r="24" spans="1:51" s="115" customFormat="1" ht="15">
      <c r="A24" s="105"/>
      <c r="B24" s="105" t="s">
        <v>95</v>
      </c>
      <c r="C24" s="105"/>
      <c r="D24" s="101">
        <v>53</v>
      </c>
      <c r="E24" s="106"/>
      <c r="F24" s="19">
        <v>3542</v>
      </c>
      <c r="G24" s="105"/>
      <c r="H24" s="105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</row>
    <row r="25" spans="1:51" s="115" customFormat="1" ht="15">
      <c r="A25" s="105"/>
      <c r="B25" s="105"/>
      <c r="C25" s="105"/>
      <c r="D25" s="2"/>
      <c r="E25" s="105"/>
      <c r="F25" s="18"/>
      <c r="G25" s="105"/>
      <c r="H25" s="105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</row>
    <row r="26" spans="1:51" s="115" customFormat="1" ht="15">
      <c r="A26" s="105"/>
      <c r="B26" s="105" t="s">
        <v>96</v>
      </c>
      <c r="C26" s="105"/>
      <c r="D26" s="118">
        <f>SUM(D19:D25)</f>
        <v>158510</v>
      </c>
      <c r="E26" s="105"/>
      <c r="F26" s="118">
        <f>SUM(F19:F25)</f>
        <v>148087</v>
      </c>
      <c r="G26" s="105"/>
      <c r="H26" s="105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</row>
    <row r="27" spans="1:51" s="115" customFormat="1" ht="15">
      <c r="A27" s="105"/>
      <c r="B27" s="105"/>
      <c r="C27" s="105"/>
      <c r="D27" s="2"/>
      <c r="E27" s="105"/>
      <c r="F27" s="18"/>
      <c r="G27" s="105"/>
      <c r="H27" s="105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</row>
    <row r="28" spans="1:51" s="115" customFormat="1" ht="15.75">
      <c r="A28" s="114" t="s">
        <v>97</v>
      </c>
      <c r="B28" s="105"/>
      <c r="C28" s="105"/>
      <c r="D28" s="2"/>
      <c r="E28" s="105"/>
      <c r="F28" s="18"/>
      <c r="G28" s="105"/>
      <c r="H28" s="105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</row>
    <row r="29" spans="1:51" s="115" customFormat="1" ht="15">
      <c r="A29" s="105"/>
      <c r="B29" s="105" t="s">
        <v>98</v>
      </c>
      <c r="C29" s="105"/>
      <c r="D29" s="2">
        <f>102406-D30</f>
        <v>15817</v>
      </c>
      <c r="E29" s="105"/>
      <c r="F29" s="18">
        <f>-21686-F30</f>
        <v>-19574</v>
      </c>
      <c r="G29" s="105"/>
      <c r="H29" s="105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</row>
    <row r="30" spans="1:51" s="115" customFormat="1" ht="15">
      <c r="A30" s="105"/>
      <c r="B30" s="105" t="s">
        <v>99</v>
      </c>
      <c r="C30" s="105"/>
      <c r="D30" s="2">
        <f>58003+27876+4593-3883</f>
        <v>86589</v>
      </c>
      <c r="E30" s="105"/>
      <c r="F30" s="18">
        <f>-18457+6759+9586</f>
        <v>-2112</v>
      </c>
      <c r="G30" s="105"/>
      <c r="H30" s="105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</row>
    <row r="31" spans="1:51" s="115" customFormat="1" ht="15">
      <c r="A31" s="105"/>
      <c r="B31" s="105"/>
      <c r="C31" s="105"/>
      <c r="D31" s="2"/>
      <c r="E31" s="105"/>
      <c r="F31" s="18"/>
      <c r="G31" s="105"/>
      <c r="H31" s="105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</row>
    <row r="32" spans="1:51" s="115" customFormat="1" ht="15">
      <c r="A32" s="105"/>
      <c r="B32" s="105" t="s">
        <v>100</v>
      </c>
      <c r="C32" s="105"/>
      <c r="D32" s="118">
        <f>SUM(D29:D31)</f>
        <v>102406</v>
      </c>
      <c r="E32" s="105"/>
      <c r="F32" s="118">
        <f>SUM(F29:F31)</f>
        <v>-21686</v>
      </c>
      <c r="G32" s="105"/>
      <c r="H32" s="105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</row>
    <row r="33" spans="1:51" s="115" customFormat="1" ht="15">
      <c r="A33" s="105"/>
      <c r="B33" s="105"/>
      <c r="C33" s="105"/>
      <c r="D33" s="2"/>
      <c r="E33" s="105"/>
      <c r="F33" s="18"/>
      <c r="G33" s="105"/>
      <c r="H33" s="105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</row>
    <row r="34" spans="1:51" s="115" customFormat="1" ht="15.75">
      <c r="A34" s="114" t="s">
        <v>101</v>
      </c>
      <c r="B34" s="105"/>
      <c r="C34" s="105"/>
      <c r="D34" s="2"/>
      <c r="E34" s="105"/>
      <c r="F34" s="18"/>
      <c r="G34" s="105"/>
      <c r="H34" s="105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</row>
    <row r="35" spans="1:51" s="115" customFormat="1" ht="15">
      <c r="A35" s="105"/>
      <c r="B35" s="105" t="s">
        <v>102</v>
      </c>
      <c r="C35" s="105"/>
      <c r="D35" s="2">
        <v>-9565</v>
      </c>
      <c r="E35" s="105"/>
      <c r="F35" s="18">
        <v>-9565</v>
      </c>
      <c r="G35" s="105"/>
      <c r="H35" s="105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</row>
    <row r="36" spans="1:51" s="115" customFormat="1" ht="15">
      <c r="A36" s="105"/>
      <c r="B36" s="105" t="s">
        <v>103</v>
      </c>
      <c r="C36" s="105"/>
      <c r="D36" s="2">
        <f>-201107-D35-D37</f>
        <v>-134866</v>
      </c>
      <c r="E36" s="105"/>
      <c r="F36" s="18">
        <f>-161572-F35-F37</f>
        <v>-150408</v>
      </c>
      <c r="G36" s="105"/>
      <c r="H36" s="105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</row>
    <row r="37" spans="1:51" s="115" customFormat="1" ht="15">
      <c r="A37" s="105"/>
      <c r="B37" s="105" t="s">
        <v>104</v>
      </c>
      <c r="C37" s="105"/>
      <c r="D37" s="2">
        <v>-56676</v>
      </c>
      <c r="E37" s="105"/>
      <c r="F37" s="18">
        <v>-1599</v>
      </c>
      <c r="G37" s="105"/>
      <c r="H37" s="105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</row>
    <row r="38" spans="1:51" s="115" customFormat="1" ht="15">
      <c r="A38" s="105"/>
      <c r="B38" s="105"/>
      <c r="C38" s="105"/>
      <c r="D38" s="2"/>
      <c r="E38" s="105"/>
      <c r="F38" s="18"/>
      <c r="G38" s="105"/>
      <c r="H38" s="105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</row>
    <row r="39" spans="1:51" s="115" customFormat="1" ht="15">
      <c r="A39" s="105"/>
      <c r="B39" s="105" t="s">
        <v>105</v>
      </c>
      <c r="C39" s="105"/>
      <c r="D39" s="118">
        <f>SUM(D35:D38)</f>
        <v>-201107</v>
      </c>
      <c r="E39" s="105"/>
      <c r="F39" s="118">
        <f>SUM(F35:F38)</f>
        <v>-161572</v>
      </c>
      <c r="G39" s="105"/>
      <c r="H39" s="105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</row>
    <row r="40" spans="1:51" s="115" customFormat="1" ht="15">
      <c r="A40" s="105"/>
      <c r="B40" s="105"/>
      <c r="C40" s="105"/>
      <c r="D40" s="2"/>
      <c r="E40" s="105"/>
      <c r="F40" s="19"/>
      <c r="G40" s="105"/>
      <c r="H40" s="105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</row>
    <row r="41" spans="1:51" s="115" customFormat="1" ht="15.75">
      <c r="A41" s="105" t="s">
        <v>106</v>
      </c>
      <c r="B41" s="105"/>
      <c r="C41" s="105"/>
      <c r="D41" s="2">
        <v>-7251</v>
      </c>
      <c r="E41" s="105"/>
      <c r="F41" s="19">
        <v>3617</v>
      </c>
      <c r="G41" s="105"/>
      <c r="H41" s="105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</row>
    <row r="42" spans="1:51" s="115" customFormat="1" ht="15.75">
      <c r="A42" s="105"/>
      <c r="B42" s="105"/>
      <c r="C42" s="105"/>
      <c r="D42" s="117"/>
      <c r="E42" s="105"/>
      <c r="F42" s="116"/>
      <c r="G42" s="105"/>
      <c r="H42" s="105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</row>
    <row r="43" spans="1:51" s="115" customFormat="1" ht="15.75">
      <c r="A43" s="105" t="s">
        <v>107</v>
      </c>
      <c r="B43" s="105"/>
      <c r="C43" s="105"/>
      <c r="D43" s="18">
        <f>D26+D32+D39+D41</f>
        <v>52558</v>
      </c>
      <c r="E43" s="105"/>
      <c r="F43" s="18">
        <f>F26+F32+F39+F41</f>
        <v>-31554</v>
      </c>
      <c r="G43" s="105"/>
      <c r="H43" s="105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</row>
    <row r="44" spans="1:51" s="115" customFormat="1" ht="15.75">
      <c r="A44" s="105"/>
      <c r="B44" s="105"/>
      <c r="C44" s="105"/>
      <c r="D44" s="18"/>
      <c r="E44" s="105"/>
      <c r="F44" s="18"/>
      <c r="G44" s="105"/>
      <c r="H44" s="105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</row>
    <row r="45" spans="1:51" s="115" customFormat="1" ht="15.75">
      <c r="A45" s="105" t="s">
        <v>108</v>
      </c>
      <c r="B45" s="105"/>
      <c r="C45" s="105"/>
      <c r="D45" s="18"/>
      <c r="E45" s="105"/>
      <c r="F45" s="18"/>
      <c r="G45" s="105"/>
      <c r="H45" s="105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</row>
    <row r="46" spans="1:51" s="115" customFormat="1" ht="15.75">
      <c r="A46" s="105"/>
      <c r="B46" s="105" t="s">
        <v>109</v>
      </c>
      <c r="C46" s="105"/>
      <c r="D46" s="119">
        <f>+F52</f>
        <v>315927</v>
      </c>
      <c r="E46" s="105"/>
      <c r="F46" s="119">
        <v>351966</v>
      </c>
      <c r="G46" s="105"/>
      <c r="H46" s="105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</row>
    <row r="47" spans="1:51" s="115" customFormat="1" ht="15.75">
      <c r="A47" s="105"/>
      <c r="B47" s="105" t="s">
        <v>110</v>
      </c>
      <c r="C47" s="105"/>
      <c r="D47" s="120">
        <v>9130</v>
      </c>
      <c r="E47" s="105"/>
      <c r="F47" s="120">
        <v>-4485</v>
      </c>
      <c r="G47" s="105"/>
      <c r="H47" s="105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</row>
    <row r="48" spans="1:51" s="115" customFormat="1" ht="15.75">
      <c r="A48" s="105"/>
      <c r="B48" s="105" t="s">
        <v>111</v>
      </c>
      <c r="C48" s="105"/>
      <c r="D48" s="19">
        <f>SUM(D46:D47)</f>
        <v>325057</v>
      </c>
      <c r="E48" s="105"/>
      <c r="F48" s="19">
        <f>SUM(F46:F47)</f>
        <v>347481</v>
      </c>
      <c r="G48" s="105"/>
      <c r="H48" s="105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</row>
    <row r="49" spans="1:51" s="115" customFormat="1" ht="15.75">
      <c r="A49" s="105"/>
      <c r="B49" s="105"/>
      <c r="C49" s="105"/>
      <c r="D49" s="18"/>
      <c r="E49" s="105"/>
      <c r="F49" s="18"/>
      <c r="G49" s="105"/>
      <c r="H49" s="105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</row>
    <row r="50" spans="1:51" s="115" customFormat="1" ht="15.75">
      <c r="A50" s="105" t="s">
        <v>112</v>
      </c>
      <c r="B50" s="105"/>
      <c r="C50" s="105"/>
      <c r="D50" s="2"/>
      <c r="E50" s="105"/>
      <c r="F50" s="2"/>
      <c r="G50" s="105"/>
      <c r="H50" s="105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</row>
    <row r="51" spans="1:51" s="115" customFormat="1" ht="15.75">
      <c r="A51" s="105" t="s">
        <v>113</v>
      </c>
      <c r="B51" s="105"/>
      <c r="C51" s="105"/>
      <c r="E51" s="105"/>
      <c r="G51" s="105"/>
      <c r="H51" s="105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</row>
    <row r="52" spans="1:51" s="115" customFormat="1" ht="16.5" thickBot="1">
      <c r="A52" s="105" t="s">
        <v>114</v>
      </c>
      <c r="B52" s="105"/>
      <c r="C52" s="105"/>
      <c r="D52" s="94">
        <f>D43+D48</f>
        <v>377615</v>
      </c>
      <c r="E52" s="105"/>
      <c r="F52" s="94">
        <f>F43+F48</f>
        <v>315927</v>
      </c>
      <c r="G52" s="105"/>
      <c r="H52" s="105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</row>
    <row r="53" spans="1:51" s="115" customFormat="1" ht="16.5" thickTop="1">
      <c r="A53" s="105"/>
      <c r="B53" s="105"/>
      <c r="C53" s="105"/>
      <c r="D53" s="18"/>
      <c r="E53" s="105"/>
      <c r="F53" s="105"/>
      <c r="G53" s="105"/>
      <c r="H53" s="105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</row>
    <row r="54" spans="1:51" ht="15.75">
      <c r="A54" s="121" t="s">
        <v>115</v>
      </c>
      <c r="B54" s="105"/>
      <c r="C54" s="105"/>
      <c r="D54" s="18"/>
      <c r="E54" s="105"/>
      <c r="F54" s="105"/>
      <c r="G54" s="105"/>
      <c r="H54" s="105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</row>
    <row r="55" spans="1:51" ht="15.75">
      <c r="A55" s="105"/>
      <c r="B55" s="105"/>
      <c r="C55" s="105"/>
      <c r="D55" s="18"/>
      <c r="E55" s="105"/>
      <c r="F55" s="105"/>
      <c r="G55" s="105"/>
      <c r="H55" s="105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</row>
    <row r="56" spans="1:51" ht="15.75">
      <c r="A56" s="105"/>
      <c r="B56" s="105"/>
      <c r="C56" s="105"/>
      <c r="D56" s="122"/>
      <c r="E56" s="105"/>
      <c r="F56" s="123"/>
      <c r="G56" s="105"/>
      <c r="H56" s="105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</row>
    <row r="57" spans="1:51" ht="15.75">
      <c r="A57" s="105"/>
      <c r="B57" s="105"/>
      <c r="C57" s="105"/>
      <c r="D57" s="122"/>
      <c r="E57" s="105"/>
      <c r="F57" s="18"/>
      <c r="G57" s="105"/>
      <c r="H57" s="105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</row>
    <row r="58" spans="1:51" ht="15.75">
      <c r="A58" s="105"/>
      <c r="B58" s="105"/>
      <c r="C58" s="105"/>
      <c r="D58" s="18"/>
      <c r="E58" s="105"/>
      <c r="F58" s="123"/>
      <c r="G58" s="105"/>
      <c r="H58" s="105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</row>
    <row r="59" spans="1:51" ht="15.75">
      <c r="A59" s="105"/>
      <c r="B59" s="105"/>
      <c r="C59" s="105"/>
      <c r="D59" s="18"/>
      <c r="E59" s="105"/>
      <c r="F59" s="124"/>
      <c r="G59" s="105"/>
      <c r="H59" s="105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</row>
    <row r="60" spans="1:51" ht="15.75">
      <c r="A60" s="105"/>
      <c r="B60" s="105"/>
      <c r="C60" s="105"/>
      <c r="D60" s="18"/>
      <c r="E60" s="105"/>
      <c r="F60" s="105"/>
      <c r="G60" s="105"/>
      <c r="H60" s="105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</row>
    <row r="61" spans="1:51" ht="15.75">
      <c r="A61" s="105"/>
      <c r="B61" s="105"/>
      <c r="C61" s="105"/>
      <c r="D61" s="18"/>
      <c r="E61" s="105"/>
      <c r="F61" s="105"/>
      <c r="G61" s="105"/>
      <c r="H61" s="105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</row>
    <row r="62" spans="1:51" ht="15.75">
      <c r="A62" s="105"/>
      <c r="B62" s="105"/>
      <c r="C62" s="105"/>
      <c r="D62" s="18"/>
      <c r="E62" s="105"/>
      <c r="F62" s="105"/>
      <c r="G62" s="105"/>
      <c r="H62" s="105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</row>
    <row r="63" spans="1:51" ht="15.75">
      <c r="A63" s="105"/>
      <c r="B63" s="105"/>
      <c r="C63" s="105"/>
      <c r="D63" s="18"/>
      <c r="E63" s="105"/>
      <c r="F63" s="105"/>
      <c r="G63" s="105"/>
      <c r="H63" s="105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</row>
    <row r="64" spans="1:51" ht="15.75">
      <c r="A64" s="105"/>
      <c r="B64" s="105"/>
      <c r="C64" s="105"/>
      <c r="D64" s="18"/>
      <c r="E64" s="105"/>
      <c r="F64" s="105"/>
      <c r="G64" s="105"/>
      <c r="H64" s="105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</row>
    <row r="65" spans="1:51" ht="15.75">
      <c r="A65" s="105"/>
      <c r="B65" s="105"/>
      <c r="C65" s="105"/>
      <c r="D65" s="18"/>
      <c r="E65" s="105"/>
      <c r="F65" s="105"/>
      <c r="G65" s="105"/>
      <c r="H65" s="105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</row>
    <row r="66" spans="1:51" ht="15.75">
      <c r="A66" s="105"/>
      <c r="B66" s="105"/>
      <c r="C66" s="105"/>
      <c r="D66" s="18"/>
      <c r="E66" s="105"/>
      <c r="F66" s="105"/>
      <c r="G66" s="105"/>
      <c r="H66" s="105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</row>
    <row r="67" spans="1:51" ht="15.75">
      <c r="A67" s="105"/>
      <c r="B67" s="105"/>
      <c r="C67" s="105"/>
      <c r="D67" s="18"/>
      <c r="E67" s="105"/>
      <c r="F67" s="105"/>
      <c r="G67" s="105"/>
      <c r="H67" s="105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</row>
    <row r="68" spans="1:51" ht="15.75">
      <c r="A68" s="105"/>
      <c r="B68" s="105"/>
      <c r="C68" s="105"/>
      <c r="D68" s="18"/>
      <c r="E68" s="105"/>
      <c r="F68" s="105"/>
      <c r="G68" s="105"/>
      <c r="H68" s="105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</row>
    <row r="69" spans="1:51" ht="15.75">
      <c r="A69" s="105"/>
      <c r="B69" s="105"/>
      <c r="C69" s="105"/>
      <c r="D69" s="18"/>
      <c r="E69" s="105"/>
      <c r="F69" s="105"/>
      <c r="G69" s="105"/>
      <c r="H69" s="105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</row>
    <row r="70" spans="1:51" ht="15.75">
      <c r="A70" s="105"/>
      <c r="B70" s="105"/>
      <c r="C70" s="105"/>
      <c r="D70" s="18"/>
      <c r="E70" s="105"/>
      <c r="F70" s="105"/>
      <c r="G70" s="105"/>
      <c r="H70" s="105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</row>
    <row r="71" spans="1:51" ht="15.75">
      <c r="A71" s="105"/>
      <c r="B71" s="105"/>
      <c r="C71" s="105"/>
      <c r="D71" s="18"/>
      <c r="E71" s="105"/>
      <c r="F71" s="105"/>
      <c r="G71" s="105"/>
      <c r="H71" s="105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</row>
    <row r="72" spans="1:51" ht="15.75">
      <c r="A72" s="105"/>
      <c r="B72" s="105"/>
      <c r="C72" s="105"/>
      <c r="D72" s="18"/>
      <c r="E72" s="105"/>
      <c r="F72" s="105"/>
      <c r="G72" s="105"/>
      <c r="H72" s="105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</row>
    <row r="73" spans="1:51" ht="15.75">
      <c r="A73" s="105"/>
      <c r="B73" s="105"/>
      <c r="C73" s="105"/>
      <c r="D73" s="18"/>
      <c r="E73" s="105"/>
      <c r="F73" s="105"/>
      <c r="G73" s="105"/>
      <c r="H73" s="105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</row>
    <row r="74" spans="1:51" ht="15.75">
      <c r="A74" s="105"/>
      <c r="B74" s="105"/>
      <c r="C74" s="105"/>
      <c r="D74" s="18"/>
      <c r="E74" s="105"/>
      <c r="F74" s="105"/>
      <c r="G74" s="105"/>
      <c r="H74" s="105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</row>
    <row r="75" spans="1:51" ht="15.75">
      <c r="A75" s="105"/>
      <c r="B75" s="105"/>
      <c r="C75" s="105"/>
      <c r="D75" s="18"/>
      <c r="E75" s="105"/>
      <c r="F75" s="105"/>
      <c r="G75" s="105"/>
      <c r="H75" s="105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</row>
    <row r="76" spans="1:51" ht="15.75">
      <c r="A76" s="105"/>
      <c r="B76" s="105"/>
      <c r="C76" s="105"/>
      <c r="D76" s="18"/>
      <c r="E76" s="105"/>
      <c r="F76" s="105"/>
      <c r="G76" s="105"/>
      <c r="H76" s="105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</row>
    <row r="77" spans="1:51" ht="15.75">
      <c r="A77" s="105"/>
      <c r="B77" s="105"/>
      <c r="C77" s="105"/>
      <c r="D77" s="18"/>
      <c r="E77" s="105"/>
      <c r="F77" s="105"/>
      <c r="G77" s="105"/>
      <c r="H77" s="105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</row>
    <row r="78" spans="1:51" ht="15.75">
      <c r="A78" s="105"/>
      <c r="B78" s="105"/>
      <c r="C78" s="105"/>
      <c r="D78" s="18"/>
      <c r="E78" s="105"/>
      <c r="F78" s="105"/>
      <c r="G78" s="105"/>
      <c r="H78" s="105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</row>
    <row r="79" spans="1:51" ht="15.75">
      <c r="A79" s="105"/>
      <c r="B79" s="105"/>
      <c r="C79" s="105"/>
      <c r="D79" s="18"/>
      <c r="E79" s="105"/>
      <c r="F79" s="105"/>
      <c r="G79" s="105"/>
      <c r="H79" s="105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</row>
    <row r="80" spans="1:51" ht="15.75">
      <c r="A80" s="105"/>
      <c r="B80" s="105"/>
      <c r="C80" s="105"/>
      <c r="D80" s="18"/>
      <c r="E80" s="105"/>
      <c r="F80" s="105"/>
      <c r="G80" s="105"/>
      <c r="H80" s="105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</row>
    <row r="81" spans="1:51" ht="15.75">
      <c r="A81" s="105"/>
      <c r="B81" s="105"/>
      <c r="C81" s="105"/>
      <c r="D81" s="18"/>
      <c r="E81" s="105"/>
      <c r="F81" s="105"/>
      <c r="G81" s="105"/>
      <c r="H81" s="105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</row>
    <row r="82" spans="1:51" ht="15.75">
      <c r="A82" s="105"/>
      <c r="B82" s="105"/>
      <c r="C82" s="105"/>
      <c r="D82" s="18"/>
      <c r="E82" s="105"/>
      <c r="F82" s="105"/>
      <c r="G82" s="105"/>
      <c r="H82" s="105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</row>
    <row r="83" spans="1:51" ht="15.75">
      <c r="A83" s="105"/>
      <c r="B83" s="105"/>
      <c r="C83" s="105"/>
      <c r="D83" s="18"/>
      <c r="E83" s="105"/>
      <c r="F83" s="105"/>
      <c r="G83" s="105"/>
      <c r="H83" s="105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</row>
    <row r="84" spans="1:51" ht="15.75">
      <c r="A84" s="105"/>
      <c r="B84" s="105"/>
      <c r="C84" s="105"/>
      <c r="D84" s="18"/>
      <c r="E84" s="105"/>
      <c r="F84" s="105"/>
      <c r="G84" s="105"/>
      <c r="H84" s="105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</row>
    <row r="85" spans="1:51" ht="15.75">
      <c r="A85" s="105"/>
      <c r="B85" s="105"/>
      <c r="C85" s="105"/>
      <c r="D85" s="18"/>
      <c r="E85" s="105"/>
      <c r="F85" s="105"/>
      <c r="G85" s="105"/>
      <c r="H85" s="105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</row>
    <row r="86" spans="1:51" ht="15.75">
      <c r="A86" s="105"/>
      <c r="B86" s="105"/>
      <c r="C86" s="105"/>
      <c r="D86" s="18"/>
      <c r="E86" s="105"/>
      <c r="F86" s="105"/>
      <c r="G86" s="105"/>
      <c r="H86" s="105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</row>
    <row r="87" spans="1:51" ht="15.75">
      <c r="A87" s="105"/>
      <c r="B87" s="105"/>
      <c r="C87" s="105"/>
      <c r="D87" s="18"/>
      <c r="E87" s="105"/>
      <c r="F87" s="105"/>
      <c r="G87" s="105"/>
      <c r="H87" s="105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</row>
    <row r="88" spans="1:51" ht="15.75">
      <c r="A88" s="105"/>
      <c r="B88" s="105"/>
      <c r="C88" s="105"/>
      <c r="D88" s="18"/>
      <c r="E88" s="105"/>
      <c r="F88" s="105"/>
      <c r="G88" s="105"/>
      <c r="H88" s="105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</row>
    <row r="89" spans="1:51" ht="15.75">
      <c r="A89" s="105"/>
      <c r="B89" s="105"/>
      <c r="C89" s="105"/>
      <c r="D89" s="18"/>
      <c r="E89" s="105"/>
      <c r="F89" s="105"/>
      <c r="G89" s="105"/>
      <c r="H89" s="105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</row>
    <row r="90" spans="1:51" ht="15.75">
      <c r="A90" s="105"/>
      <c r="B90" s="105"/>
      <c r="C90" s="105"/>
      <c r="D90" s="18"/>
      <c r="E90" s="105"/>
      <c r="F90" s="105"/>
      <c r="G90" s="105"/>
      <c r="H90" s="105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</row>
    <row r="91" spans="1:51" ht="15.75">
      <c r="A91" s="105"/>
      <c r="B91" s="105"/>
      <c r="C91" s="105"/>
      <c r="D91" s="18"/>
      <c r="E91" s="105"/>
      <c r="F91" s="105"/>
      <c r="G91" s="105"/>
      <c r="H91" s="105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</row>
    <row r="92" spans="1:51" ht="15.75">
      <c r="A92" s="105"/>
      <c r="B92" s="105"/>
      <c r="C92" s="105"/>
      <c r="D92" s="18"/>
      <c r="E92" s="105"/>
      <c r="F92" s="105"/>
      <c r="G92" s="105"/>
      <c r="H92" s="105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</row>
    <row r="93" spans="1:51" ht="15.75">
      <c r="A93" s="105"/>
      <c r="B93" s="105"/>
      <c r="C93" s="105"/>
      <c r="D93" s="18"/>
      <c r="E93" s="105"/>
      <c r="F93" s="105"/>
      <c r="G93" s="105"/>
      <c r="H93" s="105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</row>
    <row r="94" spans="1:51" ht="15.75">
      <c r="A94" s="105"/>
      <c r="B94" s="105"/>
      <c r="C94" s="105"/>
      <c r="D94" s="18"/>
      <c r="E94" s="105"/>
      <c r="F94" s="105"/>
      <c r="G94" s="105"/>
      <c r="H94" s="105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</row>
    <row r="95" spans="1:51" ht="15.75">
      <c r="A95" s="105"/>
      <c r="B95" s="105"/>
      <c r="C95" s="105"/>
      <c r="D95" s="18"/>
      <c r="E95" s="105"/>
      <c r="F95" s="105"/>
      <c r="G95" s="105"/>
      <c r="H95" s="105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</row>
    <row r="96" spans="1:51" ht="15.75">
      <c r="A96" s="105"/>
      <c r="B96" s="105"/>
      <c r="C96" s="105"/>
      <c r="D96" s="18"/>
      <c r="E96" s="105"/>
      <c r="F96" s="105"/>
      <c r="G96" s="105"/>
      <c r="H96" s="105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</row>
    <row r="97" spans="1:51" ht="15.75">
      <c r="A97" s="105"/>
      <c r="B97" s="105"/>
      <c r="C97" s="105"/>
      <c r="D97" s="18"/>
      <c r="E97" s="105"/>
      <c r="F97" s="105"/>
      <c r="G97" s="105"/>
      <c r="H97" s="105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</row>
    <row r="98" spans="1:51" ht="15.75">
      <c r="A98" s="105"/>
      <c r="B98" s="105"/>
      <c r="C98" s="105"/>
      <c r="D98" s="18"/>
      <c r="E98" s="105"/>
      <c r="F98" s="105"/>
      <c r="G98" s="105"/>
      <c r="H98" s="105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</row>
    <row r="99" spans="1:51" ht="15.75">
      <c r="A99" s="105"/>
      <c r="B99" s="105"/>
      <c r="C99" s="105"/>
      <c r="D99" s="18"/>
      <c r="E99" s="105"/>
      <c r="F99" s="105"/>
      <c r="G99" s="105"/>
      <c r="H99" s="105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</row>
    <row r="100" spans="1:51" ht="15.75">
      <c r="A100" s="105"/>
      <c r="B100" s="105"/>
      <c r="C100" s="105"/>
      <c r="D100" s="18"/>
      <c r="E100" s="105"/>
      <c r="F100" s="105"/>
      <c r="G100" s="105"/>
      <c r="H100" s="105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</row>
    <row r="101" spans="1:51" ht="15.75">
      <c r="A101" s="105"/>
      <c r="B101" s="105"/>
      <c r="C101" s="105"/>
      <c r="D101" s="18"/>
      <c r="E101" s="105"/>
      <c r="F101" s="105"/>
      <c r="G101" s="105"/>
      <c r="H101" s="105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</row>
    <row r="102" spans="1:51" ht="15.75">
      <c r="A102" s="105"/>
      <c r="B102" s="105"/>
      <c r="C102" s="105"/>
      <c r="D102" s="18"/>
      <c r="E102" s="105"/>
      <c r="F102" s="105"/>
      <c r="G102" s="105"/>
      <c r="H102" s="105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</row>
    <row r="103" spans="1:51" ht="15.75">
      <c r="A103" s="105"/>
      <c r="B103" s="105"/>
      <c r="C103" s="105"/>
      <c r="D103" s="18"/>
      <c r="E103" s="105"/>
      <c r="F103" s="105"/>
      <c r="G103" s="105"/>
      <c r="H103" s="105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</row>
    <row r="104" spans="1:51" ht="15.75">
      <c r="A104" s="105"/>
      <c r="B104" s="105"/>
      <c r="C104" s="105"/>
      <c r="D104" s="18"/>
      <c r="E104" s="105"/>
      <c r="F104" s="105"/>
      <c r="G104" s="105"/>
      <c r="H104" s="105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</row>
    <row r="105" spans="1:51" ht="15.75">
      <c r="A105" s="105"/>
      <c r="B105" s="105"/>
      <c r="C105" s="105"/>
      <c r="D105" s="18"/>
      <c r="E105" s="105"/>
      <c r="F105" s="105"/>
      <c r="G105" s="105"/>
      <c r="H105" s="105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</row>
    <row r="106" spans="1:51" ht="15.75">
      <c r="A106" s="105"/>
      <c r="B106" s="105"/>
      <c r="C106" s="105"/>
      <c r="D106" s="18"/>
      <c r="E106" s="105"/>
      <c r="F106" s="105"/>
      <c r="G106" s="105"/>
      <c r="H106" s="105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</row>
    <row r="107" spans="1:51" ht="15.75">
      <c r="A107" s="105"/>
      <c r="B107" s="105"/>
      <c r="C107" s="105"/>
      <c r="D107" s="18"/>
      <c r="E107" s="105"/>
      <c r="F107" s="105"/>
      <c r="G107" s="105"/>
      <c r="H107" s="105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</row>
    <row r="108" spans="1:51" ht="15.75">
      <c r="A108" s="105"/>
      <c r="B108" s="105"/>
      <c r="C108" s="105"/>
      <c r="D108" s="18"/>
      <c r="E108" s="105"/>
      <c r="F108" s="105"/>
      <c r="G108" s="105"/>
      <c r="H108" s="105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</row>
    <row r="109" spans="1:51" ht="15.75">
      <c r="A109" s="105"/>
      <c r="B109" s="105"/>
      <c r="C109" s="105"/>
      <c r="D109" s="18"/>
      <c r="E109" s="105"/>
      <c r="F109" s="105"/>
      <c r="G109" s="105"/>
      <c r="H109" s="105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</row>
    <row r="110" spans="1:51" ht="15.75">
      <c r="A110" s="105"/>
      <c r="B110" s="105"/>
      <c r="C110" s="105"/>
      <c r="D110" s="18"/>
      <c r="E110" s="105"/>
      <c r="F110" s="105"/>
      <c r="G110" s="105"/>
      <c r="H110" s="105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</row>
    <row r="111" spans="1:51" ht="15.75">
      <c r="A111" s="105"/>
      <c r="B111" s="105"/>
      <c r="C111" s="105"/>
      <c r="D111" s="18"/>
      <c r="E111" s="105"/>
      <c r="F111" s="105"/>
      <c r="G111" s="105"/>
      <c r="H111" s="105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</row>
    <row r="112" spans="1:51" ht="15.75">
      <c r="A112" s="105"/>
      <c r="B112" s="105"/>
      <c r="C112" s="105"/>
      <c r="D112" s="18"/>
      <c r="E112" s="105"/>
      <c r="F112" s="105"/>
      <c r="G112" s="105"/>
      <c r="H112" s="105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</row>
    <row r="113" spans="1:51" ht="15.75">
      <c r="A113" s="105"/>
      <c r="B113" s="105"/>
      <c r="C113" s="105"/>
      <c r="D113" s="18"/>
      <c r="E113" s="105"/>
      <c r="F113" s="105"/>
      <c r="G113" s="105"/>
      <c r="H113" s="105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</row>
    <row r="114" spans="1:51" ht="15.75">
      <c r="A114" s="105"/>
      <c r="B114" s="105"/>
      <c r="C114" s="105"/>
      <c r="D114" s="18"/>
      <c r="E114" s="105"/>
      <c r="F114" s="105"/>
      <c r="G114" s="105"/>
      <c r="H114" s="105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</row>
    <row r="115" spans="1:51" ht="15.75">
      <c r="A115" s="105"/>
      <c r="B115" s="105"/>
      <c r="C115" s="105"/>
      <c r="D115" s="18"/>
      <c r="E115" s="105"/>
      <c r="F115" s="105"/>
      <c r="G115" s="105"/>
      <c r="H115" s="105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</row>
    <row r="116" spans="1:51" ht="15.75">
      <c r="A116" s="105"/>
      <c r="B116" s="105"/>
      <c r="C116" s="105"/>
      <c r="D116" s="18"/>
      <c r="E116" s="105"/>
      <c r="F116" s="105"/>
      <c r="G116" s="105"/>
      <c r="H116" s="105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</row>
    <row r="117" spans="1:51" ht="15.75">
      <c r="A117" s="105"/>
      <c r="B117" s="105"/>
      <c r="C117" s="105"/>
      <c r="D117" s="18"/>
      <c r="E117" s="105"/>
      <c r="F117" s="105"/>
      <c r="G117" s="105"/>
      <c r="H117" s="105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</row>
    <row r="118" spans="1:51" ht="15.75">
      <c r="A118" s="105"/>
      <c r="B118" s="105"/>
      <c r="C118" s="105"/>
      <c r="D118" s="18"/>
      <c r="E118" s="105"/>
      <c r="F118" s="105"/>
      <c r="G118" s="105"/>
      <c r="H118" s="105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</row>
    <row r="119" spans="1:51" ht="15.75">
      <c r="A119" s="105"/>
      <c r="B119" s="105"/>
      <c r="C119" s="105"/>
      <c r="D119" s="18"/>
      <c r="E119" s="105"/>
      <c r="F119" s="105"/>
      <c r="G119" s="105"/>
      <c r="H119" s="105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</row>
    <row r="120" spans="1:51" ht="15.75">
      <c r="A120" s="105"/>
      <c r="B120" s="105"/>
      <c r="C120" s="105"/>
      <c r="D120" s="18"/>
      <c r="E120" s="105"/>
      <c r="F120" s="105"/>
      <c r="G120" s="105"/>
      <c r="H120" s="105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</row>
    <row r="121" spans="1:51" ht="15.75">
      <c r="A121" s="105"/>
      <c r="B121" s="105"/>
      <c r="C121" s="105"/>
      <c r="D121" s="18"/>
      <c r="E121" s="105"/>
      <c r="F121" s="105"/>
      <c r="G121" s="105"/>
      <c r="H121" s="105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</row>
    <row r="122" spans="1:51" ht="15.75">
      <c r="A122" s="105"/>
      <c r="B122" s="105"/>
      <c r="C122" s="105"/>
      <c r="D122" s="18"/>
      <c r="E122" s="105"/>
      <c r="F122" s="105"/>
      <c r="G122" s="105"/>
      <c r="H122" s="105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</row>
    <row r="123" spans="1:51" ht="15.75">
      <c r="A123" s="105"/>
      <c r="B123" s="105"/>
      <c r="C123" s="105"/>
      <c r="D123" s="18"/>
      <c r="E123" s="105"/>
      <c r="F123" s="105"/>
      <c r="G123" s="105"/>
      <c r="H123" s="105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</row>
    <row r="124" spans="1:51" ht="15.75">
      <c r="A124" s="105"/>
      <c r="B124" s="105"/>
      <c r="C124" s="105"/>
      <c r="D124" s="18"/>
      <c r="E124" s="105"/>
      <c r="F124" s="105"/>
      <c r="G124" s="105"/>
      <c r="H124" s="105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</row>
    <row r="125" spans="1:51" ht="15.75">
      <c r="A125" s="105"/>
      <c r="B125" s="105"/>
      <c r="C125" s="105"/>
      <c r="D125" s="18"/>
      <c r="E125" s="105"/>
      <c r="F125" s="105"/>
      <c r="G125" s="105"/>
      <c r="H125" s="105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</row>
    <row r="126" spans="1:51" ht="15.75">
      <c r="A126" s="105"/>
      <c r="B126" s="105"/>
      <c r="C126" s="105"/>
      <c r="D126" s="18"/>
      <c r="E126" s="105"/>
      <c r="F126" s="105"/>
      <c r="G126" s="105"/>
      <c r="H126" s="105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</row>
    <row r="127" spans="1:51" ht="15.75">
      <c r="A127" s="105"/>
      <c r="B127" s="105"/>
      <c r="C127" s="105"/>
      <c r="D127" s="18"/>
      <c r="E127" s="105"/>
      <c r="F127" s="105"/>
      <c r="G127" s="105"/>
      <c r="H127" s="105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</row>
    <row r="128" spans="1:51" ht="15.75">
      <c r="A128" s="105"/>
      <c r="B128" s="105"/>
      <c r="C128" s="105"/>
      <c r="D128" s="18"/>
      <c r="E128" s="105"/>
      <c r="F128" s="105"/>
      <c r="G128" s="105"/>
      <c r="H128" s="105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</row>
    <row r="129" spans="1:51" ht="15.75">
      <c r="A129" s="105"/>
      <c r="B129" s="105"/>
      <c r="C129" s="105"/>
      <c r="D129" s="18"/>
      <c r="E129" s="105"/>
      <c r="F129" s="105"/>
      <c r="G129" s="105"/>
      <c r="H129" s="105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</row>
    <row r="130" spans="1:51" ht="15.75">
      <c r="A130" s="105"/>
      <c r="B130" s="105"/>
      <c r="C130" s="105"/>
      <c r="D130" s="18"/>
      <c r="E130" s="105"/>
      <c r="F130" s="105"/>
      <c r="G130" s="105"/>
      <c r="H130" s="105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</row>
    <row r="131" spans="1:51" ht="15.75">
      <c r="A131" s="105"/>
      <c r="B131" s="105"/>
      <c r="C131" s="105"/>
      <c r="D131" s="18"/>
      <c r="E131" s="105"/>
      <c r="F131" s="105"/>
      <c r="G131" s="105"/>
      <c r="H131" s="105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</row>
    <row r="132" spans="1:51" ht="15.75">
      <c r="A132" s="105"/>
      <c r="B132" s="105"/>
      <c r="C132" s="105"/>
      <c r="D132" s="18"/>
      <c r="E132" s="105"/>
      <c r="F132" s="105"/>
      <c r="G132" s="105"/>
      <c r="H132" s="105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</row>
    <row r="133" spans="1:51" ht="15.75">
      <c r="A133" s="105"/>
      <c r="B133" s="105"/>
      <c r="C133" s="105"/>
      <c r="D133" s="18"/>
      <c r="E133" s="105"/>
      <c r="F133" s="105"/>
      <c r="G133" s="105"/>
      <c r="H133" s="105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</row>
    <row r="134" spans="1:51" ht="15.75">
      <c r="A134" s="105"/>
      <c r="B134" s="105"/>
      <c r="C134" s="105"/>
      <c r="D134" s="18"/>
      <c r="E134" s="105"/>
      <c r="F134" s="105"/>
      <c r="G134" s="105"/>
      <c r="H134" s="105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</row>
    <row r="135" spans="1:51" ht="15.75">
      <c r="A135" s="105"/>
      <c r="B135" s="105"/>
      <c r="C135" s="105"/>
      <c r="D135" s="18"/>
      <c r="E135" s="105"/>
      <c r="F135" s="105"/>
      <c r="G135" s="105"/>
      <c r="H135" s="105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</row>
    <row r="136" spans="1:51" ht="15.75">
      <c r="A136" s="105"/>
      <c r="B136" s="105"/>
      <c r="C136" s="105"/>
      <c r="D136" s="18"/>
      <c r="E136" s="105"/>
      <c r="F136" s="105"/>
      <c r="G136" s="105"/>
      <c r="H136" s="105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</row>
    <row r="137" spans="1:51" ht="15.75">
      <c r="A137" s="105"/>
      <c r="B137" s="105"/>
      <c r="C137" s="105"/>
      <c r="D137" s="18"/>
      <c r="E137" s="105"/>
      <c r="F137" s="105"/>
      <c r="G137" s="105"/>
      <c r="H137" s="105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</row>
    <row r="138" spans="1:51" ht="15.75">
      <c r="A138" s="105"/>
      <c r="B138" s="105"/>
      <c r="C138" s="105"/>
      <c r="D138" s="18"/>
      <c r="E138" s="105"/>
      <c r="F138" s="105"/>
      <c r="G138" s="105"/>
      <c r="H138" s="105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</row>
    <row r="139" spans="1:51" ht="15.75">
      <c r="A139" s="105"/>
      <c r="B139" s="105"/>
      <c r="C139" s="105"/>
      <c r="D139" s="18"/>
      <c r="E139" s="105"/>
      <c r="F139" s="105"/>
      <c r="G139" s="105"/>
      <c r="H139" s="105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</row>
    <row r="140" spans="1:51" ht="15.75">
      <c r="A140" s="105"/>
      <c r="B140" s="105"/>
      <c r="C140" s="105"/>
      <c r="D140" s="18"/>
      <c r="E140" s="105"/>
      <c r="F140" s="105"/>
      <c r="G140" s="105"/>
      <c r="H140" s="105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</row>
    <row r="141" spans="1:51" ht="15.75">
      <c r="A141" s="105"/>
      <c r="B141" s="105"/>
      <c r="C141" s="105"/>
      <c r="D141" s="18"/>
      <c r="E141" s="105"/>
      <c r="F141" s="105"/>
      <c r="G141" s="105"/>
      <c r="H141" s="105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</row>
    <row r="142" spans="1:51" ht="15.75">
      <c r="A142" s="105"/>
      <c r="B142" s="105"/>
      <c r="C142" s="105"/>
      <c r="D142" s="18"/>
      <c r="E142" s="105"/>
      <c r="F142" s="105"/>
      <c r="G142" s="105"/>
      <c r="H142" s="105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</row>
    <row r="143" spans="1:51" ht="15.75">
      <c r="A143" s="105"/>
      <c r="B143" s="105"/>
      <c r="C143" s="105"/>
      <c r="D143" s="18"/>
      <c r="E143" s="105"/>
      <c r="F143" s="105"/>
      <c r="G143" s="105"/>
      <c r="H143" s="105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</row>
    <row r="144" spans="1:51" ht="15.75">
      <c r="A144" s="105"/>
      <c r="B144" s="105"/>
      <c r="C144" s="105"/>
      <c r="D144" s="18"/>
      <c r="E144" s="105"/>
      <c r="F144" s="105"/>
      <c r="G144" s="105"/>
      <c r="H144" s="105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  <c r="Y144" s="106"/>
      <c r="Z144" s="106"/>
      <c r="AA144" s="106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</row>
    <row r="145" spans="1:51" ht="15.75">
      <c r="A145" s="105"/>
      <c r="B145" s="105"/>
      <c r="C145" s="105"/>
      <c r="D145" s="18"/>
      <c r="E145" s="105"/>
      <c r="F145" s="105"/>
      <c r="G145" s="105"/>
      <c r="H145" s="105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</row>
    <row r="146" spans="1:51" ht="15.75">
      <c r="A146" s="105"/>
      <c r="B146" s="105"/>
      <c r="C146" s="105"/>
      <c r="D146" s="18"/>
      <c r="E146" s="105"/>
      <c r="F146" s="105"/>
      <c r="G146" s="105"/>
      <c r="H146" s="105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</row>
    <row r="147" spans="1:51" ht="15.75">
      <c r="A147" s="105"/>
      <c r="B147" s="105"/>
      <c r="C147" s="105"/>
      <c r="D147" s="18"/>
      <c r="E147" s="105"/>
      <c r="F147" s="105"/>
      <c r="G147" s="105"/>
      <c r="H147" s="105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</row>
    <row r="148" spans="1:51" ht="15.75">
      <c r="A148" s="105"/>
      <c r="B148" s="105"/>
      <c r="C148" s="105"/>
      <c r="D148" s="18"/>
      <c r="E148" s="105"/>
      <c r="F148" s="105"/>
      <c r="G148" s="105"/>
      <c r="H148" s="105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</row>
    <row r="149" spans="1:51" ht="15.75">
      <c r="A149" s="105"/>
      <c r="B149" s="105"/>
      <c r="C149" s="105"/>
      <c r="D149" s="18"/>
      <c r="E149" s="105"/>
      <c r="F149" s="105"/>
      <c r="G149" s="105"/>
      <c r="H149" s="105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</row>
    <row r="150" spans="1:51" ht="15.75">
      <c r="A150" s="105"/>
      <c r="B150" s="105"/>
      <c r="C150" s="105"/>
      <c r="D150" s="18"/>
      <c r="E150" s="105"/>
      <c r="F150" s="105"/>
      <c r="G150" s="105"/>
      <c r="H150" s="105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</row>
    <row r="151" spans="1:51" ht="15.75">
      <c r="A151" s="105"/>
      <c r="B151" s="105"/>
      <c r="C151" s="105"/>
      <c r="D151" s="18"/>
      <c r="E151" s="105"/>
      <c r="F151" s="105"/>
      <c r="G151" s="105"/>
      <c r="H151" s="105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</row>
    <row r="152" spans="1:51" ht="15.75">
      <c r="A152" s="105"/>
      <c r="B152" s="105"/>
      <c r="C152" s="105"/>
      <c r="D152" s="18"/>
      <c r="E152" s="105"/>
      <c r="F152" s="105"/>
      <c r="G152" s="105"/>
      <c r="H152" s="105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</row>
    <row r="153" spans="1:51" ht="15.75">
      <c r="A153" s="105"/>
      <c r="B153" s="105"/>
      <c r="C153" s="105"/>
      <c r="D153" s="18"/>
      <c r="E153" s="105"/>
      <c r="F153" s="105"/>
      <c r="G153" s="105"/>
      <c r="H153" s="105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</row>
    <row r="154" spans="1:51" ht="15.75">
      <c r="A154" s="105"/>
      <c r="B154" s="105"/>
      <c r="C154" s="105"/>
      <c r="D154" s="18"/>
      <c r="E154" s="105"/>
      <c r="F154" s="105"/>
      <c r="G154" s="105"/>
      <c r="H154" s="105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</row>
    <row r="155" spans="1:51" ht="15.75">
      <c r="A155" s="105"/>
      <c r="B155" s="105"/>
      <c r="C155" s="105"/>
      <c r="D155" s="18"/>
      <c r="E155" s="105"/>
      <c r="F155" s="105"/>
      <c r="G155" s="105"/>
      <c r="H155" s="105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6"/>
      <c r="Z155" s="106"/>
      <c r="AA155" s="106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</row>
    <row r="156" spans="1:51" ht="15.75">
      <c r="A156" s="105"/>
      <c r="B156" s="105"/>
      <c r="C156" s="105"/>
      <c r="D156" s="18"/>
      <c r="E156" s="105"/>
      <c r="F156" s="105"/>
      <c r="G156" s="105"/>
      <c r="H156" s="105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</row>
    <row r="157" spans="1:51" ht="15.75">
      <c r="A157" s="105"/>
      <c r="B157" s="105"/>
      <c r="C157" s="105"/>
      <c r="D157" s="18"/>
      <c r="E157" s="105"/>
      <c r="F157" s="105"/>
      <c r="G157" s="105"/>
      <c r="H157" s="105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</row>
    <row r="158" spans="1:51" ht="15.75">
      <c r="A158" s="105"/>
      <c r="B158" s="105"/>
      <c r="C158" s="105"/>
      <c r="D158" s="18"/>
      <c r="E158" s="105"/>
      <c r="F158" s="105"/>
      <c r="G158" s="105"/>
      <c r="H158" s="105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  <c r="X158" s="106"/>
      <c r="Y158" s="106"/>
      <c r="Z158" s="106"/>
      <c r="AA158" s="106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</row>
    <row r="159" spans="1:51" ht="15.75">
      <c r="A159" s="105"/>
      <c r="B159" s="105"/>
      <c r="C159" s="105"/>
      <c r="D159" s="18"/>
      <c r="E159" s="105"/>
      <c r="F159" s="105"/>
      <c r="G159" s="105"/>
      <c r="H159" s="105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  <c r="Y159" s="106"/>
      <c r="Z159" s="106"/>
      <c r="AA159" s="106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</row>
    <row r="160" spans="1:51" ht="15.75">
      <c r="A160" s="105"/>
      <c r="B160" s="105"/>
      <c r="C160" s="105"/>
      <c r="D160" s="18"/>
      <c r="E160" s="105"/>
      <c r="F160" s="105"/>
      <c r="G160" s="105"/>
      <c r="H160" s="105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</row>
    <row r="161" spans="1:51" ht="15.75">
      <c r="A161" s="105"/>
      <c r="B161" s="105"/>
      <c r="C161" s="105"/>
      <c r="D161" s="18"/>
      <c r="E161" s="105"/>
      <c r="F161" s="105"/>
      <c r="G161" s="105"/>
      <c r="H161" s="105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</row>
    <row r="162" spans="1:51" ht="15.75">
      <c r="A162" s="105"/>
      <c r="B162" s="105"/>
      <c r="C162" s="105"/>
      <c r="D162" s="18"/>
      <c r="E162" s="105"/>
      <c r="F162" s="105"/>
      <c r="G162" s="105"/>
      <c r="H162" s="105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</row>
    <row r="163" spans="1:51" ht="15.75">
      <c r="A163" s="105"/>
      <c r="B163" s="105"/>
      <c r="C163" s="105"/>
      <c r="D163" s="18"/>
      <c r="E163" s="105"/>
      <c r="F163" s="105"/>
      <c r="G163" s="105"/>
      <c r="H163" s="105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</row>
    <row r="164" spans="1:51" ht="15.75">
      <c r="A164" s="105"/>
      <c r="B164" s="105"/>
      <c r="C164" s="105"/>
      <c r="D164" s="18"/>
      <c r="E164" s="105"/>
      <c r="F164" s="105"/>
      <c r="G164" s="105"/>
      <c r="H164" s="105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</row>
    <row r="165" spans="1:51" ht="15.75">
      <c r="A165" s="105"/>
      <c r="B165" s="105"/>
      <c r="C165" s="105"/>
      <c r="D165" s="18"/>
      <c r="E165" s="105"/>
      <c r="F165" s="105"/>
      <c r="G165" s="105"/>
      <c r="H165" s="105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6"/>
      <c r="Z165" s="106"/>
      <c r="AA165" s="106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</row>
    <row r="166" spans="1:51" ht="15.75">
      <c r="A166" s="105"/>
      <c r="B166" s="105"/>
      <c r="C166" s="105"/>
      <c r="D166" s="18"/>
      <c r="E166" s="105"/>
      <c r="F166" s="105"/>
      <c r="G166" s="105"/>
      <c r="H166" s="105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</row>
    <row r="167" spans="1:51" ht="15.75">
      <c r="A167" s="105"/>
      <c r="B167" s="105"/>
      <c r="C167" s="105"/>
      <c r="D167" s="18"/>
      <c r="E167" s="105"/>
      <c r="F167" s="105"/>
      <c r="G167" s="105"/>
      <c r="H167" s="105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</row>
    <row r="168" spans="1:51" ht="15.75">
      <c r="A168" s="105"/>
      <c r="B168" s="105"/>
      <c r="C168" s="105"/>
      <c r="D168" s="18"/>
      <c r="E168" s="105"/>
      <c r="F168" s="105"/>
      <c r="G168" s="105"/>
      <c r="H168" s="105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</row>
    <row r="169" spans="1:51" ht="15.75">
      <c r="A169" s="105"/>
      <c r="B169" s="105"/>
      <c r="C169" s="105"/>
      <c r="D169" s="18"/>
      <c r="E169" s="105"/>
      <c r="F169" s="105"/>
      <c r="G169" s="105"/>
      <c r="H169" s="105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</row>
    <row r="170" spans="1:51" ht="15.75">
      <c r="A170" s="105"/>
      <c r="B170" s="105"/>
      <c r="C170" s="105"/>
      <c r="D170" s="18"/>
      <c r="E170" s="105"/>
      <c r="F170" s="105"/>
      <c r="G170" s="105"/>
      <c r="H170" s="105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</row>
    <row r="171" spans="1:51" ht="15.75">
      <c r="A171" s="105"/>
      <c r="B171" s="105"/>
      <c r="C171" s="105"/>
      <c r="D171" s="18"/>
      <c r="E171" s="105"/>
      <c r="F171" s="105"/>
      <c r="G171" s="105"/>
      <c r="H171" s="105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/>
      <c r="AY171" s="105"/>
    </row>
    <row r="172" spans="1:51" ht="15.75">
      <c r="A172" s="105"/>
      <c r="B172" s="105"/>
      <c r="C172" s="105"/>
      <c r="D172" s="18"/>
      <c r="E172" s="105"/>
      <c r="F172" s="105"/>
      <c r="G172" s="105"/>
      <c r="H172" s="105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  <c r="X172" s="106"/>
      <c r="Y172" s="106"/>
      <c r="Z172" s="106"/>
      <c r="AA172" s="106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</row>
    <row r="173" spans="1:51" ht="15.75">
      <c r="A173" s="105"/>
      <c r="B173" s="105"/>
      <c r="C173" s="105"/>
      <c r="D173" s="18"/>
      <c r="E173" s="105"/>
      <c r="F173" s="105"/>
      <c r="G173" s="105"/>
      <c r="H173" s="105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</row>
    <row r="174" spans="1:51" ht="15.75">
      <c r="A174" s="105"/>
      <c r="B174" s="105"/>
      <c r="C174" s="105"/>
      <c r="D174" s="18"/>
      <c r="E174" s="105"/>
      <c r="F174" s="105"/>
      <c r="G174" s="105"/>
      <c r="H174" s="105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</row>
    <row r="175" spans="1:51" ht="15.75">
      <c r="A175" s="105"/>
      <c r="B175" s="105"/>
      <c r="C175" s="105"/>
      <c r="D175" s="18"/>
      <c r="E175" s="105"/>
      <c r="F175" s="105"/>
      <c r="G175" s="105"/>
      <c r="H175" s="105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  <c r="X175" s="106"/>
      <c r="Y175" s="106"/>
      <c r="Z175" s="106"/>
      <c r="AA175" s="106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</row>
    <row r="176" spans="1:51" ht="15.75">
      <c r="A176" s="105"/>
      <c r="B176" s="105"/>
      <c r="C176" s="105"/>
      <c r="D176" s="18"/>
      <c r="E176" s="105"/>
      <c r="F176" s="105"/>
      <c r="G176" s="105"/>
      <c r="H176" s="105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  <c r="X176" s="106"/>
      <c r="Y176" s="106"/>
      <c r="Z176" s="106"/>
      <c r="AA176" s="106"/>
      <c r="AB176" s="105"/>
      <c r="AC176" s="105"/>
      <c r="AD176" s="105"/>
      <c r="AE176" s="105"/>
      <c r="AF176" s="105"/>
      <c r="AG176" s="105"/>
      <c r="AH176" s="105"/>
      <c r="AI176" s="105"/>
      <c r="AJ176" s="105"/>
      <c r="AK176" s="105"/>
      <c r="AL176" s="105"/>
      <c r="AM176" s="105"/>
      <c r="AN176" s="105"/>
      <c r="AO176" s="105"/>
      <c r="AP176" s="105"/>
      <c r="AQ176" s="105"/>
      <c r="AR176" s="105"/>
      <c r="AS176" s="105"/>
      <c r="AT176" s="105"/>
      <c r="AU176" s="105"/>
      <c r="AV176" s="105"/>
      <c r="AW176" s="105"/>
      <c r="AX176" s="105"/>
      <c r="AY176" s="105"/>
    </row>
    <row r="177" spans="1:51" ht="15.75">
      <c r="A177" s="105"/>
      <c r="B177" s="105"/>
      <c r="C177" s="105"/>
      <c r="D177" s="18"/>
      <c r="E177" s="105"/>
      <c r="F177" s="105"/>
      <c r="G177" s="105"/>
      <c r="H177" s="105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5"/>
      <c r="AC177" s="105"/>
      <c r="AD177" s="105"/>
      <c r="AE177" s="105"/>
      <c r="AF177" s="105"/>
      <c r="AG177" s="105"/>
      <c r="AH177" s="105"/>
      <c r="AI177" s="105"/>
      <c r="AJ177" s="105"/>
      <c r="AK177" s="105"/>
      <c r="AL177" s="105"/>
      <c r="AM177" s="105"/>
      <c r="AN177" s="105"/>
      <c r="AO177" s="105"/>
      <c r="AP177" s="105"/>
      <c r="AQ177" s="105"/>
      <c r="AR177" s="105"/>
      <c r="AS177" s="105"/>
      <c r="AT177" s="105"/>
      <c r="AU177" s="105"/>
      <c r="AV177" s="105"/>
      <c r="AW177" s="105"/>
      <c r="AX177" s="105"/>
      <c r="AY177" s="105"/>
    </row>
    <row r="178" spans="1:51" ht="15.75">
      <c r="A178" s="105"/>
      <c r="B178" s="105"/>
      <c r="C178" s="105"/>
      <c r="D178" s="18"/>
      <c r="E178" s="105"/>
      <c r="F178" s="105"/>
      <c r="G178" s="105"/>
      <c r="H178" s="105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  <c r="X178" s="106"/>
      <c r="Y178" s="106"/>
      <c r="Z178" s="106"/>
      <c r="AA178" s="106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5"/>
      <c r="AU178" s="105"/>
      <c r="AV178" s="105"/>
      <c r="AW178" s="105"/>
      <c r="AX178" s="105"/>
      <c r="AY178" s="105"/>
    </row>
    <row r="179" spans="1:51" ht="15.75">
      <c r="A179" s="105"/>
      <c r="B179" s="105"/>
      <c r="C179" s="105"/>
      <c r="D179" s="18"/>
      <c r="E179" s="105"/>
      <c r="F179" s="105"/>
      <c r="G179" s="105"/>
      <c r="H179" s="105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T179" s="105"/>
      <c r="AU179" s="105"/>
      <c r="AV179" s="105"/>
      <c r="AW179" s="105"/>
      <c r="AX179" s="105"/>
      <c r="AY179" s="105"/>
    </row>
    <row r="180" spans="1:51" ht="15.75">
      <c r="A180" s="105"/>
      <c r="B180" s="105"/>
      <c r="C180" s="105"/>
      <c r="D180" s="18"/>
      <c r="E180" s="105"/>
      <c r="F180" s="105"/>
      <c r="G180" s="105"/>
      <c r="H180" s="105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  <c r="W180" s="106"/>
      <c r="X180" s="106"/>
      <c r="Y180" s="106"/>
      <c r="Z180" s="106"/>
      <c r="AA180" s="106"/>
      <c r="AB180" s="105"/>
      <c r="AC180" s="105"/>
      <c r="AD180" s="105"/>
      <c r="AE180" s="105"/>
      <c r="AF180" s="105"/>
      <c r="AG180" s="105"/>
      <c r="AH180" s="105"/>
      <c r="AI180" s="105"/>
      <c r="AJ180" s="105"/>
      <c r="AK180" s="105"/>
      <c r="AL180" s="105"/>
      <c r="AM180" s="105"/>
      <c r="AN180" s="105"/>
      <c r="AO180" s="105"/>
      <c r="AP180" s="105"/>
      <c r="AQ180" s="105"/>
      <c r="AR180" s="105"/>
      <c r="AS180" s="105"/>
      <c r="AT180" s="105"/>
      <c r="AU180" s="105"/>
      <c r="AV180" s="105"/>
      <c r="AW180" s="105"/>
      <c r="AX180" s="105"/>
      <c r="AY180" s="105"/>
    </row>
    <row r="181" spans="1:51" ht="15.75">
      <c r="A181" s="105"/>
      <c r="B181" s="105"/>
      <c r="C181" s="105"/>
      <c r="D181" s="18"/>
      <c r="E181" s="105"/>
      <c r="F181" s="105"/>
      <c r="G181" s="105"/>
      <c r="H181" s="105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  <c r="X181" s="106"/>
      <c r="Y181" s="106"/>
      <c r="Z181" s="106"/>
      <c r="AA181" s="106"/>
      <c r="AB181" s="105"/>
      <c r="AC181" s="105"/>
      <c r="AD181" s="105"/>
      <c r="AE181" s="105"/>
      <c r="AF181" s="105"/>
      <c r="AG181" s="105"/>
      <c r="AH181" s="105"/>
      <c r="AI181" s="105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  <c r="AT181" s="105"/>
      <c r="AU181" s="105"/>
      <c r="AV181" s="105"/>
      <c r="AW181" s="105"/>
      <c r="AX181" s="105"/>
      <c r="AY181" s="105"/>
    </row>
    <row r="182" spans="1:51" ht="15.75">
      <c r="A182" s="105"/>
      <c r="B182" s="105"/>
      <c r="C182" s="105"/>
      <c r="D182" s="18"/>
      <c r="E182" s="105"/>
      <c r="F182" s="105"/>
      <c r="G182" s="105"/>
      <c r="H182" s="105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  <c r="X182" s="106"/>
      <c r="Y182" s="106"/>
      <c r="Z182" s="106"/>
      <c r="AA182" s="106"/>
      <c r="AB182" s="105"/>
      <c r="AC182" s="105"/>
      <c r="AD182" s="105"/>
      <c r="AE182" s="105"/>
      <c r="AF182" s="105"/>
      <c r="AG182" s="105"/>
      <c r="AH182" s="105"/>
      <c r="AI182" s="105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T182" s="105"/>
      <c r="AU182" s="105"/>
      <c r="AV182" s="105"/>
      <c r="AW182" s="105"/>
      <c r="AX182" s="105"/>
      <c r="AY182" s="105"/>
    </row>
    <row r="183" spans="1:51" ht="15.75">
      <c r="A183" s="105"/>
      <c r="B183" s="105"/>
      <c r="C183" s="105"/>
      <c r="D183" s="18"/>
      <c r="E183" s="105"/>
      <c r="F183" s="105"/>
      <c r="G183" s="105"/>
      <c r="H183" s="105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  <c r="X183" s="106"/>
      <c r="Y183" s="106"/>
      <c r="Z183" s="106"/>
      <c r="AA183" s="106"/>
      <c r="AB183" s="105"/>
      <c r="AC183" s="105"/>
      <c r="AD183" s="105"/>
      <c r="AE183" s="105"/>
      <c r="AF183" s="105"/>
      <c r="AG183" s="105"/>
      <c r="AH183" s="105"/>
      <c r="AI183" s="105"/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/>
      <c r="AT183" s="105"/>
      <c r="AU183" s="105"/>
      <c r="AV183" s="105"/>
      <c r="AW183" s="105"/>
      <c r="AX183" s="105"/>
      <c r="AY183" s="105"/>
    </row>
    <row r="184" spans="1:51" ht="15.75">
      <c r="A184" s="105"/>
      <c r="B184" s="105"/>
      <c r="C184" s="105"/>
      <c r="D184" s="18"/>
      <c r="E184" s="105"/>
      <c r="F184" s="105"/>
      <c r="G184" s="105"/>
      <c r="H184" s="105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  <c r="X184" s="106"/>
      <c r="Y184" s="106"/>
      <c r="Z184" s="106"/>
      <c r="AA184" s="106"/>
      <c r="AB184" s="105"/>
      <c r="AC184" s="105"/>
      <c r="AD184" s="105"/>
      <c r="AE184" s="105"/>
      <c r="AF184" s="105"/>
      <c r="AG184" s="105"/>
      <c r="AH184" s="105"/>
      <c r="AI184" s="105"/>
      <c r="AJ184" s="105"/>
      <c r="AK184" s="105"/>
      <c r="AL184" s="105"/>
      <c r="AM184" s="105"/>
      <c r="AN184" s="105"/>
      <c r="AO184" s="105"/>
      <c r="AP184" s="105"/>
      <c r="AQ184" s="105"/>
      <c r="AR184" s="105"/>
      <c r="AS184" s="105"/>
      <c r="AT184" s="105"/>
      <c r="AU184" s="105"/>
      <c r="AV184" s="105"/>
      <c r="AW184" s="105"/>
      <c r="AX184" s="105"/>
      <c r="AY184" s="105"/>
    </row>
    <row r="185" spans="1:51" ht="15.75">
      <c r="A185" s="105"/>
      <c r="B185" s="105"/>
      <c r="C185" s="105"/>
      <c r="D185" s="18"/>
      <c r="E185" s="105"/>
      <c r="F185" s="105"/>
      <c r="G185" s="105"/>
      <c r="H185" s="105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  <c r="X185" s="106"/>
      <c r="Y185" s="106"/>
      <c r="Z185" s="106"/>
      <c r="AA185" s="106"/>
      <c r="AB185" s="105"/>
      <c r="AC185" s="105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105"/>
      <c r="AQ185" s="105"/>
      <c r="AR185" s="105"/>
      <c r="AS185" s="105"/>
      <c r="AT185" s="105"/>
      <c r="AU185" s="105"/>
      <c r="AV185" s="105"/>
      <c r="AW185" s="105"/>
      <c r="AX185" s="105"/>
      <c r="AY185" s="105"/>
    </row>
    <row r="186" spans="1:51" ht="15.75">
      <c r="A186" s="105"/>
      <c r="B186" s="105"/>
      <c r="C186" s="105"/>
      <c r="D186" s="18"/>
      <c r="E186" s="105"/>
      <c r="F186" s="105"/>
      <c r="G186" s="105"/>
      <c r="H186" s="105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5"/>
      <c r="AC186" s="105"/>
      <c r="AD186" s="105"/>
      <c r="AE186" s="105"/>
      <c r="AF186" s="105"/>
      <c r="AG186" s="105"/>
      <c r="AH186" s="105"/>
      <c r="AI186" s="105"/>
      <c r="AJ186" s="105"/>
      <c r="AK186" s="105"/>
      <c r="AL186" s="105"/>
      <c r="AM186" s="105"/>
      <c r="AN186" s="105"/>
      <c r="AO186" s="105"/>
      <c r="AP186" s="105"/>
      <c r="AQ186" s="105"/>
      <c r="AR186" s="105"/>
      <c r="AS186" s="105"/>
      <c r="AT186" s="105"/>
      <c r="AU186" s="105"/>
      <c r="AV186" s="105"/>
      <c r="AW186" s="105"/>
      <c r="AX186" s="105"/>
      <c r="AY186" s="105"/>
    </row>
    <row r="187" spans="1:51" ht="15.75">
      <c r="A187" s="105"/>
      <c r="B187" s="105"/>
      <c r="C187" s="105"/>
      <c r="D187" s="18"/>
      <c r="E187" s="105"/>
      <c r="F187" s="105"/>
      <c r="G187" s="105"/>
      <c r="H187" s="105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5"/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105"/>
      <c r="AS187" s="105"/>
      <c r="AT187" s="105"/>
      <c r="AU187" s="105"/>
      <c r="AV187" s="105"/>
      <c r="AW187" s="105"/>
      <c r="AX187" s="105"/>
      <c r="AY187" s="105"/>
    </row>
    <row r="188" spans="1:51" ht="15.75">
      <c r="A188" s="105"/>
      <c r="B188" s="105"/>
      <c r="C188" s="105"/>
      <c r="D188" s="18"/>
      <c r="E188" s="105"/>
      <c r="F188" s="105"/>
      <c r="G188" s="105"/>
      <c r="H188" s="105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6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5"/>
      <c r="AT188" s="105"/>
      <c r="AU188" s="105"/>
      <c r="AV188" s="105"/>
      <c r="AW188" s="105"/>
      <c r="AX188" s="105"/>
      <c r="AY188" s="105"/>
    </row>
    <row r="189" spans="1:51" ht="15.75">
      <c r="A189" s="105"/>
      <c r="B189" s="105"/>
      <c r="C189" s="105"/>
      <c r="D189" s="18"/>
      <c r="E189" s="105"/>
      <c r="F189" s="105"/>
      <c r="G189" s="105"/>
      <c r="H189" s="105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5"/>
      <c r="AT189" s="105"/>
      <c r="AU189" s="105"/>
      <c r="AV189" s="105"/>
      <c r="AW189" s="105"/>
      <c r="AX189" s="105"/>
      <c r="AY189" s="105"/>
    </row>
    <row r="190" spans="1:51" ht="15.75">
      <c r="A190" s="105"/>
      <c r="B190" s="105"/>
      <c r="C190" s="105"/>
      <c r="D190" s="18"/>
      <c r="E190" s="105"/>
      <c r="F190" s="105"/>
      <c r="G190" s="105"/>
      <c r="H190" s="105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5"/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105"/>
      <c r="AS190" s="105"/>
      <c r="AT190" s="105"/>
      <c r="AU190" s="105"/>
      <c r="AV190" s="105"/>
      <c r="AW190" s="105"/>
      <c r="AX190" s="105"/>
      <c r="AY190" s="105"/>
    </row>
    <row r="191" spans="1:51" ht="15.75">
      <c r="A191" s="105"/>
      <c r="B191" s="105"/>
      <c r="C191" s="105"/>
      <c r="D191" s="18"/>
      <c r="E191" s="105"/>
      <c r="F191" s="105"/>
      <c r="G191" s="105"/>
      <c r="H191" s="105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5"/>
      <c r="AC191" s="105"/>
      <c r="AD191" s="105"/>
      <c r="AE191" s="105"/>
      <c r="AF191" s="105"/>
      <c r="AG191" s="105"/>
      <c r="AH191" s="105"/>
      <c r="AI191" s="105"/>
      <c r="AJ191" s="105"/>
      <c r="AK191" s="105"/>
      <c r="AL191" s="105"/>
      <c r="AM191" s="105"/>
      <c r="AN191" s="105"/>
      <c r="AO191" s="105"/>
      <c r="AP191" s="105"/>
      <c r="AQ191" s="105"/>
      <c r="AR191" s="105"/>
      <c r="AS191" s="105"/>
      <c r="AT191" s="105"/>
      <c r="AU191" s="105"/>
      <c r="AV191" s="105"/>
      <c r="AW191" s="105"/>
      <c r="AX191" s="105"/>
      <c r="AY191" s="105"/>
    </row>
    <row r="192" spans="1:51" ht="15.75">
      <c r="A192" s="105"/>
      <c r="B192" s="105"/>
      <c r="C192" s="105"/>
      <c r="D192" s="18"/>
      <c r="E192" s="105"/>
      <c r="F192" s="105"/>
      <c r="G192" s="105"/>
      <c r="H192" s="105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  <c r="X192" s="106"/>
      <c r="Y192" s="106"/>
      <c r="Z192" s="106"/>
      <c r="AA192" s="106"/>
      <c r="AB192" s="105"/>
      <c r="AC192" s="105"/>
      <c r="AD192" s="105"/>
      <c r="AE192" s="105"/>
      <c r="AF192" s="105"/>
      <c r="AG192" s="105"/>
      <c r="AH192" s="105"/>
      <c r="AI192" s="105"/>
      <c r="AJ192" s="105"/>
      <c r="AK192" s="105"/>
      <c r="AL192" s="105"/>
      <c r="AM192" s="105"/>
      <c r="AN192" s="105"/>
      <c r="AO192" s="105"/>
      <c r="AP192" s="105"/>
      <c r="AQ192" s="105"/>
      <c r="AR192" s="105"/>
      <c r="AS192" s="105"/>
      <c r="AT192" s="105"/>
      <c r="AU192" s="105"/>
      <c r="AV192" s="105"/>
      <c r="AW192" s="105"/>
      <c r="AX192" s="105"/>
      <c r="AY192" s="105"/>
    </row>
    <row r="193" spans="1:51" ht="15.75">
      <c r="A193" s="105"/>
      <c r="B193" s="105"/>
      <c r="C193" s="105"/>
      <c r="D193" s="18"/>
      <c r="E193" s="105"/>
      <c r="F193" s="105"/>
      <c r="G193" s="105"/>
      <c r="H193" s="105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5"/>
      <c r="AC193" s="105"/>
      <c r="AD193" s="105"/>
      <c r="AE193" s="105"/>
      <c r="AF193" s="105"/>
      <c r="AG193" s="105"/>
      <c r="AH193" s="105"/>
      <c r="AI193" s="105"/>
      <c r="AJ193" s="105"/>
      <c r="AK193" s="105"/>
      <c r="AL193" s="105"/>
      <c r="AM193" s="105"/>
      <c r="AN193" s="105"/>
      <c r="AO193" s="105"/>
      <c r="AP193" s="105"/>
      <c r="AQ193" s="105"/>
      <c r="AR193" s="105"/>
      <c r="AS193" s="105"/>
      <c r="AT193" s="105"/>
      <c r="AU193" s="105"/>
      <c r="AV193" s="105"/>
      <c r="AW193" s="105"/>
      <c r="AX193" s="105"/>
      <c r="AY193" s="105"/>
    </row>
    <row r="194" spans="1:51" ht="15.75">
      <c r="A194" s="105"/>
      <c r="B194" s="105"/>
      <c r="C194" s="105"/>
      <c r="D194" s="18"/>
      <c r="E194" s="105"/>
      <c r="F194" s="105"/>
      <c r="G194" s="105"/>
      <c r="H194" s="105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  <c r="X194" s="106"/>
      <c r="Y194" s="106"/>
      <c r="Z194" s="106"/>
      <c r="AA194" s="106"/>
      <c r="AB194" s="105"/>
      <c r="AC194" s="105"/>
      <c r="AD194" s="105"/>
      <c r="AE194" s="105"/>
      <c r="AF194" s="105"/>
      <c r="AG194" s="105"/>
      <c r="AH194" s="105"/>
      <c r="AI194" s="105"/>
      <c r="AJ194" s="105"/>
      <c r="AK194" s="105"/>
      <c r="AL194" s="105"/>
      <c r="AM194" s="105"/>
      <c r="AN194" s="105"/>
      <c r="AO194" s="105"/>
      <c r="AP194" s="105"/>
      <c r="AQ194" s="105"/>
      <c r="AR194" s="105"/>
      <c r="AS194" s="105"/>
      <c r="AT194" s="105"/>
      <c r="AU194" s="105"/>
      <c r="AV194" s="105"/>
      <c r="AW194" s="105"/>
      <c r="AX194" s="105"/>
      <c r="AY194" s="105"/>
    </row>
    <row r="195" spans="1:51" ht="15.75">
      <c r="A195" s="105"/>
      <c r="B195" s="105"/>
      <c r="C195" s="105"/>
      <c r="D195" s="18"/>
      <c r="E195" s="105"/>
      <c r="F195" s="105"/>
      <c r="G195" s="105"/>
      <c r="H195" s="105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  <c r="X195" s="106"/>
      <c r="Y195" s="106"/>
      <c r="Z195" s="106"/>
      <c r="AA195" s="106"/>
      <c r="AB195" s="105"/>
      <c r="AC195" s="105"/>
      <c r="AD195" s="105"/>
      <c r="AE195" s="105"/>
      <c r="AF195" s="105"/>
      <c r="AG195" s="105"/>
      <c r="AH195" s="105"/>
      <c r="AI195" s="105"/>
      <c r="AJ195" s="105"/>
      <c r="AK195" s="105"/>
      <c r="AL195" s="105"/>
      <c r="AM195" s="105"/>
      <c r="AN195" s="105"/>
      <c r="AO195" s="105"/>
      <c r="AP195" s="105"/>
      <c r="AQ195" s="105"/>
      <c r="AR195" s="105"/>
      <c r="AS195" s="105"/>
      <c r="AT195" s="105"/>
      <c r="AU195" s="105"/>
      <c r="AV195" s="105"/>
      <c r="AW195" s="105"/>
      <c r="AX195" s="105"/>
      <c r="AY195" s="105"/>
    </row>
    <row r="196" spans="1:51" ht="15.75">
      <c r="A196" s="105"/>
      <c r="B196" s="105"/>
      <c r="C196" s="105"/>
      <c r="D196" s="18"/>
      <c r="E196" s="105"/>
      <c r="F196" s="105"/>
      <c r="G196" s="105"/>
      <c r="H196" s="105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  <c r="X196" s="106"/>
      <c r="Y196" s="106"/>
      <c r="Z196" s="106"/>
      <c r="AA196" s="106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5"/>
      <c r="AP196" s="105"/>
      <c r="AQ196" s="105"/>
      <c r="AR196" s="105"/>
      <c r="AS196" s="105"/>
      <c r="AT196" s="105"/>
      <c r="AU196" s="105"/>
      <c r="AV196" s="105"/>
      <c r="AW196" s="105"/>
      <c r="AX196" s="105"/>
      <c r="AY196" s="105"/>
    </row>
    <row r="197" spans="1:51" ht="15.75">
      <c r="A197" s="105"/>
      <c r="B197" s="105"/>
      <c r="C197" s="105"/>
      <c r="D197" s="18"/>
      <c r="E197" s="105"/>
      <c r="F197" s="105"/>
      <c r="G197" s="105"/>
      <c r="H197" s="105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  <c r="X197" s="106"/>
      <c r="Y197" s="106"/>
      <c r="Z197" s="106"/>
      <c r="AA197" s="106"/>
      <c r="AB197" s="105"/>
      <c r="AC197" s="105"/>
      <c r="AD197" s="105"/>
      <c r="AE197" s="105"/>
      <c r="AF197" s="105"/>
      <c r="AG197" s="105"/>
      <c r="AH197" s="105"/>
      <c r="AI197" s="105"/>
      <c r="AJ197" s="105"/>
      <c r="AK197" s="105"/>
      <c r="AL197" s="105"/>
      <c r="AM197" s="105"/>
      <c r="AN197" s="105"/>
      <c r="AO197" s="105"/>
      <c r="AP197" s="105"/>
      <c r="AQ197" s="105"/>
      <c r="AR197" s="105"/>
      <c r="AS197" s="105"/>
      <c r="AT197" s="105"/>
      <c r="AU197" s="105"/>
      <c r="AV197" s="105"/>
      <c r="AW197" s="105"/>
      <c r="AX197" s="105"/>
      <c r="AY197" s="105"/>
    </row>
    <row r="198" spans="1:51" ht="15.75">
      <c r="A198" s="105"/>
      <c r="B198" s="105"/>
      <c r="C198" s="105"/>
      <c r="D198" s="18"/>
      <c r="E198" s="105"/>
      <c r="F198" s="105"/>
      <c r="G198" s="105"/>
      <c r="H198" s="105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  <c r="X198" s="106"/>
      <c r="Y198" s="106"/>
      <c r="Z198" s="106"/>
      <c r="AA198" s="106"/>
      <c r="AB198" s="105"/>
      <c r="AC198" s="105"/>
      <c r="AD198" s="105"/>
      <c r="AE198" s="105"/>
      <c r="AF198" s="105"/>
      <c r="AG198" s="105"/>
      <c r="AH198" s="105"/>
      <c r="AI198" s="105"/>
      <c r="AJ198" s="105"/>
      <c r="AK198" s="105"/>
      <c r="AL198" s="105"/>
      <c r="AM198" s="105"/>
      <c r="AN198" s="105"/>
      <c r="AO198" s="105"/>
      <c r="AP198" s="105"/>
      <c r="AQ198" s="105"/>
      <c r="AR198" s="105"/>
      <c r="AS198" s="105"/>
      <c r="AT198" s="105"/>
      <c r="AU198" s="105"/>
      <c r="AV198" s="105"/>
      <c r="AW198" s="105"/>
      <c r="AX198" s="105"/>
      <c r="AY198" s="105"/>
    </row>
    <row r="199" spans="1:51" ht="15.75">
      <c r="A199" s="105"/>
      <c r="B199" s="105"/>
      <c r="C199" s="105"/>
      <c r="D199" s="18"/>
      <c r="E199" s="105"/>
      <c r="F199" s="105"/>
      <c r="G199" s="105"/>
      <c r="H199" s="105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  <c r="X199" s="106"/>
      <c r="Y199" s="106"/>
      <c r="Z199" s="106"/>
      <c r="AA199" s="106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/>
      <c r="AN199" s="105"/>
      <c r="AO199" s="105"/>
      <c r="AP199" s="105"/>
      <c r="AQ199" s="105"/>
      <c r="AR199" s="105"/>
      <c r="AS199" s="105"/>
      <c r="AT199" s="105"/>
      <c r="AU199" s="105"/>
      <c r="AV199" s="105"/>
      <c r="AW199" s="105"/>
      <c r="AX199" s="105"/>
      <c r="AY199" s="105"/>
    </row>
    <row r="200" spans="1:51" ht="15.75">
      <c r="A200" s="105"/>
      <c r="B200" s="105"/>
      <c r="C200" s="105"/>
      <c r="D200" s="18"/>
      <c r="E200" s="105"/>
      <c r="F200" s="105"/>
      <c r="G200" s="105"/>
      <c r="H200" s="105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  <c r="Y200" s="106"/>
      <c r="Z200" s="106"/>
      <c r="AA200" s="106"/>
      <c r="AB200" s="105"/>
      <c r="AC200" s="105"/>
      <c r="AD200" s="105"/>
      <c r="AE200" s="105"/>
      <c r="AF200" s="105"/>
      <c r="AG200" s="105"/>
      <c r="AH200" s="105"/>
      <c r="AI200" s="105"/>
      <c r="AJ200" s="105"/>
      <c r="AK200" s="105"/>
      <c r="AL200" s="105"/>
      <c r="AM200" s="105"/>
      <c r="AN200" s="105"/>
      <c r="AO200" s="105"/>
      <c r="AP200" s="105"/>
      <c r="AQ200" s="105"/>
      <c r="AR200" s="105"/>
      <c r="AS200" s="105"/>
      <c r="AT200" s="105"/>
      <c r="AU200" s="105"/>
      <c r="AV200" s="105"/>
      <c r="AW200" s="105"/>
      <c r="AX200" s="105"/>
      <c r="AY200" s="105"/>
    </row>
    <row r="201" spans="1:51" ht="15.75">
      <c r="A201" s="105"/>
      <c r="B201" s="105"/>
      <c r="C201" s="105"/>
      <c r="D201" s="18"/>
      <c r="E201" s="105"/>
      <c r="F201" s="105"/>
      <c r="G201" s="105"/>
      <c r="H201" s="105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  <c r="T201" s="106"/>
      <c r="U201" s="106"/>
      <c r="V201" s="106"/>
      <c r="W201" s="106"/>
      <c r="X201" s="106"/>
      <c r="Y201" s="106"/>
      <c r="Z201" s="106"/>
      <c r="AA201" s="106"/>
      <c r="AB201" s="105"/>
      <c r="AC201" s="105"/>
      <c r="AD201" s="105"/>
      <c r="AE201" s="105"/>
      <c r="AF201" s="105"/>
      <c r="AG201" s="105"/>
      <c r="AH201" s="105"/>
      <c r="AI201" s="105"/>
      <c r="AJ201" s="105"/>
      <c r="AK201" s="105"/>
      <c r="AL201" s="105"/>
      <c r="AM201" s="105"/>
      <c r="AN201" s="105"/>
      <c r="AO201" s="105"/>
      <c r="AP201" s="105"/>
      <c r="AQ201" s="105"/>
      <c r="AR201" s="105"/>
      <c r="AS201" s="105"/>
      <c r="AT201" s="105"/>
      <c r="AU201" s="105"/>
      <c r="AV201" s="105"/>
      <c r="AW201" s="105"/>
      <c r="AX201" s="105"/>
      <c r="AY201" s="105"/>
    </row>
    <row r="202" spans="1:51" ht="15.75">
      <c r="A202" s="105"/>
      <c r="B202" s="105"/>
      <c r="C202" s="105"/>
      <c r="D202" s="18"/>
      <c r="E202" s="105"/>
      <c r="F202" s="105"/>
      <c r="G202" s="105"/>
      <c r="H202" s="105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  <c r="X202" s="106"/>
      <c r="Y202" s="106"/>
      <c r="Z202" s="106"/>
      <c r="AA202" s="106"/>
      <c r="AB202" s="105"/>
      <c r="AC202" s="105"/>
      <c r="AD202" s="105"/>
      <c r="AE202" s="105"/>
      <c r="AF202" s="105"/>
      <c r="AG202" s="105"/>
      <c r="AH202" s="105"/>
      <c r="AI202" s="105"/>
      <c r="AJ202" s="105"/>
      <c r="AK202" s="105"/>
      <c r="AL202" s="105"/>
      <c r="AM202" s="105"/>
      <c r="AN202" s="105"/>
      <c r="AO202" s="105"/>
      <c r="AP202" s="105"/>
      <c r="AQ202" s="105"/>
      <c r="AR202" s="105"/>
      <c r="AS202" s="105"/>
      <c r="AT202" s="105"/>
      <c r="AU202" s="105"/>
      <c r="AV202" s="105"/>
      <c r="AW202" s="105"/>
      <c r="AX202" s="105"/>
      <c r="AY202" s="105"/>
    </row>
    <row r="203" spans="1:51" ht="15.75">
      <c r="A203" s="105"/>
      <c r="B203" s="105"/>
      <c r="C203" s="105"/>
      <c r="D203" s="18"/>
      <c r="E203" s="105"/>
      <c r="F203" s="105"/>
      <c r="G203" s="105"/>
      <c r="H203" s="105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  <c r="X203" s="106"/>
      <c r="Y203" s="106"/>
      <c r="Z203" s="106"/>
      <c r="AA203" s="106"/>
      <c r="AB203" s="105"/>
      <c r="AC203" s="105"/>
      <c r="AD203" s="105"/>
      <c r="AE203" s="105"/>
      <c r="AF203" s="105"/>
      <c r="AG203" s="105"/>
      <c r="AH203" s="105"/>
      <c r="AI203" s="105"/>
      <c r="AJ203" s="105"/>
      <c r="AK203" s="105"/>
      <c r="AL203" s="105"/>
      <c r="AM203" s="105"/>
      <c r="AN203" s="105"/>
      <c r="AO203" s="105"/>
      <c r="AP203" s="105"/>
      <c r="AQ203" s="105"/>
      <c r="AR203" s="105"/>
      <c r="AS203" s="105"/>
      <c r="AT203" s="105"/>
      <c r="AU203" s="105"/>
      <c r="AV203" s="105"/>
      <c r="AW203" s="105"/>
      <c r="AX203" s="105"/>
      <c r="AY203" s="105"/>
    </row>
    <row r="204" spans="1:51" ht="15.75">
      <c r="A204" s="105"/>
      <c r="B204" s="105"/>
      <c r="C204" s="105"/>
      <c r="D204" s="18"/>
      <c r="E204" s="105"/>
      <c r="F204" s="105"/>
      <c r="G204" s="105"/>
      <c r="H204" s="105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  <c r="X204" s="106"/>
      <c r="Y204" s="106"/>
      <c r="Z204" s="106"/>
      <c r="AA204" s="106"/>
      <c r="AB204" s="105"/>
      <c r="AC204" s="105"/>
      <c r="AD204" s="105"/>
      <c r="AE204" s="105"/>
      <c r="AF204" s="105"/>
      <c r="AG204" s="105"/>
      <c r="AH204" s="105"/>
      <c r="AI204" s="105"/>
      <c r="AJ204" s="105"/>
      <c r="AK204" s="105"/>
      <c r="AL204" s="105"/>
      <c r="AM204" s="105"/>
      <c r="AN204" s="105"/>
      <c r="AO204" s="105"/>
      <c r="AP204" s="105"/>
      <c r="AQ204" s="105"/>
      <c r="AR204" s="105"/>
      <c r="AS204" s="105"/>
      <c r="AT204" s="105"/>
      <c r="AU204" s="105"/>
      <c r="AV204" s="105"/>
      <c r="AW204" s="105"/>
      <c r="AX204" s="105"/>
      <c r="AY204" s="105"/>
    </row>
    <row r="205" spans="1:51" ht="15.75">
      <c r="A205" s="105"/>
      <c r="B205" s="105"/>
      <c r="C205" s="105"/>
      <c r="D205" s="18"/>
      <c r="E205" s="105"/>
      <c r="F205" s="105"/>
      <c r="G205" s="105"/>
      <c r="H205" s="105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6"/>
      <c r="X205" s="106"/>
      <c r="Y205" s="106"/>
      <c r="Z205" s="106"/>
      <c r="AA205" s="106"/>
      <c r="AB205" s="105"/>
      <c r="AC205" s="105"/>
      <c r="AD205" s="105"/>
      <c r="AE205" s="105"/>
      <c r="AF205" s="105"/>
      <c r="AG205" s="105"/>
      <c r="AH205" s="105"/>
      <c r="AI205" s="105"/>
      <c r="AJ205" s="105"/>
      <c r="AK205" s="105"/>
      <c r="AL205" s="105"/>
      <c r="AM205" s="105"/>
      <c r="AN205" s="105"/>
      <c r="AO205" s="105"/>
      <c r="AP205" s="105"/>
      <c r="AQ205" s="105"/>
      <c r="AR205" s="105"/>
      <c r="AS205" s="105"/>
      <c r="AT205" s="105"/>
      <c r="AU205" s="105"/>
      <c r="AV205" s="105"/>
      <c r="AW205" s="105"/>
      <c r="AX205" s="105"/>
      <c r="AY205" s="105"/>
    </row>
    <row r="206" spans="1:51" ht="15.75">
      <c r="A206" s="105"/>
      <c r="B206" s="105"/>
      <c r="C206" s="105"/>
      <c r="D206" s="18"/>
      <c r="E206" s="105"/>
      <c r="F206" s="105"/>
      <c r="G206" s="105"/>
      <c r="H206" s="105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  <c r="W206" s="106"/>
      <c r="X206" s="106"/>
      <c r="Y206" s="106"/>
      <c r="Z206" s="106"/>
      <c r="AA206" s="106"/>
      <c r="AB206" s="105"/>
      <c r="AC206" s="105"/>
      <c r="AD206" s="105"/>
      <c r="AE206" s="105"/>
      <c r="AF206" s="105"/>
      <c r="AG206" s="105"/>
      <c r="AH206" s="105"/>
      <c r="AI206" s="105"/>
      <c r="AJ206" s="105"/>
      <c r="AK206" s="105"/>
      <c r="AL206" s="105"/>
      <c r="AM206" s="105"/>
      <c r="AN206" s="105"/>
      <c r="AO206" s="105"/>
      <c r="AP206" s="105"/>
      <c r="AQ206" s="105"/>
      <c r="AR206" s="105"/>
      <c r="AS206" s="105"/>
      <c r="AT206" s="105"/>
      <c r="AU206" s="105"/>
      <c r="AV206" s="105"/>
      <c r="AW206" s="105"/>
      <c r="AX206" s="105"/>
      <c r="AY206" s="105"/>
    </row>
    <row r="207" spans="1:51" ht="15.75">
      <c r="A207" s="105"/>
      <c r="B207" s="105"/>
      <c r="C207" s="105"/>
      <c r="D207" s="18"/>
      <c r="E207" s="105"/>
      <c r="F207" s="105"/>
      <c r="G207" s="105"/>
      <c r="H207" s="105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  <c r="X207" s="106"/>
      <c r="Y207" s="106"/>
      <c r="Z207" s="106"/>
      <c r="AA207" s="106"/>
      <c r="AB207" s="105"/>
      <c r="AC207" s="105"/>
      <c r="AD207" s="105"/>
      <c r="AE207" s="105"/>
      <c r="AF207" s="105"/>
      <c r="AG207" s="105"/>
      <c r="AH207" s="105"/>
      <c r="AI207" s="105"/>
      <c r="AJ207" s="105"/>
      <c r="AK207" s="105"/>
      <c r="AL207" s="105"/>
      <c r="AM207" s="105"/>
      <c r="AN207" s="105"/>
      <c r="AO207" s="105"/>
      <c r="AP207" s="105"/>
      <c r="AQ207" s="105"/>
      <c r="AR207" s="105"/>
      <c r="AS207" s="105"/>
      <c r="AT207" s="105"/>
      <c r="AU207" s="105"/>
      <c r="AV207" s="105"/>
      <c r="AW207" s="105"/>
      <c r="AX207" s="105"/>
      <c r="AY207" s="105"/>
    </row>
    <row r="208" spans="1:51" ht="15.75">
      <c r="A208" s="105"/>
      <c r="B208" s="105"/>
      <c r="C208" s="105"/>
      <c r="D208" s="18"/>
      <c r="E208" s="105"/>
      <c r="F208" s="105"/>
      <c r="G208" s="105"/>
      <c r="H208" s="105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  <c r="X208" s="106"/>
      <c r="Y208" s="106"/>
      <c r="Z208" s="106"/>
      <c r="AA208" s="106"/>
      <c r="AB208" s="105"/>
      <c r="AC208" s="105"/>
      <c r="AD208" s="105"/>
      <c r="AE208" s="105"/>
      <c r="AF208" s="105"/>
      <c r="AG208" s="105"/>
      <c r="AH208" s="105"/>
      <c r="AI208" s="105"/>
      <c r="AJ208" s="105"/>
      <c r="AK208" s="105"/>
      <c r="AL208" s="105"/>
      <c r="AM208" s="105"/>
      <c r="AN208" s="105"/>
      <c r="AO208" s="105"/>
      <c r="AP208" s="105"/>
      <c r="AQ208" s="105"/>
      <c r="AR208" s="105"/>
      <c r="AS208" s="105"/>
      <c r="AT208" s="105"/>
      <c r="AU208" s="105"/>
      <c r="AV208" s="105"/>
      <c r="AW208" s="105"/>
      <c r="AX208" s="105"/>
      <c r="AY208" s="105"/>
    </row>
    <row r="209" spans="1:51" ht="15.75">
      <c r="A209" s="105"/>
      <c r="B209" s="105"/>
      <c r="C209" s="105"/>
      <c r="D209" s="18"/>
      <c r="E209" s="105"/>
      <c r="F209" s="105"/>
      <c r="G209" s="105"/>
      <c r="H209" s="105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  <c r="X209" s="106"/>
      <c r="Y209" s="106"/>
      <c r="Z209" s="106"/>
      <c r="AA209" s="106"/>
      <c r="AB209" s="105"/>
      <c r="AC209" s="105"/>
      <c r="AD209" s="105"/>
      <c r="AE209" s="105"/>
      <c r="AF209" s="105"/>
      <c r="AG209" s="105"/>
      <c r="AH209" s="105"/>
      <c r="AI209" s="105"/>
      <c r="AJ209" s="105"/>
      <c r="AK209" s="105"/>
      <c r="AL209" s="105"/>
      <c r="AM209" s="105"/>
      <c r="AN209" s="105"/>
      <c r="AO209" s="105"/>
      <c r="AP209" s="105"/>
      <c r="AQ209" s="105"/>
      <c r="AR209" s="105"/>
      <c r="AS209" s="105"/>
      <c r="AT209" s="105"/>
      <c r="AU209" s="105"/>
      <c r="AV209" s="105"/>
      <c r="AW209" s="105"/>
      <c r="AX209" s="105"/>
      <c r="AY209" s="105"/>
    </row>
    <row r="210" spans="1:51" ht="15.75">
      <c r="A210" s="105"/>
      <c r="B210" s="105"/>
      <c r="C210" s="105"/>
      <c r="D210" s="18"/>
      <c r="E210" s="105"/>
      <c r="F210" s="105"/>
      <c r="G210" s="105"/>
      <c r="H210" s="105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  <c r="X210" s="106"/>
      <c r="Y210" s="106"/>
      <c r="Z210" s="106"/>
      <c r="AA210" s="106"/>
      <c r="AB210" s="105"/>
      <c r="AC210" s="105"/>
      <c r="AD210" s="105"/>
      <c r="AE210" s="105"/>
      <c r="AF210" s="105"/>
      <c r="AG210" s="105"/>
      <c r="AH210" s="105"/>
      <c r="AI210" s="105"/>
      <c r="AJ210" s="105"/>
      <c r="AK210" s="105"/>
      <c r="AL210" s="105"/>
      <c r="AM210" s="105"/>
      <c r="AN210" s="105"/>
      <c r="AO210" s="105"/>
      <c r="AP210" s="105"/>
      <c r="AQ210" s="105"/>
      <c r="AR210" s="105"/>
      <c r="AS210" s="105"/>
      <c r="AT210" s="105"/>
      <c r="AU210" s="105"/>
      <c r="AV210" s="105"/>
      <c r="AW210" s="105"/>
      <c r="AX210" s="105"/>
      <c r="AY210" s="105"/>
    </row>
    <row r="211" spans="1:51" ht="15.75">
      <c r="A211" s="105"/>
      <c r="B211" s="105"/>
      <c r="C211" s="105"/>
      <c r="D211" s="18"/>
      <c r="E211" s="105"/>
      <c r="F211" s="105"/>
      <c r="G211" s="105"/>
      <c r="H211" s="105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  <c r="X211" s="106"/>
      <c r="Y211" s="106"/>
      <c r="Z211" s="106"/>
      <c r="AA211" s="106"/>
      <c r="AB211" s="105"/>
      <c r="AC211" s="105"/>
      <c r="AD211" s="105"/>
      <c r="AE211" s="105"/>
      <c r="AF211" s="105"/>
      <c r="AG211" s="105"/>
      <c r="AH211" s="105"/>
      <c r="AI211" s="105"/>
      <c r="AJ211" s="105"/>
      <c r="AK211" s="105"/>
      <c r="AL211" s="105"/>
      <c r="AM211" s="105"/>
      <c r="AN211" s="105"/>
      <c r="AO211" s="105"/>
      <c r="AP211" s="105"/>
      <c r="AQ211" s="105"/>
      <c r="AR211" s="105"/>
      <c r="AS211" s="105"/>
      <c r="AT211" s="105"/>
      <c r="AU211" s="105"/>
      <c r="AV211" s="105"/>
      <c r="AW211" s="105"/>
      <c r="AX211" s="105"/>
      <c r="AY211" s="105"/>
    </row>
    <row r="212" spans="1:51" ht="15.75">
      <c r="A212" s="105"/>
      <c r="B212" s="105"/>
      <c r="C212" s="105"/>
      <c r="D212" s="18"/>
      <c r="E212" s="105"/>
      <c r="F212" s="105"/>
      <c r="G212" s="105"/>
      <c r="H212" s="105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  <c r="X212" s="106"/>
      <c r="Y212" s="106"/>
      <c r="Z212" s="106"/>
      <c r="AA212" s="106"/>
      <c r="AB212" s="105"/>
      <c r="AC212" s="105"/>
      <c r="AD212" s="105"/>
      <c r="AE212" s="105"/>
      <c r="AF212" s="105"/>
      <c r="AG212" s="105"/>
      <c r="AH212" s="105"/>
      <c r="AI212" s="105"/>
      <c r="AJ212" s="105"/>
      <c r="AK212" s="105"/>
      <c r="AL212" s="105"/>
      <c r="AM212" s="105"/>
      <c r="AN212" s="105"/>
      <c r="AO212" s="105"/>
      <c r="AP212" s="105"/>
      <c r="AQ212" s="105"/>
      <c r="AR212" s="105"/>
      <c r="AS212" s="105"/>
      <c r="AT212" s="105"/>
      <c r="AU212" s="105"/>
      <c r="AV212" s="105"/>
      <c r="AW212" s="105"/>
      <c r="AX212" s="105"/>
      <c r="AY212" s="105"/>
    </row>
    <row r="213" spans="1:51" ht="15.75">
      <c r="A213" s="105"/>
      <c r="B213" s="105"/>
      <c r="C213" s="105"/>
      <c r="D213" s="18"/>
      <c r="E213" s="105"/>
      <c r="F213" s="105"/>
      <c r="G213" s="105"/>
      <c r="H213" s="105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  <c r="X213" s="106"/>
      <c r="Y213" s="106"/>
      <c r="Z213" s="106"/>
      <c r="AA213" s="106"/>
      <c r="AB213" s="105"/>
      <c r="AC213" s="105"/>
      <c r="AD213" s="105"/>
      <c r="AE213" s="105"/>
      <c r="AF213" s="105"/>
      <c r="AG213" s="105"/>
      <c r="AH213" s="105"/>
      <c r="AI213" s="105"/>
      <c r="AJ213" s="105"/>
      <c r="AK213" s="105"/>
      <c r="AL213" s="105"/>
      <c r="AM213" s="105"/>
      <c r="AN213" s="105"/>
      <c r="AO213" s="105"/>
      <c r="AP213" s="105"/>
      <c r="AQ213" s="105"/>
      <c r="AR213" s="105"/>
      <c r="AS213" s="105"/>
      <c r="AT213" s="105"/>
      <c r="AU213" s="105"/>
      <c r="AV213" s="105"/>
      <c r="AW213" s="105"/>
      <c r="AX213" s="105"/>
      <c r="AY213" s="105"/>
    </row>
    <row r="214" spans="1:51" ht="15.75">
      <c r="A214" s="105"/>
      <c r="B214" s="105"/>
      <c r="C214" s="105"/>
      <c r="D214" s="18"/>
      <c r="E214" s="105"/>
      <c r="F214" s="105"/>
      <c r="G214" s="105"/>
      <c r="H214" s="105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  <c r="X214" s="106"/>
      <c r="Y214" s="106"/>
      <c r="Z214" s="106"/>
      <c r="AA214" s="106"/>
      <c r="AB214" s="105"/>
      <c r="AC214" s="105"/>
      <c r="AD214" s="105"/>
      <c r="AE214" s="105"/>
      <c r="AF214" s="105"/>
      <c r="AG214" s="105"/>
      <c r="AH214" s="105"/>
      <c r="AI214" s="105"/>
      <c r="AJ214" s="105"/>
      <c r="AK214" s="105"/>
      <c r="AL214" s="105"/>
      <c r="AM214" s="105"/>
      <c r="AN214" s="105"/>
      <c r="AO214" s="105"/>
      <c r="AP214" s="105"/>
      <c r="AQ214" s="105"/>
      <c r="AR214" s="105"/>
      <c r="AS214" s="105"/>
      <c r="AT214" s="105"/>
      <c r="AU214" s="105"/>
      <c r="AV214" s="105"/>
      <c r="AW214" s="105"/>
      <c r="AX214" s="105"/>
      <c r="AY214" s="105"/>
    </row>
    <row r="215" spans="1:51" ht="15.75">
      <c r="A215" s="105"/>
      <c r="B215" s="105"/>
      <c r="C215" s="105"/>
      <c r="D215" s="18"/>
      <c r="E215" s="105"/>
      <c r="F215" s="105"/>
      <c r="G215" s="105"/>
      <c r="H215" s="105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6"/>
      <c r="AB215" s="105"/>
      <c r="AC215" s="105"/>
      <c r="AD215" s="105"/>
      <c r="AE215" s="105"/>
      <c r="AF215" s="105"/>
      <c r="AG215" s="105"/>
      <c r="AH215" s="105"/>
      <c r="AI215" s="105"/>
      <c r="AJ215" s="105"/>
      <c r="AK215" s="105"/>
      <c r="AL215" s="105"/>
      <c r="AM215" s="105"/>
      <c r="AN215" s="105"/>
      <c r="AO215" s="105"/>
      <c r="AP215" s="105"/>
      <c r="AQ215" s="105"/>
      <c r="AR215" s="105"/>
      <c r="AS215" s="105"/>
      <c r="AT215" s="105"/>
      <c r="AU215" s="105"/>
      <c r="AV215" s="105"/>
      <c r="AW215" s="105"/>
      <c r="AX215" s="105"/>
      <c r="AY215" s="105"/>
    </row>
    <row r="216" spans="1:51" ht="15.75">
      <c r="A216" s="105"/>
      <c r="B216" s="105"/>
      <c r="C216" s="105"/>
      <c r="D216" s="18"/>
      <c r="E216" s="105"/>
      <c r="F216" s="105"/>
      <c r="G216" s="105"/>
      <c r="H216" s="105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  <c r="X216" s="106"/>
      <c r="Y216" s="106"/>
      <c r="Z216" s="106"/>
      <c r="AA216" s="106"/>
      <c r="AB216" s="105"/>
      <c r="AC216" s="105"/>
      <c r="AD216" s="105"/>
      <c r="AE216" s="105"/>
      <c r="AF216" s="105"/>
      <c r="AG216" s="105"/>
      <c r="AH216" s="105"/>
      <c r="AI216" s="105"/>
      <c r="AJ216" s="105"/>
      <c r="AK216" s="105"/>
      <c r="AL216" s="105"/>
      <c r="AM216" s="105"/>
      <c r="AN216" s="105"/>
      <c r="AO216" s="105"/>
      <c r="AP216" s="105"/>
      <c r="AQ216" s="105"/>
      <c r="AR216" s="105"/>
      <c r="AS216" s="105"/>
      <c r="AT216" s="105"/>
      <c r="AU216" s="105"/>
      <c r="AV216" s="105"/>
      <c r="AW216" s="105"/>
      <c r="AX216" s="105"/>
      <c r="AY216" s="105"/>
    </row>
    <row r="217" spans="1:51" ht="15.75">
      <c r="A217" s="105"/>
      <c r="B217" s="105"/>
      <c r="C217" s="105"/>
      <c r="D217" s="18"/>
      <c r="E217" s="105"/>
      <c r="F217" s="105"/>
      <c r="G217" s="105"/>
      <c r="H217" s="105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  <c r="X217" s="106"/>
      <c r="Y217" s="106"/>
      <c r="Z217" s="106"/>
      <c r="AA217" s="106"/>
      <c r="AB217" s="105"/>
      <c r="AC217" s="105"/>
      <c r="AD217" s="105"/>
      <c r="AE217" s="105"/>
      <c r="AF217" s="105"/>
      <c r="AG217" s="105"/>
      <c r="AH217" s="105"/>
      <c r="AI217" s="105"/>
      <c r="AJ217" s="105"/>
      <c r="AK217" s="105"/>
      <c r="AL217" s="105"/>
      <c r="AM217" s="105"/>
      <c r="AN217" s="105"/>
      <c r="AO217" s="105"/>
      <c r="AP217" s="105"/>
      <c r="AQ217" s="105"/>
      <c r="AR217" s="105"/>
      <c r="AS217" s="105"/>
      <c r="AT217" s="105"/>
      <c r="AU217" s="105"/>
      <c r="AV217" s="105"/>
      <c r="AW217" s="105"/>
      <c r="AX217" s="105"/>
      <c r="AY217" s="105"/>
    </row>
    <row r="218" spans="1:51" ht="15.75">
      <c r="A218" s="105"/>
      <c r="B218" s="105"/>
      <c r="C218" s="105"/>
      <c r="D218" s="18"/>
      <c r="E218" s="105"/>
      <c r="F218" s="105"/>
      <c r="G218" s="105"/>
      <c r="H218" s="105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06"/>
      <c r="X218" s="106"/>
      <c r="Y218" s="106"/>
      <c r="Z218" s="106"/>
      <c r="AA218" s="106"/>
      <c r="AB218" s="105"/>
      <c r="AC218" s="105"/>
      <c r="AD218" s="105"/>
      <c r="AE218" s="105"/>
      <c r="AF218" s="105"/>
      <c r="AG218" s="105"/>
      <c r="AH218" s="105"/>
      <c r="AI218" s="105"/>
      <c r="AJ218" s="105"/>
      <c r="AK218" s="105"/>
      <c r="AL218" s="105"/>
      <c r="AM218" s="105"/>
      <c r="AN218" s="105"/>
      <c r="AO218" s="105"/>
      <c r="AP218" s="105"/>
      <c r="AQ218" s="105"/>
      <c r="AR218" s="105"/>
      <c r="AS218" s="105"/>
      <c r="AT218" s="105"/>
      <c r="AU218" s="105"/>
      <c r="AV218" s="105"/>
      <c r="AW218" s="105"/>
      <c r="AX218" s="105"/>
      <c r="AY218" s="105"/>
    </row>
    <row r="219" spans="1:51" ht="15.75">
      <c r="A219" s="105"/>
      <c r="B219" s="105"/>
      <c r="C219" s="105"/>
      <c r="D219" s="18"/>
      <c r="E219" s="105"/>
      <c r="F219" s="105"/>
      <c r="G219" s="105"/>
      <c r="H219" s="105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  <c r="X219" s="106"/>
      <c r="Y219" s="106"/>
      <c r="Z219" s="106"/>
      <c r="AA219" s="106"/>
      <c r="AB219" s="105"/>
      <c r="AC219" s="105"/>
      <c r="AD219" s="105"/>
      <c r="AE219" s="105"/>
      <c r="AF219" s="105"/>
      <c r="AG219" s="105"/>
      <c r="AH219" s="105"/>
      <c r="AI219" s="105"/>
      <c r="AJ219" s="105"/>
      <c r="AK219" s="105"/>
      <c r="AL219" s="105"/>
      <c r="AM219" s="105"/>
      <c r="AN219" s="105"/>
      <c r="AO219" s="105"/>
      <c r="AP219" s="105"/>
      <c r="AQ219" s="105"/>
      <c r="AR219" s="105"/>
      <c r="AS219" s="105"/>
      <c r="AT219" s="105"/>
      <c r="AU219" s="105"/>
      <c r="AV219" s="105"/>
      <c r="AW219" s="105"/>
      <c r="AX219" s="105"/>
      <c r="AY219" s="105"/>
    </row>
    <row r="220" spans="1:51" ht="15.75">
      <c r="A220" s="105"/>
      <c r="B220" s="105"/>
      <c r="C220" s="105"/>
      <c r="D220" s="18"/>
      <c r="E220" s="105"/>
      <c r="F220" s="105"/>
      <c r="G220" s="105"/>
      <c r="H220" s="105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  <c r="X220" s="106"/>
      <c r="Y220" s="106"/>
      <c r="Z220" s="106"/>
      <c r="AA220" s="106"/>
      <c r="AB220" s="105"/>
      <c r="AC220" s="105"/>
      <c r="AD220" s="105"/>
      <c r="AE220" s="105"/>
      <c r="AF220" s="105"/>
      <c r="AG220" s="105"/>
      <c r="AH220" s="105"/>
      <c r="AI220" s="105"/>
      <c r="AJ220" s="105"/>
      <c r="AK220" s="105"/>
      <c r="AL220" s="105"/>
      <c r="AM220" s="105"/>
      <c r="AN220" s="105"/>
      <c r="AO220" s="105"/>
      <c r="AP220" s="105"/>
      <c r="AQ220" s="105"/>
      <c r="AR220" s="105"/>
      <c r="AS220" s="105"/>
      <c r="AT220" s="105"/>
      <c r="AU220" s="105"/>
      <c r="AV220" s="105"/>
      <c r="AW220" s="105"/>
      <c r="AX220" s="105"/>
      <c r="AY220" s="105"/>
    </row>
    <row r="221" spans="1:51" ht="15.75">
      <c r="A221" s="105"/>
      <c r="B221" s="105"/>
      <c r="C221" s="105"/>
      <c r="D221" s="18"/>
      <c r="E221" s="105"/>
      <c r="F221" s="105"/>
      <c r="G221" s="105"/>
      <c r="H221" s="105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  <c r="X221" s="106"/>
      <c r="Y221" s="106"/>
      <c r="Z221" s="106"/>
      <c r="AA221" s="106"/>
      <c r="AB221" s="105"/>
      <c r="AC221" s="105"/>
      <c r="AD221" s="105"/>
      <c r="AE221" s="105"/>
      <c r="AF221" s="105"/>
      <c r="AG221" s="105"/>
      <c r="AH221" s="105"/>
      <c r="AI221" s="105"/>
      <c r="AJ221" s="105"/>
      <c r="AK221" s="105"/>
      <c r="AL221" s="105"/>
      <c r="AM221" s="105"/>
      <c r="AN221" s="105"/>
      <c r="AO221" s="105"/>
      <c r="AP221" s="105"/>
      <c r="AQ221" s="105"/>
      <c r="AR221" s="105"/>
      <c r="AS221" s="105"/>
      <c r="AT221" s="105"/>
      <c r="AU221" s="105"/>
      <c r="AV221" s="105"/>
      <c r="AW221" s="105"/>
      <c r="AX221" s="105"/>
      <c r="AY221" s="105"/>
    </row>
    <row r="222" spans="1:51" ht="15.75">
      <c r="A222" s="105"/>
      <c r="B222" s="105"/>
      <c r="C222" s="105"/>
      <c r="D222" s="18"/>
      <c r="E222" s="105"/>
      <c r="F222" s="105"/>
      <c r="G222" s="105"/>
      <c r="H222" s="105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  <c r="X222" s="106"/>
      <c r="Y222" s="106"/>
      <c r="Z222" s="106"/>
      <c r="AA222" s="106"/>
      <c r="AB222" s="105"/>
      <c r="AC222" s="105"/>
      <c r="AD222" s="105"/>
      <c r="AE222" s="105"/>
      <c r="AF222" s="105"/>
      <c r="AG222" s="105"/>
      <c r="AH222" s="105"/>
      <c r="AI222" s="105"/>
      <c r="AJ222" s="105"/>
      <c r="AK222" s="105"/>
      <c r="AL222" s="105"/>
      <c r="AM222" s="105"/>
      <c r="AN222" s="105"/>
      <c r="AO222" s="105"/>
      <c r="AP222" s="105"/>
      <c r="AQ222" s="105"/>
      <c r="AR222" s="105"/>
      <c r="AS222" s="105"/>
      <c r="AT222" s="105"/>
      <c r="AU222" s="105"/>
      <c r="AV222" s="105"/>
      <c r="AW222" s="105"/>
      <c r="AX222" s="105"/>
      <c r="AY222" s="105"/>
    </row>
    <row r="223" spans="1:51" ht="15.75">
      <c r="A223" s="105"/>
      <c r="B223" s="105"/>
      <c r="C223" s="105"/>
      <c r="D223" s="18"/>
      <c r="E223" s="105"/>
      <c r="F223" s="105"/>
      <c r="G223" s="105"/>
      <c r="H223" s="105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  <c r="X223" s="106"/>
      <c r="Y223" s="106"/>
      <c r="Z223" s="106"/>
      <c r="AA223" s="106"/>
      <c r="AB223" s="105"/>
      <c r="AC223" s="105"/>
      <c r="AD223" s="105"/>
      <c r="AE223" s="105"/>
      <c r="AF223" s="105"/>
      <c r="AG223" s="105"/>
      <c r="AH223" s="105"/>
      <c r="AI223" s="105"/>
      <c r="AJ223" s="105"/>
      <c r="AK223" s="105"/>
      <c r="AL223" s="105"/>
      <c r="AM223" s="105"/>
      <c r="AN223" s="105"/>
      <c r="AO223" s="105"/>
      <c r="AP223" s="105"/>
      <c r="AQ223" s="105"/>
      <c r="AR223" s="105"/>
      <c r="AS223" s="105"/>
      <c r="AT223" s="105"/>
      <c r="AU223" s="105"/>
      <c r="AV223" s="105"/>
      <c r="AW223" s="105"/>
      <c r="AX223" s="105"/>
      <c r="AY223" s="105"/>
    </row>
    <row r="224" spans="1:51" ht="15.75">
      <c r="A224" s="105"/>
      <c r="B224" s="105"/>
      <c r="C224" s="105"/>
      <c r="D224" s="18"/>
      <c r="E224" s="105"/>
      <c r="F224" s="105"/>
      <c r="G224" s="105"/>
      <c r="H224" s="105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  <c r="X224" s="106"/>
      <c r="Y224" s="106"/>
      <c r="Z224" s="106"/>
      <c r="AA224" s="106"/>
      <c r="AB224" s="105"/>
      <c r="AC224" s="105"/>
      <c r="AD224" s="105"/>
      <c r="AE224" s="105"/>
      <c r="AF224" s="105"/>
      <c r="AG224" s="105"/>
      <c r="AH224" s="105"/>
      <c r="AI224" s="105"/>
      <c r="AJ224" s="105"/>
      <c r="AK224" s="105"/>
      <c r="AL224" s="105"/>
      <c r="AM224" s="105"/>
      <c r="AN224" s="105"/>
      <c r="AO224" s="105"/>
      <c r="AP224" s="105"/>
      <c r="AQ224" s="105"/>
      <c r="AR224" s="105"/>
      <c r="AS224" s="105"/>
      <c r="AT224" s="105"/>
      <c r="AU224" s="105"/>
      <c r="AV224" s="105"/>
      <c r="AW224" s="105"/>
      <c r="AX224" s="105"/>
      <c r="AY224" s="105"/>
    </row>
    <row r="225" spans="1:51" ht="15.75">
      <c r="A225" s="105"/>
      <c r="B225" s="105"/>
      <c r="C225" s="105"/>
      <c r="D225" s="18"/>
      <c r="E225" s="105"/>
      <c r="F225" s="105"/>
      <c r="G225" s="105"/>
      <c r="H225" s="105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  <c r="X225" s="106"/>
      <c r="Y225" s="106"/>
      <c r="Z225" s="106"/>
      <c r="AA225" s="106"/>
      <c r="AB225" s="105"/>
      <c r="AC225" s="105"/>
      <c r="AD225" s="105"/>
      <c r="AE225" s="105"/>
      <c r="AF225" s="105"/>
      <c r="AG225" s="105"/>
      <c r="AH225" s="105"/>
      <c r="AI225" s="105"/>
      <c r="AJ225" s="105"/>
      <c r="AK225" s="105"/>
      <c r="AL225" s="105"/>
      <c r="AM225" s="105"/>
      <c r="AN225" s="105"/>
      <c r="AO225" s="105"/>
      <c r="AP225" s="105"/>
      <c r="AQ225" s="105"/>
      <c r="AR225" s="105"/>
      <c r="AS225" s="105"/>
      <c r="AT225" s="105"/>
      <c r="AU225" s="105"/>
      <c r="AV225" s="105"/>
      <c r="AW225" s="105"/>
      <c r="AX225" s="105"/>
      <c r="AY225" s="105"/>
    </row>
    <row r="226" spans="1:51" ht="15.75">
      <c r="A226" s="105"/>
      <c r="B226" s="105"/>
      <c r="C226" s="105"/>
      <c r="D226" s="18"/>
      <c r="E226" s="105"/>
      <c r="F226" s="105"/>
      <c r="G226" s="105"/>
      <c r="H226" s="105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  <c r="X226" s="106"/>
      <c r="Y226" s="106"/>
      <c r="Z226" s="106"/>
      <c r="AA226" s="106"/>
      <c r="AB226" s="105"/>
      <c r="AC226" s="105"/>
      <c r="AD226" s="105"/>
      <c r="AE226" s="105"/>
      <c r="AF226" s="105"/>
      <c r="AG226" s="105"/>
      <c r="AH226" s="105"/>
      <c r="AI226" s="105"/>
      <c r="AJ226" s="105"/>
      <c r="AK226" s="105"/>
      <c r="AL226" s="105"/>
      <c r="AM226" s="105"/>
      <c r="AN226" s="105"/>
      <c r="AO226" s="105"/>
      <c r="AP226" s="105"/>
      <c r="AQ226" s="105"/>
      <c r="AR226" s="105"/>
      <c r="AS226" s="105"/>
      <c r="AT226" s="105"/>
      <c r="AU226" s="105"/>
      <c r="AV226" s="105"/>
      <c r="AW226" s="105"/>
      <c r="AX226" s="105"/>
      <c r="AY226" s="105"/>
    </row>
    <row r="227" spans="1:51" ht="15.75">
      <c r="A227" s="105"/>
      <c r="B227" s="105"/>
      <c r="C227" s="105"/>
      <c r="D227" s="18"/>
      <c r="E227" s="105"/>
      <c r="F227" s="105"/>
      <c r="G227" s="105"/>
      <c r="H227" s="105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  <c r="T227" s="106"/>
      <c r="U227" s="106"/>
      <c r="V227" s="106"/>
      <c r="W227" s="106"/>
      <c r="X227" s="106"/>
      <c r="Y227" s="106"/>
      <c r="Z227" s="106"/>
      <c r="AA227" s="106"/>
      <c r="AB227" s="105"/>
      <c r="AC227" s="105"/>
      <c r="AD227" s="105"/>
      <c r="AE227" s="105"/>
      <c r="AF227" s="105"/>
      <c r="AG227" s="105"/>
      <c r="AH227" s="105"/>
      <c r="AI227" s="105"/>
      <c r="AJ227" s="105"/>
      <c r="AK227" s="105"/>
      <c r="AL227" s="105"/>
      <c r="AM227" s="105"/>
      <c r="AN227" s="105"/>
      <c r="AO227" s="105"/>
      <c r="AP227" s="105"/>
      <c r="AQ227" s="105"/>
      <c r="AR227" s="105"/>
      <c r="AS227" s="105"/>
      <c r="AT227" s="105"/>
      <c r="AU227" s="105"/>
      <c r="AV227" s="105"/>
      <c r="AW227" s="105"/>
      <c r="AX227" s="105"/>
      <c r="AY227" s="105"/>
    </row>
    <row r="228" spans="1:51" ht="15.75">
      <c r="A228" s="105"/>
      <c r="B228" s="105"/>
      <c r="C228" s="105"/>
      <c r="D228" s="18"/>
      <c r="E228" s="105"/>
      <c r="F228" s="105"/>
      <c r="G228" s="105"/>
      <c r="H228" s="105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  <c r="W228" s="106"/>
      <c r="X228" s="106"/>
      <c r="Y228" s="106"/>
      <c r="Z228" s="106"/>
      <c r="AA228" s="106"/>
      <c r="AB228" s="105"/>
      <c r="AC228" s="105"/>
      <c r="AD228" s="105"/>
      <c r="AE228" s="105"/>
      <c r="AF228" s="105"/>
      <c r="AG228" s="105"/>
      <c r="AH228" s="105"/>
      <c r="AI228" s="105"/>
      <c r="AJ228" s="105"/>
      <c r="AK228" s="105"/>
      <c r="AL228" s="105"/>
      <c r="AM228" s="105"/>
      <c r="AN228" s="105"/>
      <c r="AO228" s="105"/>
      <c r="AP228" s="105"/>
      <c r="AQ228" s="105"/>
      <c r="AR228" s="105"/>
      <c r="AS228" s="105"/>
      <c r="AT228" s="105"/>
      <c r="AU228" s="105"/>
      <c r="AV228" s="105"/>
      <c r="AW228" s="105"/>
      <c r="AX228" s="105"/>
      <c r="AY228" s="105"/>
    </row>
    <row r="229" spans="1:51" ht="15.75">
      <c r="A229" s="105"/>
      <c r="B229" s="105"/>
      <c r="C229" s="105"/>
      <c r="D229" s="18"/>
      <c r="E229" s="105"/>
      <c r="F229" s="105"/>
      <c r="G229" s="105"/>
      <c r="H229" s="105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  <c r="X229" s="106"/>
      <c r="Y229" s="106"/>
      <c r="Z229" s="106"/>
      <c r="AA229" s="106"/>
      <c r="AB229" s="105"/>
      <c r="AC229" s="105"/>
      <c r="AD229" s="105"/>
      <c r="AE229" s="105"/>
      <c r="AF229" s="105"/>
      <c r="AG229" s="105"/>
      <c r="AH229" s="105"/>
      <c r="AI229" s="105"/>
      <c r="AJ229" s="105"/>
      <c r="AK229" s="105"/>
      <c r="AL229" s="105"/>
      <c r="AM229" s="105"/>
      <c r="AN229" s="105"/>
      <c r="AO229" s="105"/>
      <c r="AP229" s="105"/>
      <c r="AQ229" s="105"/>
      <c r="AR229" s="105"/>
      <c r="AS229" s="105"/>
      <c r="AT229" s="105"/>
      <c r="AU229" s="105"/>
      <c r="AV229" s="105"/>
      <c r="AW229" s="105"/>
      <c r="AX229" s="105"/>
      <c r="AY229" s="105"/>
    </row>
    <row r="230" spans="1:51" ht="15.75">
      <c r="A230" s="105"/>
      <c r="B230" s="105"/>
      <c r="C230" s="105"/>
      <c r="D230" s="18"/>
      <c r="E230" s="105"/>
      <c r="F230" s="105"/>
      <c r="G230" s="105"/>
      <c r="H230" s="105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06"/>
      <c r="X230" s="106"/>
      <c r="Y230" s="106"/>
      <c r="Z230" s="106"/>
      <c r="AA230" s="106"/>
      <c r="AB230" s="105"/>
      <c r="AC230" s="105"/>
      <c r="AD230" s="105"/>
      <c r="AE230" s="105"/>
      <c r="AF230" s="105"/>
      <c r="AG230" s="105"/>
      <c r="AH230" s="105"/>
      <c r="AI230" s="105"/>
      <c r="AJ230" s="105"/>
      <c r="AK230" s="105"/>
      <c r="AL230" s="105"/>
      <c r="AM230" s="105"/>
      <c r="AN230" s="105"/>
      <c r="AO230" s="105"/>
      <c r="AP230" s="105"/>
      <c r="AQ230" s="105"/>
      <c r="AR230" s="105"/>
      <c r="AS230" s="105"/>
      <c r="AT230" s="105"/>
      <c r="AU230" s="105"/>
      <c r="AV230" s="105"/>
      <c r="AW230" s="105"/>
      <c r="AX230" s="105"/>
      <c r="AY230" s="105"/>
    </row>
    <row r="231" spans="1:51" ht="15.75">
      <c r="A231" s="105"/>
      <c r="B231" s="105"/>
      <c r="C231" s="105"/>
      <c r="D231" s="18"/>
      <c r="E231" s="105"/>
      <c r="F231" s="105"/>
      <c r="G231" s="105"/>
      <c r="H231" s="105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106"/>
      <c r="U231" s="106"/>
      <c r="V231" s="106"/>
      <c r="W231" s="106"/>
      <c r="X231" s="106"/>
      <c r="Y231" s="106"/>
      <c r="Z231" s="106"/>
      <c r="AA231" s="106"/>
      <c r="AB231" s="105"/>
      <c r="AC231" s="105"/>
      <c r="AD231" s="105"/>
      <c r="AE231" s="105"/>
      <c r="AF231" s="105"/>
      <c r="AG231" s="105"/>
      <c r="AH231" s="105"/>
      <c r="AI231" s="105"/>
      <c r="AJ231" s="105"/>
      <c r="AK231" s="105"/>
      <c r="AL231" s="105"/>
      <c r="AM231" s="105"/>
      <c r="AN231" s="105"/>
      <c r="AO231" s="105"/>
      <c r="AP231" s="105"/>
      <c r="AQ231" s="105"/>
      <c r="AR231" s="105"/>
      <c r="AS231" s="105"/>
      <c r="AT231" s="105"/>
      <c r="AU231" s="105"/>
      <c r="AV231" s="105"/>
      <c r="AW231" s="105"/>
      <c r="AX231" s="105"/>
      <c r="AY231" s="105"/>
    </row>
    <row r="232" spans="1:51" ht="15.75">
      <c r="A232" s="105"/>
      <c r="B232" s="105"/>
      <c r="C232" s="105"/>
      <c r="D232" s="18"/>
      <c r="E232" s="105"/>
      <c r="F232" s="105"/>
      <c r="G232" s="105"/>
      <c r="H232" s="105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  <c r="T232" s="106"/>
      <c r="U232" s="106"/>
      <c r="V232" s="106"/>
      <c r="W232" s="106"/>
      <c r="X232" s="106"/>
      <c r="Y232" s="106"/>
      <c r="Z232" s="106"/>
      <c r="AA232" s="106"/>
      <c r="AB232" s="105"/>
      <c r="AC232" s="105"/>
      <c r="AD232" s="105"/>
      <c r="AE232" s="105"/>
      <c r="AF232" s="105"/>
      <c r="AG232" s="105"/>
      <c r="AH232" s="105"/>
      <c r="AI232" s="105"/>
      <c r="AJ232" s="105"/>
      <c r="AK232" s="105"/>
      <c r="AL232" s="105"/>
      <c r="AM232" s="105"/>
      <c r="AN232" s="105"/>
      <c r="AO232" s="105"/>
      <c r="AP232" s="105"/>
      <c r="AQ232" s="105"/>
      <c r="AR232" s="105"/>
      <c r="AS232" s="105"/>
      <c r="AT232" s="105"/>
      <c r="AU232" s="105"/>
      <c r="AV232" s="105"/>
      <c r="AW232" s="105"/>
      <c r="AX232" s="105"/>
      <c r="AY232" s="105"/>
    </row>
    <row r="233" spans="1:51" ht="15.75">
      <c r="A233" s="105"/>
      <c r="B233" s="105"/>
      <c r="C233" s="105"/>
      <c r="D233" s="18"/>
      <c r="E233" s="105"/>
      <c r="F233" s="105"/>
      <c r="G233" s="105"/>
      <c r="H233" s="105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  <c r="T233" s="106"/>
      <c r="U233" s="106"/>
      <c r="V233" s="106"/>
      <c r="W233" s="106"/>
      <c r="X233" s="106"/>
      <c r="Y233" s="106"/>
      <c r="Z233" s="106"/>
      <c r="AA233" s="106"/>
      <c r="AB233" s="105"/>
      <c r="AC233" s="105"/>
      <c r="AD233" s="105"/>
      <c r="AE233" s="105"/>
      <c r="AF233" s="105"/>
      <c r="AG233" s="105"/>
      <c r="AH233" s="105"/>
      <c r="AI233" s="105"/>
      <c r="AJ233" s="105"/>
      <c r="AK233" s="105"/>
      <c r="AL233" s="105"/>
      <c r="AM233" s="105"/>
      <c r="AN233" s="105"/>
      <c r="AO233" s="105"/>
      <c r="AP233" s="105"/>
      <c r="AQ233" s="105"/>
      <c r="AR233" s="105"/>
      <c r="AS233" s="105"/>
      <c r="AT233" s="105"/>
      <c r="AU233" s="105"/>
      <c r="AV233" s="105"/>
      <c r="AW233" s="105"/>
      <c r="AX233" s="105"/>
      <c r="AY233" s="105"/>
    </row>
    <row r="234" spans="1:51" ht="15.75">
      <c r="A234" s="105"/>
      <c r="B234" s="105"/>
      <c r="C234" s="105"/>
      <c r="D234" s="18"/>
      <c r="E234" s="105"/>
      <c r="F234" s="105"/>
      <c r="G234" s="105"/>
      <c r="H234" s="105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  <c r="T234" s="106"/>
      <c r="U234" s="106"/>
      <c r="V234" s="106"/>
      <c r="W234" s="106"/>
      <c r="X234" s="106"/>
      <c r="Y234" s="106"/>
      <c r="Z234" s="106"/>
      <c r="AA234" s="106"/>
      <c r="AB234" s="105"/>
      <c r="AC234" s="105"/>
      <c r="AD234" s="105"/>
      <c r="AE234" s="105"/>
      <c r="AF234" s="105"/>
      <c r="AG234" s="105"/>
      <c r="AH234" s="105"/>
      <c r="AI234" s="105"/>
      <c r="AJ234" s="105"/>
      <c r="AK234" s="105"/>
      <c r="AL234" s="105"/>
      <c r="AM234" s="105"/>
      <c r="AN234" s="105"/>
      <c r="AO234" s="105"/>
      <c r="AP234" s="105"/>
      <c r="AQ234" s="105"/>
      <c r="AR234" s="105"/>
      <c r="AS234" s="105"/>
      <c r="AT234" s="105"/>
      <c r="AU234" s="105"/>
      <c r="AV234" s="105"/>
      <c r="AW234" s="105"/>
      <c r="AX234" s="105"/>
      <c r="AY234" s="105"/>
    </row>
    <row r="235" spans="1:51" ht="15.75">
      <c r="A235" s="105"/>
      <c r="B235" s="105"/>
      <c r="C235" s="105"/>
      <c r="D235" s="18"/>
      <c r="E235" s="105"/>
      <c r="F235" s="105"/>
      <c r="G235" s="105"/>
      <c r="H235" s="105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  <c r="T235" s="106"/>
      <c r="U235" s="106"/>
      <c r="V235" s="106"/>
      <c r="W235" s="106"/>
      <c r="X235" s="106"/>
      <c r="Y235" s="106"/>
      <c r="Z235" s="106"/>
      <c r="AA235" s="106"/>
      <c r="AB235" s="105"/>
      <c r="AC235" s="105"/>
      <c r="AD235" s="105"/>
      <c r="AE235" s="105"/>
      <c r="AF235" s="105"/>
      <c r="AG235" s="105"/>
      <c r="AH235" s="105"/>
      <c r="AI235" s="105"/>
      <c r="AJ235" s="105"/>
      <c r="AK235" s="105"/>
      <c r="AL235" s="105"/>
      <c r="AM235" s="105"/>
      <c r="AN235" s="105"/>
      <c r="AO235" s="105"/>
      <c r="AP235" s="105"/>
      <c r="AQ235" s="105"/>
      <c r="AR235" s="105"/>
      <c r="AS235" s="105"/>
      <c r="AT235" s="105"/>
      <c r="AU235" s="105"/>
      <c r="AV235" s="105"/>
      <c r="AW235" s="105"/>
      <c r="AX235" s="105"/>
      <c r="AY235" s="105"/>
    </row>
    <row r="236" spans="1:51" ht="15.75">
      <c r="A236" s="105"/>
      <c r="B236" s="105"/>
      <c r="C236" s="105"/>
      <c r="D236" s="18"/>
      <c r="E236" s="105"/>
      <c r="F236" s="105"/>
      <c r="G236" s="105"/>
      <c r="H236" s="105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  <c r="W236" s="106"/>
      <c r="X236" s="106"/>
      <c r="Y236" s="106"/>
      <c r="Z236" s="106"/>
      <c r="AA236" s="106"/>
      <c r="AB236" s="105"/>
      <c r="AC236" s="105"/>
      <c r="AD236" s="105"/>
      <c r="AE236" s="105"/>
      <c r="AF236" s="105"/>
      <c r="AG236" s="105"/>
      <c r="AH236" s="105"/>
      <c r="AI236" s="105"/>
      <c r="AJ236" s="105"/>
      <c r="AK236" s="105"/>
      <c r="AL236" s="105"/>
      <c r="AM236" s="105"/>
      <c r="AN236" s="105"/>
      <c r="AO236" s="105"/>
      <c r="AP236" s="105"/>
      <c r="AQ236" s="105"/>
      <c r="AR236" s="105"/>
      <c r="AS236" s="105"/>
      <c r="AT236" s="105"/>
      <c r="AU236" s="105"/>
      <c r="AV236" s="105"/>
      <c r="AW236" s="105"/>
      <c r="AX236" s="105"/>
      <c r="AY236" s="105"/>
    </row>
    <row r="237" spans="1:51" ht="15.75">
      <c r="A237" s="105"/>
      <c r="B237" s="105"/>
      <c r="C237" s="105"/>
      <c r="D237" s="18"/>
      <c r="E237" s="105"/>
      <c r="F237" s="105"/>
      <c r="G237" s="105"/>
      <c r="H237" s="105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  <c r="T237" s="106"/>
      <c r="U237" s="106"/>
      <c r="V237" s="106"/>
      <c r="W237" s="106"/>
      <c r="X237" s="106"/>
      <c r="Y237" s="106"/>
      <c r="Z237" s="106"/>
      <c r="AA237" s="106"/>
      <c r="AB237" s="105"/>
      <c r="AC237" s="105"/>
      <c r="AD237" s="105"/>
      <c r="AE237" s="105"/>
      <c r="AF237" s="105"/>
      <c r="AG237" s="105"/>
      <c r="AH237" s="105"/>
      <c r="AI237" s="105"/>
      <c r="AJ237" s="105"/>
      <c r="AK237" s="105"/>
      <c r="AL237" s="105"/>
      <c r="AM237" s="105"/>
      <c r="AN237" s="105"/>
      <c r="AO237" s="105"/>
      <c r="AP237" s="105"/>
      <c r="AQ237" s="105"/>
      <c r="AR237" s="105"/>
      <c r="AS237" s="105"/>
      <c r="AT237" s="105"/>
      <c r="AU237" s="105"/>
      <c r="AV237" s="105"/>
      <c r="AW237" s="105"/>
      <c r="AX237" s="105"/>
      <c r="AY237" s="105"/>
    </row>
    <row r="238" spans="1:51" ht="15.75">
      <c r="A238" s="105"/>
      <c r="B238" s="105"/>
      <c r="C238" s="105"/>
      <c r="D238" s="18"/>
      <c r="E238" s="105"/>
      <c r="F238" s="105"/>
      <c r="G238" s="105"/>
      <c r="H238" s="105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  <c r="X238" s="106"/>
      <c r="Y238" s="106"/>
      <c r="Z238" s="106"/>
      <c r="AA238" s="106"/>
      <c r="AB238" s="105"/>
      <c r="AC238" s="105"/>
      <c r="AD238" s="105"/>
      <c r="AE238" s="105"/>
      <c r="AF238" s="105"/>
      <c r="AG238" s="105"/>
      <c r="AH238" s="105"/>
      <c r="AI238" s="105"/>
      <c r="AJ238" s="105"/>
      <c r="AK238" s="105"/>
      <c r="AL238" s="105"/>
      <c r="AM238" s="105"/>
      <c r="AN238" s="105"/>
      <c r="AO238" s="105"/>
      <c r="AP238" s="105"/>
      <c r="AQ238" s="105"/>
      <c r="AR238" s="105"/>
      <c r="AS238" s="105"/>
      <c r="AT238" s="105"/>
      <c r="AU238" s="105"/>
      <c r="AV238" s="105"/>
      <c r="AW238" s="105"/>
      <c r="AX238" s="105"/>
      <c r="AY238" s="105"/>
    </row>
    <row r="239" spans="1:51" ht="15.75">
      <c r="A239" s="105"/>
      <c r="B239" s="105"/>
      <c r="C239" s="105"/>
      <c r="D239" s="18"/>
      <c r="E239" s="105"/>
      <c r="F239" s="105"/>
      <c r="G239" s="105"/>
      <c r="H239" s="105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  <c r="T239" s="106"/>
      <c r="U239" s="106"/>
      <c r="V239" s="106"/>
      <c r="W239" s="106"/>
      <c r="X239" s="106"/>
      <c r="Y239" s="106"/>
      <c r="Z239" s="106"/>
      <c r="AA239" s="106"/>
      <c r="AB239" s="105"/>
      <c r="AC239" s="105"/>
      <c r="AD239" s="105"/>
      <c r="AE239" s="105"/>
      <c r="AF239" s="105"/>
      <c r="AG239" s="105"/>
      <c r="AH239" s="105"/>
      <c r="AI239" s="105"/>
      <c r="AJ239" s="105"/>
      <c r="AK239" s="105"/>
      <c r="AL239" s="105"/>
      <c r="AM239" s="105"/>
      <c r="AN239" s="105"/>
      <c r="AO239" s="105"/>
      <c r="AP239" s="105"/>
      <c r="AQ239" s="105"/>
      <c r="AR239" s="105"/>
      <c r="AS239" s="105"/>
      <c r="AT239" s="105"/>
      <c r="AU239" s="105"/>
      <c r="AV239" s="105"/>
      <c r="AW239" s="105"/>
      <c r="AX239" s="105"/>
      <c r="AY239" s="105"/>
    </row>
    <row r="240" spans="1:51" ht="15.75">
      <c r="A240" s="105"/>
      <c r="B240" s="105"/>
      <c r="C240" s="105"/>
      <c r="D240" s="18"/>
      <c r="E240" s="105"/>
      <c r="F240" s="105"/>
      <c r="G240" s="105"/>
      <c r="H240" s="105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  <c r="X240" s="106"/>
      <c r="Y240" s="106"/>
      <c r="Z240" s="106"/>
      <c r="AA240" s="106"/>
      <c r="AB240" s="105"/>
      <c r="AC240" s="105"/>
      <c r="AD240" s="105"/>
      <c r="AE240" s="105"/>
      <c r="AF240" s="105"/>
      <c r="AG240" s="105"/>
      <c r="AH240" s="105"/>
      <c r="AI240" s="105"/>
      <c r="AJ240" s="105"/>
      <c r="AK240" s="105"/>
      <c r="AL240" s="105"/>
      <c r="AM240" s="105"/>
      <c r="AN240" s="105"/>
      <c r="AO240" s="105"/>
      <c r="AP240" s="105"/>
      <c r="AQ240" s="105"/>
      <c r="AR240" s="105"/>
      <c r="AS240" s="105"/>
      <c r="AT240" s="105"/>
      <c r="AU240" s="105"/>
      <c r="AV240" s="105"/>
      <c r="AW240" s="105"/>
      <c r="AX240" s="105"/>
      <c r="AY240" s="105"/>
    </row>
    <row r="241" spans="1:51" ht="15.75">
      <c r="A241" s="105"/>
      <c r="B241" s="105"/>
      <c r="C241" s="105"/>
      <c r="D241" s="18"/>
      <c r="E241" s="105"/>
      <c r="F241" s="105"/>
      <c r="G241" s="105"/>
      <c r="H241" s="105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  <c r="T241" s="106"/>
      <c r="U241" s="106"/>
      <c r="V241" s="106"/>
      <c r="W241" s="106"/>
      <c r="X241" s="106"/>
      <c r="Y241" s="106"/>
      <c r="Z241" s="106"/>
      <c r="AA241" s="106"/>
      <c r="AB241" s="105"/>
      <c r="AC241" s="105"/>
      <c r="AD241" s="105"/>
      <c r="AE241" s="105"/>
      <c r="AF241" s="105"/>
      <c r="AG241" s="105"/>
      <c r="AH241" s="105"/>
      <c r="AI241" s="105"/>
      <c r="AJ241" s="105"/>
      <c r="AK241" s="105"/>
      <c r="AL241" s="105"/>
      <c r="AM241" s="105"/>
      <c r="AN241" s="105"/>
      <c r="AO241" s="105"/>
      <c r="AP241" s="105"/>
      <c r="AQ241" s="105"/>
      <c r="AR241" s="105"/>
      <c r="AS241" s="105"/>
      <c r="AT241" s="105"/>
      <c r="AU241" s="105"/>
      <c r="AV241" s="105"/>
      <c r="AW241" s="105"/>
      <c r="AX241" s="105"/>
      <c r="AY241" s="105"/>
    </row>
    <row r="242" spans="1:51" ht="15.75">
      <c r="A242" s="105"/>
      <c r="B242" s="105"/>
      <c r="C242" s="105"/>
      <c r="D242" s="18"/>
      <c r="E242" s="105"/>
      <c r="F242" s="105"/>
      <c r="G242" s="105"/>
      <c r="H242" s="105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  <c r="X242" s="106"/>
      <c r="Y242" s="106"/>
      <c r="Z242" s="106"/>
      <c r="AA242" s="106"/>
      <c r="AB242" s="105"/>
      <c r="AC242" s="105"/>
      <c r="AD242" s="105"/>
      <c r="AE242" s="105"/>
      <c r="AF242" s="105"/>
      <c r="AG242" s="105"/>
      <c r="AH242" s="105"/>
      <c r="AI242" s="105"/>
      <c r="AJ242" s="105"/>
      <c r="AK242" s="105"/>
      <c r="AL242" s="105"/>
      <c r="AM242" s="105"/>
      <c r="AN242" s="105"/>
      <c r="AO242" s="105"/>
      <c r="AP242" s="105"/>
      <c r="AQ242" s="105"/>
      <c r="AR242" s="105"/>
      <c r="AS242" s="105"/>
      <c r="AT242" s="105"/>
      <c r="AU242" s="105"/>
      <c r="AV242" s="105"/>
      <c r="AW242" s="105"/>
      <c r="AX242" s="105"/>
      <c r="AY242" s="105"/>
    </row>
    <row r="243" spans="1:51" ht="15.75">
      <c r="A243" s="105"/>
      <c r="B243" s="105"/>
      <c r="C243" s="105"/>
      <c r="D243" s="18"/>
      <c r="E243" s="105"/>
      <c r="F243" s="105"/>
      <c r="G243" s="105"/>
      <c r="H243" s="105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  <c r="T243" s="106"/>
      <c r="U243" s="106"/>
      <c r="V243" s="106"/>
      <c r="W243" s="106"/>
      <c r="X243" s="106"/>
      <c r="Y243" s="106"/>
      <c r="Z243" s="106"/>
      <c r="AA243" s="106"/>
      <c r="AB243" s="105"/>
      <c r="AC243" s="105"/>
      <c r="AD243" s="105"/>
      <c r="AE243" s="105"/>
      <c r="AF243" s="105"/>
      <c r="AG243" s="105"/>
      <c r="AH243" s="105"/>
      <c r="AI243" s="105"/>
      <c r="AJ243" s="105"/>
      <c r="AK243" s="105"/>
      <c r="AL243" s="105"/>
      <c r="AM243" s="105"/>
      <c r="AN243" s="105"/>
      <c r="AO243" s="105"/>
      <c r="AP243" s="105"/>
      <c r="AQ243" s="105"/>
      <c r="AR243" s="105"/>
      <c r="AS243" s="105"/>
      <c r="AT243" s="105"/>
      <c r="AU243" s="105"/>
      <c r="AV243" s="105"/>
      <c r="AW243" s="105"/>
      <c r="AX243" s="105"/>
      <c r="AY243" s="105"/>
    </row>
    <row r="244" spans="1:51" ht="15.75">
      <c r="A244" s="105"/>
      <c r="B244" s="105"/>
      <c r="C244" s="105"/>
      <c r="D244" s="18"/>
      <c r="E244" s="105"/>
      <c r="F244" s="105"/>
      <c r="G244" s="105"/>
      <c r="H244" s="105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106"/>
      <c r="U244" s="106"/>
      <c r="V244" s="106"/>
      <c r="W244" s="106"/>
      <c r="X244" s="106"/>
      <c r="Y244" s="106"/>
      <c r="Z244" s="106"/>
      <c r="AA244" s="106"/>
      <c r="AB244" s="105"/>
      <c r="AC244" s="105"/>
      <c r="AD244" s="105"/>
      <c r="AE244" s="105"/>
      <c r="AF244" s="105"/>
      <c r="AG244" s="105"/>
      <c r="AH244" s="105"/>
      <c r="AI244" s="105"/>
      <c r="AJ244" s="105"/>
      <c r="AK244" s="105"/>
      <c r="AL244" s="105"/>
      <c r="AM244" s="105"/>
      <c r="AN244" s="105"/>
      <c r="AO244" s="105"/>
      <c r="AP244" s="105"/>
      <c r="AQ244" s="105"/>
      <c r="AR244" s="105"/>
      <c r="AS244" s="105"/>
      <c r="AT244" s="105"/>
      <c r="AU244" s="105"/>
      <c r="AV244" s="105"/>
      <c r="AW244" s="105"/>
      <c r="AX244" s="105"/>
      <c r="AY244" s="105"/>
    </row>
    <row r="245" spans="1:51" ht="15.75">
      <c r="A245" s="105"/>
      <c r="B245" s="105"/>
      <c r="C245" s="105"/>
      <c r="D245" s="18"/>
      <c r="E245" s="105"/>
      <c r="F245" s="105"/>
      <c r="G245" s="105"/>
      <c r="H245" s="105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106"/>
      <c r="U245" s="106"/>
      <c r="V245" s="106"/>
      <c r="W245" s="106"/>
      <c r="X245" s="106"/>
      <c r="Y245" s="106"/>
      <c r="Z245" s="106"/>
      <c r="AA245" s="106"/>
      <c r="AB245" s="105"/>
      <c r="AC245" s="105"/>
      <c r="AD245" s="105"/>
      <c r="AE245" s="105"/>
      <c r="AF245" s="105"/>
      <c r="AG245" s="105"/>
      <c r="AH245" s="105"/>
      <c r="AI245" s="105"/>
      <c r="AJ245" s="105"/>
      <c r="AK245" s="105"/>
      <c r="AL245" s="105"/>
      <c r="AM245" s="105"/>
      <c r="AN245" s="105"/>
      <c r="AO245" s="105"/>
      <c r="AP245" s="105"/>
      <c r="AQ245" s="105"/>
      <c r="AR245" s="105"/>
      <c r="AS245" s="105"/>
      <c r="AT245" s="105"/>
      <c r="AU245" s="105"/>
      <c r="AV245" s="105"/>
      <c r="AW245" s="105"/>
      <c r="AX245" s="105"/>
      <c r="AY245" s="105"/>
    </row>
    <row r="246" spans="1:51" ht="15.75">
      <c r="A246" s="105"/>
      <c r="B246" s="105"/>
      <c r="C246" s="105"/>
      <c r="D246" s="18"/>
      <c r="E246" s="105"/>
      <c r="F246" s="105"/>
      <c r="G246" s="105"/>
      <c r="H246" s="105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106"/>
      <c r="U246" s="106"/>
      <c r="V246" s="106"/>
      <c r="W246" s="106"/>
      <c r="X246" s="106"/>
      <c r="Y246" s="106"/>
      <c r="Z246" s="106"/>
      <c r="AA246" s="106"/>
      <c r="AB246" s="105"/>
      <c r="AC246" s="105"/>
      <c r="AD246" s="105"/>
      <c r="AE246" s="105"/>
      <c r="AF246" s="105"/>
      <c r="AG246" s="105"/>
      <c r="AH246" s="105"/>
      <c r="AI246" s="105"/>
      <c r="AJ246" s="105"/>
      <c r="AK246" s="105"/>
      <c r="AL246" s="105"/>
      <c r="AM246" s="105"/>
      <c r="AN246" s="105"/>
      <c r="AO246" s="105"/>
      <c r="AP246" s="105"/>
      <c r="AQ246" s="105"/>
      <c r="AR246" s="105"/>
      <c r="AS246" s="105"/>
      <c r="AT246" s="105"/>
      <c r="AU246" s="105"/>
      <c r="AV246" s="105"/>
      <c r="AW246" s="105"/>
      <c r="AX246" s="105"/>
      <c r="AY246" s="105"/>
    </row>
    <row r="247" spans="1:51" ht="15.75">
      <c r="A247" s="105"/>
      <c r="B247" s="105"/>
      <c r="C247" s="105"/>
      <c r="D247" s="18"/>
      <c r="E247" s="105"/>
      <c r="F247" s="105"/>
      <c r="G247" s="105"/>
      <c r="H247" s="105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  <c r="W247" s="106"/>
      <c r="X247" s="106"/>
      <c r="Y247" s="106"/>
      <c r="Z247" s="106"/>
      <c r="AA247" s="106"/>
      <c r="AB247" s="105"/>
      <c r="AC247" s="105"/>
      <c r="AD247" s="105"/>
      <c r="AE247" s="105"/>
      <c r="AF247" s="105"/>
      <c r="AG247" s="105"/>
      <c r="AH247" s="105"/>
      <c r="AI247" s="105"/>
      <c r="AJ247" s="105"/>
      <c r="AK247" s="105"/>
      <c r="AL247" s="105"/>
      <c r="AM247" s="105"/>
      <c r="AN247" s="105"/>
      <c r="AO247" s="105"/>
      <c r="AP247" s="105"/>
      <c r="AQ247" s="105"/>
      <c r="AR247" s="105"/>
      <c r="AS247" s="105"/>
      <c r="AT247" s="105"/>
      <c r="AU247" s="105"/>
      <c r="AV247" s="105"/>
      <c r="AW247" s="105"/>
      <c r="AX247" s="105"/>
      <c r="AY247" s="105"/>
    </row>
    <row r="248" spans="1:51" ht="15.75">
      <c r="A248" s="105"/>
      <c r="B248" s="105"/>
      <c r="C248" s="105"/>
      <c r="D248" s="18"/>
      <c r="E248" s="105"/>
      <c r="F248" s="105"/>
      <c r="G248" s="105"/>
      <c r="H248" s="105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106"/>
      <c r="U248" s="106"/>
      <c r="V248" s="106"/>
      <c r="W248" s="106"/>
      <c r="X248" s="106"/>
      <c r="Y248" s="106"/>
      <c r="Z248" s="106"/>
      <c r="AA248" s="106"/>
      <c r="AB248" s="105"/>
      <c r="AC248" s="105"/>
      <c r="AD248" s="105"/>
      <c r="AE248" s="105"/>
      <c r="AF248" s="105"/>
      <c r="AG248" s="105"/>
      <c r="AH248" s="105"/>
      <c r="AI248" s="105"/>
      <c r="AJ248" s="105"/>
      <c r="AK248" s="105"/>
      <c r="AL248" s="105"/>
      <c r="AM248" s="105"/>
      <c r="AN248" s="105"/>
      <c r="AO248" s="105"/>
      <c r="AP248" s="105"/>
      <c r="AQ248" s="105"/>
      <c r="AR248" s="105"/>
      <c r="AS248" s="105"/>
      <c r="AT248" s="105"/>
      <c r="AU248" s="105"/>
      <c r="AV248" s="105"/>
      <c r="AW248" s="105"/>
      <c r="AX248" s="105"/>
      <c r="AY248" s="105"/>
    </row>
    <row r="249" spans="1:51" ht="15.75">
      <c r="A249" s="105"/>
      <c r="B249" s="105"/>
      <c r="C249" s="105"/>
      <c r="D249" s="18"/>
      <c r="E249" s="105"/>
      <c r="F249" s="105"/>
      <c r="G249" s="105"/>
      <c r="H249" s="105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106"/>
      <c r="U249" s="106"/>
      <c r="V249" s="106"/>
      <c r="W249" s="106"/>
      <c r="X249" s="106"/>
      <c r="Y249" s="106"/>
      <c r="Z249" s="106"/>
      <c r="AA249" s="106"/>
      <c r="AB249" s="105"/>
      <c r="AC249" s="105"/>
      <c r="AD249" s="105"/>
      <c r="AE249" s="105"/>
      <c r="AF249" s="105"/>
      <c r="AG249" s="105"/>
      <c r="AH249" s="105"/>
      <c r="AI249" s="105"/>
      <c r="AJ249" s="105"/>
      <c r="AK249" s="105"/>
      <c r="AL249" s="105"/>
      <c r="AM249" s="105"/>
      <c r="AN249" s="105"/>
      <c r="AO249" s="105"/>
      <c r="AP249" s="105"/>
      <c r="AQ249" s="105"/>
      <c r="AR249" s="105"/>
      <c r="AS249" s="105"/>
      <c r="AT249" s="105"/>
      <c r="AU249" s="105"/>
      <c r="AV249" s="105"/>
      <c r="AW249" s="105"/>
      <c r="AX249" s="105"/>
      <c r="AY249" s="105"/>
    </row>
    <row r="250" spans="1:51" ht="15.75">
      <c r="A250" s="105"/>
      <c r="B250" s="105"/>
      <c r="C250" s="105"/>
      <c r="D250" s="18"/>
      <c r="E250" s="105"/>
      <c r="F250" s="105"/>
      <c r="G250" s="105"/>
      <c r="H250" s="105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106"/>
      <c r="U250" s="106"/>
      <c r="V250" s="106"/>
      <c r="W250" s="106"/>
      <c r="X250" s="106"/>
      <c r="Y250" s="106"/>
      <c r="Z250" s="106"/>
      <c r="AA250" s="106"/>
      <c r="AB250" s="105"/>
      <c r="AC250" s="105"/>
      <c r="AD250" s="105"/>
      <c r="AE250" s="105"/>
      <c r="AF250" s="105"/>
      <c r="AG250" s="105"/>
      <c r="AH250" s="105"/>
      <c r="AI250" s="105"/>
      <c r="AJ250" s="105"/>
      <c r="AK250" s="105"/>
      <c r="AL250" s="105"/>
      <c r="AM250" s="105"/>
      <c r="AN250" s="105"/>
      <c r="AO250" s="105"/>
      <c r="AP250" s="105"/>
      <c r="AQ250" s="105"/>
      <c r="AR250" s="105"/>
      <c r="AS250" s="105"/>
      <c r="AT250" s="105"/>
      <c r="AU250" s="105"/>
      <c r="AV250" s="105"/>
      <c r="AW250" s="105"/>
      <c r="AX250" s="105"/>
      <c r="AY250" s="105"/>
    </row>
    <row r="251" spans="1:51" ht="15.75">
      <c r="A251" s="105"/>
      <c r="B251" s="105"/>
      <c r="C251" s="105"/>
      <c r="D251" s="18"/>
      <c r="E251" s="105"/>
      <c r="F251" s="105"/>
      <c r="G251" s="105"/>
      <c r="H251" s="105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106"/>
      <c r="U251" s="106"/>
      <c r="V251" s="106"/>
      <c r="W251" s="106"/>
      <c r="X251" s="106"/>
      <c r="Y251" s="106"/>
      <c r="Z251" s="106"/>
      <c r="AA251" s="106"/>
      <c r="AB251" s="105"/>
      <c r="AC251" s="105"/>
      <c r="AD251" s="105"/>
      <c r="AE251" s="105"/>
      <c r="AF251" s="105"/>
      <c r="AG251" s="105"/>
      <c r="AH251" s="105"/>
      <c r="AI251" s="105"/>
      <c r="AJ251" s="105"/>
      <c r="AK251" s="105"/>
      <c r="AL251" s="105"/>
      <c r="AM251" s="105"/>
      <c r="AN251" s="105"/>
      <c r="AO251" s="105"/>
      <c r="AP251" s="105"/>
      <c r="AQ251" s="105"/>
      <c r="AR251" s="105"/>
      <c r="AS251" s="105"/>
      <c r="AT251" s="105"/>
      <c r="AU251" s="105"/>
      <c r="AV251" s="105"/>
      <c r="AW251" s="105"/>
      <c r="AX251" s="105"/>
      <c r="AY251" s="105"/>
    </row>
    <row r="252" spans="1:51" ht="15.75">
      <c r="A252" s="105"/>
      <c r="B252" s="105"/>
      <c r="C252" s="105"/>
      <c r="D252" s="18"/>
      <c r="E252" s="105"/>
      <c r="F252" s="105"/>
      <c r="G252" s="105"/>
      <c r="H252" s="105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106"/>
      <c r="U252" s="106"/>
      <c r="V252" s="106"/>
      <c r="W252" s="106"/>
      <c r="X252" s="106"/>
      <c r="Y252" s="106"/>
      <c r="Z252" s="106"/>
      <c r="AA252" s="106"/>
      <c r="AB252" s="105"/>
      <c r="AC252" s="105"/>
      <c r="AD252" s="105"/>
      <c r="AE252" s="105"/>
      <c r="AF252" s="105"/>
      <c r="AG252" s="105"/>
      <c r="AH252" s="105"/>
      <c r="AI252" s="105"/>
      <c r="AJ252" s="105"/>
      <c r="AK252" s="105"/>
      <c r="AL252" s="105"/>
      <c r="AM252" s="105"/>
      <c r="AN252" s="105"/>
      <c r="AO252" s="105"/>
      <c r="AP252" s="105"/>
      <c r="AQ252" s="105"/>
      <c r="AR252" s="105"/>
      <c r="AS252" s="105"/>
      <c r="AT252" s="105"/>
      <c r="AU252" s="105"/>
      <c r="AV252" s="105"/>
      <c r="AW252" s="105"/>
      <c r="AX252" s="105"/>
      <c r="AY252" s="105"/>
    </row>
    <row r="253" spans="1:51" ht="15.75">
      <c r="A253" s="105"/>
      <c r="B253" s="105"/>
      <c r="C253" s="105"/>
      <c r="D253" s="18"/>
      <c r="E253" s="105"/>
      <c r="F253" s="105"/>
      <c r="G253" s="105"/>
      <c r="H253" s="105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106"/>
      <c r="U253" s="106"/>
      <c r="V253" s="106"/>
      <c r="W253" s="106"/>
      <c r="X253" s="106"/>
      <c r="Y253" s="106"/>
      <c r="Z253" s="106"/>
      <c r="AA253" s="106"/>
      <c r="AB253" s="105"/>
      <c r="AC253" s="105"/>
      <c r="AD253" s="105"/>
      <c r="AE253" s="105"/>
      <c r="AF253" s="105"/>
      <c r="AG253" s="105"/>
      <c r="AH253" s="105"/>
      <c r="AI253" s="105"/>
      <c r="AJ253" s="105"/>
      <c r="AK253" s="105"/>
      <c r="AL253" s="105"/>
      <c r="AM253" s="105"/>
      <c r="AN253" s="105"/>
      <c r="AO253" s="105"/>
      <c r="AP253" s="105"/>
      <c r="AQ253" s="105"/>
      <c r="AR253" s="105"/>
      <c r="AS253" s="105"/>
      <c r="AT253" s="105"/>
      <c r="AU253" s="105"/>
      <c r="AV253" s="105"/>
      <c r="AW253" s="105"/>
      <c r="AX253" s="105"/>
      <c r="AY253" s="105"/>
    </row>
    <row r="254" spans="1:51" ht="15.75">
      <c r="A254" s="105"/>
      <c r="B254" s="105"/>
      <c r="C254" s="105"/>
      <c r="D254" s="18"/>
      <c r="E254" s="105"/>
      <c r="F254" s="105"/>
      <c r="G254" s="105"/>
      <c r="H254" s="105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  <c r="X254" s="106"/>
      <c r="Y254" s="106"/>
      <c r="Z254" s="106"/>
      <c r="AA254" s="106"/>
      <c r="AB254" s="105"/>
      <c r="AC254" s="105"/>
      <c r="AD254" s="105"/>
      <c r="AE254" s="105"/>
      <c r="AF254" s="105"/>
      <c r="AG254" s="105"/>
      <c r="AH254" s="105"/>
      <c r="AI254" s="105"/>
      <c r="AJ254" s="105"/>
      <c r="AK254" s="105"/>
      <c r="AL254" s="105"/>
      <c r="AM254" s="105"/>
      <c r="AN254" s="105"/>
      <c r="AO254" s="105"/>
      <c r="AP254" s="105"/>
      <c r="AQ254" s="105"/>
      <c r="AR254" s="105"/>
      <c r="AS254" s="105"/>
      <c r="AT254" s="105"/>
      <c r="AU254" s="105"/>
      <c r="AV254" s="105"/>
      <c r="AW254" s="105"/>
      <c r="AX254" s="105"/>
      <c r="AY254" s="105"/>
    </row>
    <row r="255" spans="1:51" ht="15.75">
      <c r="A255" s="105"/>
      <c r="B255" s="105"/>
      <c r="C255" s="105"/>
      <c r="D255" s="18"/>
      <c r="E255" s="105"/>
      <c r="F255" s="105"/>
      <c r="G255" s="105"/>
      <c r="H255" s="105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106"/>
      <c r="U255" s="106"/>
      <c r="V255" s="106"/>
      <c r="W255" s="106"/>
      <c r="X255" s="106"/>
      <c r="Y255" s="106"/>
      <c r="Z255" s="106"/>
      <c r="AA255" s="106"/>
      <c r="AB255" s="105"/>
      <c r="AC255" s="105"/>
      <c r="AD255" s="105"/>
      <c r="AE255" s="105"/>
      <c r="AF255" s="105"/>
      <c r="AG255" s="105"/>
      <c r="AH255" s="105"/>
      <c r="AI255" s="105"/>
      <c r="AJ255" s="105"/>
      <c r="AK255" s="105"/>
      <c r="AL255" s="105"/>
      <c r="AM255" s="105"/>
      <c r="AN255" s="105"/>
      <c r="AO255" s="105"/>
      <c r="AP255" s="105"/>
      <c r="AQ255" s="105"/>
      <c r="AR255" s="105"/>
      <c r="AS255" s="105"/>
      <c r="AT255" s="105"/>
      <c r="AU255" s="105"/>
      <c r="AV255" s="105"/>
      <c r="AW255" s="105"/>
      <c r="AX255" s="105"/>
      <c r="AY255" s="105"/>
    </row>
    <row r="256" spans="1:51" ht="15.75">
      <c r="A256" s="105"/>
      <c r="B256" s="105"/>
      <c r="C256" s="105"/>
      <c r="D256" s="18"/>
      <c r="E256" s="105"/>
      <c r="F256" s="105"/>
      <c r="G256" s="105"/>
      <c r="H256" s="105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  <c r="X256" s="106"/>
      <c r="Y256" s="106"/>
      <c r="Z256" s="106"/>
      <c r="AA256" s="106"/>
      <c r="AB256" s="105"/>
      <c r="AC256" s="105"/>
      <c r="AD256" s="105"/>
      <c r="AE256" s="105"/>
      <c r="AF256" s="105"/>
      <c r="AG256" s="105"/>
      <c r="AH256" s="105"/>
      <c r="AI256" s="105"/>
      <c r="AJ256" s="105"/>
      <c r="AK256" s="105"/>
      <c r="AL256" s="105"/>
      <c r="AM256" s="105"/>
      <c r="AN256" s="105"/>
      <c r="AO256" s="105"/>
      <c r="AP256" s="105"/>
      <c r="AQ256" s="105"/>
      <c r="AR256" s="105"/>
      <c r="AS256" s="105"/>
      <c r="AT256" s="105"/>
      <c r="AU256" s="105"/>
      <c r="AV256" s="105"/>
      <c r="AW256" s="105"/>
      <c r="AX256" s="105"/>
      <c r="AY256" s="105"/>
    </row>
    <row r="257" spans="1:51" ht="15.75">
      <c r="A257" s="105"/>
      <c r="B257" s="105"/>
      <c r="C257" s="105"/>
      <c r="D257" s="18"/>
      <c r="E257" s="105"/>
      <c r="F257" s="105"/>
      <c r="G257" s="105"/>
      <c r="H257" s="105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  <c r="X257" s="106"/>
      <c r="Y257" s="106"/>
      <c r="Z257" s="106"/>
      <c r="AA257" s="106"/>
      <c r="AB257" s="105"/>
      <c r="AC257" s="105"/>
      <c r="AD257" s="105"/>
      <c r="AE257" s="105"/>
      <c r="AF257" s="105"/>
      <c r="AG257" s="105"/>
      <c r="AH257" s="105"/>
      <c r="AI257" s="105"/>
      <c r="AJ257" s="105"/>
      <c r="AK257" s="105"/>
      <c r="AL257" s="105"/>
      <c r="AM257" s="105"/>
      <c r="AN257" s="105"/>
      <c r="AO257" s="105"/>
      <c r="AP257" s="105"/>
      <c r="AQ257" s="105"/>
      <c r="AR257" s="105"/>
      <c r="AS257" s="105"/>
      <c r="AT257" s="105"/>
      <c r="AU257" s="105"/>
      <c r="AV257" s="105"/>
      <c r="AW257" s="105"/>
      <c r="AX257" s="105"/>
      <c r="AY257" s="105"/>
    </row>
    <row r="258" spans="1:51" ht="15.75">
      <c r="A258" s="105"/>
      <c r="B258" s="105"/>
      <c r="C258" s="105"/>
      <c r="D258" s="18"/>
      <c r="E258" s="105"/>
      <c r="F258" s="105"/>
      <c r="G258" s="105"/>
      <c r="H258" s="105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  <c r="X258" s="106"/>
      <c r="Y258" s="106"/>
      <c r="Z258" s="106"/>
      <c r="AA258" s="106"/>
      <c r="AB258" s="105"/>
      <c r="AC258" s="105"/>
      <c r="AD258" s="105"/>
      <c r="AE258" s="105"/>
      <c r="AF258" s="105"/>
      <c r="AG258" s="105"/>
      <c r="AH258" s="105"/>
      <c r="AI258" s="105"/>
      <c r="AJ258" s="105"/>
      <c r="AK258" s="105"/>
      <c r="AL258" s="105"/>
      <c r="AM258" s="105"/>
      <c r="AN258" s="105"/>
      <c r="AO258" s="105"/>
      <c r="AP258" s="105"/>
      <c r="AQ258" s="105"/>
      <c r="AR258" s="105"/>
      <c r="AS258" s="105"/>
      <c r="AT258" s="105"/>
      <c r="AU258" s="105"/>
      <c r="AV258" s="105"/>
      <c r="AW258" s="105"/>
      <c r="AX258" s="105"/>
      <c r="AY258" s="105"/>
    </row>
    <row r="259" spans="1:51" ht="15.75">
      <c r="A259" s="105"/>
      <c r="B259" s="105"/>
      <c r="C259" s="105"/>
      <c r="D259" s="18"/>
      <c r="E259" s="105"/>
      <c r="F259" s="105"/>
      <c r="G259" s="105"/>
      <c r="H259" s="105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  <c r="X259" s="106"/>
      <c r="Y259" s="106"/>
      <c r="Z259" s="106"/>
      <c r="AA259" s="106"/>
      <c r="AB259" s="105"/>
      <c r="AC259" s="105"/>
      <c r="AD259" s="105"/>
      <c r="AE259" s="105"/>
      <c r="AF259" s="105"/>
      <c r="AG259" s="105"/>
      <c r="AH259" s="105"/>
      <c r="AI259" s="105"/>
      <c r="AJ259" s="105"/>
      <c r="AK259" s="105"/>
      <c r="AL259" s="105"/>
      <c r="AM259" s="105"/>
      <c r="AN259" s="105"/>
      <c r="AO259" s="105"/>
      <c r="AP259" s="105"/>
      <c r="AQ259" s="105"/>
      <c r="AR259" s="105"/>
      <c r="AS259" s="105"/>
      <c r="AT259" s="105"/>
      <c r="AU259" s="105"/>
      <c r="AV259" s="105"/>
      <c r="AW259" s="105"/>
      <c r="AX259" s="105"/>
      <c r="AY259" s="105"/>
    </row>
  </sheetData>
  <printOptions/>
  <pageMargins left="0.5" right="0.33" top="0.85" bottom="0.48" header="0.5" footer="0.22"/>
  <pageSetup fitToHeight="1" fitToWidth="1" horizontalDpi="600" verticalDpi="600" orientation="portrait" scale="5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MD'S OFFICE</dc:creator>
  <cp:keywords/>
  <dc:description/>
  <cp:lastModifiedBy>TA ENTERPRISE BERHAD</cp:lastModifiedBy>
  <cp:lastPrinted>2003-03-31T01:29:50Z</cp:lastPrinted>
  <dcterms:created xsi:type="dcterms:W3CDTF">1999-11-15T01:51:39Z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