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L-Q1" sheetId="1" r:id="rId1"/>
    <sheet name="BS-Q1" sheetId="2" r:id="rId2"/>
  </sheets>
  <externalReferences>
    <externalReference r:id="rId5"/>
  </externalReferences>
  <definedNames>
    <definedName name="_xlnm.Print_Area" localSheetId="0">'PL-Q1'!$A$1:$J$71</definedName>
    <definedName name="_xlnm.Print_Titles" localSheetId="0">'PL-Q1'!$13:$16</definedName>
  </definedNames>
  <calcPr fullCalcOnLoad="1"/>
</workbook>
</file>

<file path=xl/sharedStrings.xml><?xml version="1.0" encoding="utf-8"?>
<sst xmlns="http://schemas.openxmlformats.org/spreadsheetml/2006/main" count="111" uniqueCount="97">
  <si>
    <t>QUARTERLY REPORT : CONSOLIDATED RESULTS (UNAUDITED) FOR THE FINANCIAL QUARTER ENDED 30 APRIL 2000</t>
  </si>
  <si>
    <t>CONSOLIDATED INCOME STATEMENT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</si>
  <si>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</si>
  <si>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</si>
  <si>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</si>
  <si>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</si>
  <si>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</si>
  <si>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</si>
  <si>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RM'000</t>
  </si>
  <si>
    <t>1(a)</t>
  </si>
  <si>
    <t>Turnover</t>
  </si>
  <si>
    <t>(b)</t>
  </si>
  <si>
    <t>Investment income</t>
  </si>
  <si>
    <t>(c)</t>
  </si>
  <si>
    <t>Other income including interest income</t>
  </si>
  <si>
    <t>2(a)</t>
  </si>
  <si>
    <t>Operating profit/ (loss) before interest on borrowings, depreciation &amp; amortisation, exceptional items, income tax,  minority interests and extraordinary items</t>
  </si>
  <si>
    <t>Less interest on borrowings</t>
  </si>
  <si>
    <t>Less depreciation &amp; amortisation</t>
  </si>
  <si>
    <t>(d)</t>
  </si>
  <si>
    <t xml:space="preserve">Exceptional items </t>
  </si>
  <si>
    <t xml:space="preserve">                                           (e)</t>
  </si>
  <si>
    <t xml:space="preserve">                                                   (f)</t>
  </si>
  <si>
    <t>Share in the results of associated companies</t>
  </si>
  <si>
    <t>(g)</t>
  </si>
  <si>
    <t>(h)</t>
  </si>
  <si>
    <t xml:space="preserve">Taxation </t>
  </si>
  <si>
    <t>(i)</t>
  </si>
  <si>
    <t>Less minority interests</t>
  </si>
  <si>
    <t>(j)</t>
  </si>
  <si>
    <t>Profit/ (loss) after taxation attributable to members of the company</t>
  </si>
  <si>
    <t>(k)</t>
  </si>
  <si>
    <t>Extraordinary items</t>
  </si>
  <si>
    <t>Extraordinary items attributable to members of the company</t>
  </si>
  <si>
    <t>(l)</t>
  </si>
  <si>
    <t>Profit/(loss) after taxation &amp; extraordinary items attributable to members of the company</t>
  </si>
  <si>
    <t>3(a)</t>
  </si>
  <si>
    <t xml:space="preserve">Earnings per share based on 2(l) above </t>
  </si>
  <si>
    <t>after deducting any provision for</t>
  </si>
  <si>
    <t>preference dividends, if any :</t>
  </si>
  <si>
    <t xml:space="preserve">Basic (based on weighted average </t>
  </si>
  <si>
    <t>1,328,472,769 ordinary shares) (sen)</t>
  </si>
  <si>
    <t>(ii)</t>
  </si>
  <si>
    <t>Fully diluted (based on weighted average</t>
  </si>
  <si>
    <t>1,920,939,197 ordinary shares) (sen)</t>
  </si>
  <si>
    <t>4(a)</t>
  </si>
  <si>
    <t>Dividend per share (sen)</t>
  </si>
  <si>
    <t>Dividend Description</t>
  </si>
  <si>
    <t>AS AT END OF CURRENT QUARTER</t>
  </si>
  <si>
    <t>AS AT PRECEDING FINANCIAL YEAR END</t>
  </si>
  <si>
    <t xml:space="preserve"> 5</t>
  </si>
  <si>
    <t>Net tangible assets per share (RM)</t>
  </si>
  <si>
    <r>
      <t xml:space="preserve">TA ENTERPRISE BERHAD </t>
    </r>
    <r>
      <rPr>
        <b/>
        <sz val="9"/>
        <rFont val="CG Times"/>
        <family val="1"/>
      </rPr>
      <t>(194867-M)</t>
    </r>
  </si>
  <si>
    <r>
      <t xml:space="preserve">Operating profit/ (loss) after interest on borrowings, depreciation &amp; amortisation and exceptional items but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income tax,  minority interests and extraordinary items</t>
    </r>
  </si>
  <si>
    <r>
      <t>Profit/ (loss) before taxation</t>
    </r>
    <r>
      <rPr>
        <b/>
        <sz val="12"/>
        <rFont val="CG Times (W1)"/>
        <family val="1"/>
      </rPr>
      <t>,</t>
    </r>
    <r>
      <rPr>
        <sz val="12"/>
        <rFont val="CG Times (W1)"/>
        <family val="1"/>
      </rPr>
      <t xml:space="preserve"> minority interests and extraordinary items</t>
    </r>
  </si>
  <si>
    <r>
      <t xml:space="preserve">Profit/ (loss) after taxation </t>
    </r>
    <r>
      <rPr>
        <sz val="12"/>
        <rFont val="CG Times (W1)"/>
        <family val="0"/>
      </rPr>
      <t xml:space="preserve">before </t>
    </r>
    <r>
      <rPr>
        <sz val="12"/>
        <rFont val="CG Times (W1)"/>
        <family val="1"/>
      </rPr>
      <t>deducting</t>
    </r>
    <r>
      <rPr>
        <b/>
        <sz val="12"/>
        <rFont val="CG Times (W1)"/>
        <family val="1"/>
      </rPr>
      <t xml:space="preserve"> </t>
    </r>
    <r>
      <rPr>
        <sz val="12"/>
        <rFont val="CG Times (W1)"/>
        <family val="1"/>
      </rPr>
      <t xml:space="preserve"> minority interests</t>
    </r>
  </si>
  <si>
    <t>CONSOLIDATED BALANCE SHEET</t>
  </si>
  <si>
    <t>Fixed Assets</t>
  </si>
  <si>
    <t>Investment in Associated Companies</t>
  </si>
  <si>
    <t>Long Term Investments</t>
  </si>
  <si>
    <t>Intangible Assets</t>
  </si>
  <si>
    <t>Long Term Debtors</t>
  </si>
  <si>
    <t>Current Assets</t>
  </si>
  <si>
    <t>Short Term Funds</t>
  </si>
  <si>
    <t>Short Term Investments</t>
  </si>
  <si>
    <t>Financial Receivables</t>
  </si>
  <si>
    <t>Trade Debtors</t>
  </si>
  <si>
    <t>Other debtors</t>
  </si>
  <si>
    <t>Gross Amount Due From Customers</t>
  </si>
  <si>
    <t>Development Properties</t>
  </si>
  <si>
    <t>Properties Held For Resale</t>
  </si>
  <si>
    <t>Land Held For Resale</t>
  </si>
  <si>
    <t>Due From Associated Companies</t>
  </si>
  <si>
    <t>Current Liabilities</t>
  </si>
  <si>
    <t>Short Term Borrowings</t>
  </si>
  <si>
    <t>Deposits From Customers</t>
  </si>
  <si>
    <t>Trade Creditors</t>
  </si>
  <si>
    <t>Other Creditors</t>
  </si>
  <si>
    <t>Gross Amount Due To Customers</t>
  </si>
  <si>
    <t>Due to Remisiers</t>
  </si>
  <si>
    <t>Due to Directors</t>
  </si>
  <si>
    <t>Due to Associated Companies</t>
  </si>
  <si>
    <t>Provision For Taxation</t>
  </si>
  <si>
    <t>Proposed Dividends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</si>
  <si>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</si>
  <si>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</si>
  <si>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</si>
  <si>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</si>
  <si>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</si>
  <si>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</si>
  <si>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</si>
  <si>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</si>
  <si>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Foreign Exchange Reserve</t>
  </si>
  <si>
    <t>Retained Profit</t>
  </si>
  <si>
    <t>Minority Interests</t>
  </si>
  <si>
    <t>Long Term Borrowings</t>
  </si>
  <si>
    <t>Other Long Term Liabilities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</si>
</sst>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\(#,##0\)"/>
    <numFmt numFmtId="173" formatCode="dd/mm/yyyy"/>
    <numFmt numFmtId="174" formatCode="00000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%"/>
    <numFmt numFmtId="186" formatCode="_(* #,##0.00000_);_(* \(#,##0.00000\);_(* &quot;-&quot;?????_);_(@_)"/>
    <numFmt numFmtId="187" formatCode="0.00_);[Red]\(0.00\)"/>
  </numFmts>
  <fonts count="13">
    <font>
      <sz val="10"/>
      <name val="CG Times"/>
      <family val="0"/>
    </font>
    <font>
      <sz val="12"/>
      <name val="CG Times"/>
      <family val="0"/>
    </font>
    <font>
      <b/>
      <sz val="9"/>
      <name val="CG Times"/>
      <family val="1"/>
    </font>
    <font>
      <b/>
      <sz val="16"/>
      <name val="CG Times"/>
      <family val="0"/>
    </font>
    <font>
      <b/>
      <sz val="22"/>
      <name val="CG Times"/>
      <family val="1"/>
    </font>
    <font>
      <sz val="22"/>
      <name val="CG Times"/>
      <family val="1"/>
    </font>
    <font>
      <b/>
      <sz val="14"/>
      <name val="CG Times"/>
      <family val="1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2"/>
      <name val="CG Times (W1)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CG 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26" applyFont="1">
      <alignment/>
      <protection/>
    </xf>
    <xf numFmtId="0" fontId="4" fillId="0" borderId="0" xfId="0" applyFont="1" applyAlignment="1">
      <alignment horizontal="left"/>
    </xf>
    <xf numFmtId="171" fontId="5" fillId="0" borderId="0" xfId="15" applyNumberFormat="1" applyFont="1" applyAlignment="1">
      <alignment horizontal="centerContinuous"/>
    </xf>
    <xf numFmtId="43" fontId="1" fillId="0" borderId="0" xfId="15" applyAlignment="1">
      <alignment horizontal="centerContinuous"/>
    </xf>
    <xf numFmtId="41" fontId="1" fillId="0" borderId="0" xfId="15" applyNumberFormat="1" applyAlignment="1">
      <alignment horizontal="centerContinuous"/>
    </xf>
    <xf numFmtId="171" fontId="5" fillId="0" borderId="0" xfId="15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71" fontId="1" fillId="0" borderId="0" xfId="15" applyNumberFormat="1" applyAlignment="1">
      <alignment horizontal="centerContinuous"/>
    </xf>
    <xf numFmtId="171" fontId="1" fillId="0" borderId="0" xfId="15" applyNumberFormat="1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3" fillId="0" borderId="0" xfId="0" applyFont="1" applyAlignment="1">
      <alignment/>
    </xf>
    <xf numFmtId="171" fontId="1" fillId="0" borderId="0" xfId="15" applyNumberFormat="1" applyAlignment="1">
      <alignment/>
    </xf>
    <xf numFmtId="43" fontId="1" fillId="0" borderId="0" xfId="15" applyAlignment="1">
      <alignment/>
    </xf>
    <xf numFmtId="41" fontId="1" fillId="0" borderId="0" xfId="15" applyNumberFormat="1" applyAlignment="1">
      <alignment/>
    </xf>
    <xf numFmtId="171" fontId="1" fillId="0" borderId="0" xfId="15" applyNumberFormat="1" applyFont="1" applyAlignment="1">
      <alignment/>
    </xf>
    <xf numFmtId="0" fontId="6" fillId="0" borderId="0" xfId="26" applyFont="1">
      <alignment/>
      <protection/>
    </xf>
    <xf numFmtId="0" fontId="7" fillId="0" borderId="0" xfId="0" applyFont="1" applyAlignment="1">
      <alignment/>
    </xf>
    <xf numFmtId="37" fontId="7" fillId="0" borderId="0" xfId="0" applyNumberFormat="1" applyFont="1" applyAlignment="1">
      <alignment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73" fontId="8" fillId="0" borderId="0" xfId="0" applyNumberFormat="1" applyFont="1" applyAlignment="1">
      <alignment horizontal="center" wrapText="1"/>
    </xf>
    <xf numFmtId="173" fontId="8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172" fontId="7" fillId="0" borderId="0" xfId="15" applyNumberFormat="1" applyFont="1" applyAlignment="1">
      <alignment/>
    </xf>
    <xf numFmtId="171" fontId="7" fillId="0" borderId="0" xfId="0" applyNumberFormat="1" applyFont="1" applyAlignment="1">
      <alignment/>
    </xf>
    <xf numFmtId="171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1" xfId="15" applyNumberFormat="1" applyFont="1" applyBorder="1" applyAlignment="1">
      <alignment/>
    </xf>
    <xf numFmtId="172" fontId="9" fillId="0" borderId="0" xfId="15" applyNumberFormat="1" applyFont="1" applyAlignment="1" quotePrefix="1">
      <alignment horizontal="left"/>
    </xf>
    <xf numFmtId="0" fontId="7" fillId="0" borderId="0" xfId="0" applyFont="1" applyAlignment="1">
      <alignment horizontal="right" vertical="top"/>
    </xf>
    <xf numFmtId="172" fontId="7" fillId="0" borderId="0" xfId="15" applyNumberFormat="1" applyFont="1" applyAlignment="1" quotePrefix="1">
      <alignment horizontal="justify" wrapText="1"/>
    </xf>
    <xf numFmtId="171" fontId="7" fillId="0" borderId="0" xfId="15" applyNumberFormat="1" applyFont="1" applyBorder="1" applyAlignment="1">
      <alignment/>
    </xf>
    <xf numFmtId="172" fontId="7" fillId="0" borderId="0" xfId="15" applyNumberFormat="1" applyFont="1" applyAlignment="1">
      <alignment horizontal="justify" wrapText="1"/>
    </xf>
    <xf numFmtId="171" fontId="7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2" xfId="15" applyNumberFormat="1" applyFont="1" applyBorder="1" applyAlignment="1">
      <alignment/>
    </xf>
    <xf numFmtId="171" fontId="7" fillId="0" borderId="3" xfId="0" applyNumberFormat="1" applyFont="1" applyBorder="1" applyAlignment="1">
      <alignment/>
    </xf>
    <xf numFmtId="171" fontId="7" fillId="0" borderId="3" xfId="15" applyNumberFormat="1" applyFont="1" applyBorder="1" applyAlignment="1">
      <alignment/>
    </xf>
    <xf numFmtId="171" fontId="7" fillId="0" borderId="4" xfId="0" applyNumberFormat="1" applyFont="1" applyBorder="1" applyAlignment="1">
      <alignment/>
    </xf>
    <xf numFmtId="171" fontId="7" fillId="0" borderId="4" xfId="15" applyNumberFormat="1" applyFont="1" applyBorder="1" applyAlignment="1">
      <alignment/>
    </xf>
    <xf numFmtId="172" fontId="7" fillId="0" borderId="0" xfId="15" applyNumberFormat="1" applyFont="1" applyAlignment="1">
      <alignment horizontal="justify" wrapText="1"/>
    </xf>
    <xf numFmtId="171" fontId="7" fillId="0" borderId="5" xfId="0" applyNumberFormat="1" applyFont="1" applyBorder="1" applyAlignment="1">
      <alignment/>
    </xf>
    <xf numFmtId="171" fontId="7" fillId="0" borderId="5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1" fontId="7" fillId="0" borderId="0" xfId="15" applyNumberFormat="1" applyFont="1" applyAlignment="1">
      <alignment/>
    </xf>
    <xf numFmtId="2" fontId="7" fillId="0" borderId="0" xfId="15" applyNumberFormat="1" applyFont="1" applyAlignment="1">
      <alignment horizontal="center"/>
    </xf>
    <xf numFmtId="184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43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11" fillId="0" borderId="0" xfId="15" applyNumberFormat="1" applyFont="1" applyAlignment="1">
      <alignment/>
    </xf>
    <xf numFmtId="172" fontId="10" fillId="0" borderId="0" xfId="0" applyNumberFormat="1" applyFont="1" applyAlignment="1">
      <alignment/>
    </xf>
    <xf numFmtId="0" fontId="1" fillId="0" borderId="0" xfId="26">
      <alignment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/>
      <protection/>
    </xf>
    <xf numFmtId="0" fontId="1" fillId="0" borderId="0" xfId="26" applyFont="1">
      <alignment/>
      <protection/>
    </xf>
    <xf numFmtId="0" fontId="12" fillId="0" borderId="0" xfId="26" applyFont="1" applyAlignment="1">
      <alignment horizontal="center" wrapText="1"/>
      <protection/>
    </xf>
    <xf numFmtId="173" fontId="12" fillId="0" borderId="0" xfId="26" applyNumberFormat="1" applyFont="1" applyAlignment="1">
      <alignment horizontal="center" vertical="center" wrapText="1"/>
      <protection/>
    </xf>
    <xf numFmtId="0" fontId="12" fillId="0" borderId="0" xfId="26" applyFont="1" applyAlignment="1">
      <alignment horizontal="center"/>
      <protection/>
    </xf>
    <xf numFmtId="0" fontId="1" fillId="0" borderId="0" xfId="26" applyFont="1">
      <alignment/>
      <protection/>
    </xf>
    <xf numFmtId="171" fontId="1" fillId="0" borderId="6" xfId="15" applyNumberFormat="1" applyBorder="1" applyAlignment="1">
      <alignment/>
    </xf>
    <xf numFmtId="171" fontId="12" fillId="0" borderId="5" xfId="15" applyNumberFormat="1" applyFont="1" applyBorder="1" applyAlignment="1">
      <alignment/>
    </xf>
    <xf numFmtId="171" fontId="12" fillId="0" borderId="0" xfId="15" applyNumberFormat="1" applyFont="1" applyBorder="1" applyAlignment="1">
      <alignment/>
    </xf>
    <xf numFmtId="43" fontId="1" fillId="0" borderId="1" xfId="15" applyNumberFormat="1" applyBorder="1" applyAlignment="1">
      <alignment/>
    </xf>
    <xf numFmtId="171" fontId="1" fillId="0" borderId="0" xfId="26" applyNumberForma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Currency [0]_BOOK2" xfId="19"/>
    <cellStyle name="Currency [0]_BS" xfId="20"/>
    <cellStyle name="Currency [0]_Sheet1" xfId="21"/>
    <cellStyle name="Currency_BOOK2" xfId="22"/>
    <cellStyle name="Currency_BS" xfId="23"/>
    <cellStyle name="Currency_Sheet1" xfId="24"/>
    <cellStyle name="Normal_BOOK2" xfId="25"/>
    <cellStyle name="Normal_BS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mon\YE2001\Group\Qtr1\Working\Q1-PL-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DEPS"/>
      <sheetName val="PL-Q1"/>
      <sheetName val="BS-Q1"/>
      <sheetName val="BSQ12001"/>
      <sheetName val="Q1-analyse"/>
    </sheetNames>
    <sheetDataSet>
      <sheetData sheetId="0">
        <row r="11">
          <cell r="F11">
            <v>4.051720235147703</v>
          </cell>
          <cell r="G11">
            <v>4.051720235147703</v>
          </cell>
        </row>
      </sheetData>
      <sheetData sheetId="1">
        <row r="12">
          <cell r="H12">
            <v>3.0164768441884773</v>
          </cell>
        </row>
        <row r="22">
          <cell r="H22">
            <v>3.0164768441884773</v>
          </cell>
        </row>
      </sheetData>
      <sheetData sheetId="3">
        <row r="67">
          <cell r="E67">
            <v>1.168716262957546</v>
          </cell>
          <cell r="F67">
            <v>1.127349972487209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75" zoomScaleNormal="75" workbookViewId="0" topLeftCell="A43">
      <selection activeCell="B49" sqref="B49"/>
    </sheetView>
  </sheetViews>
  <sheetFormatPr defaultColWidth="9.33203125" defaultRowHeight="12.75"/>
  <cols>
    <col min="1" max="1" width="6" style="67" customWidth="1"/>
    <col min="2" max="2" width="46.5" style="69" customWidth="1"/>
    <col min="3" max="3" width="8.66015625" style="67" customWidth="1"/>
    <col min="4" max="4" width="27.83203125" style="67" customWidth="1"/>
    <col min="5" max="5" width="3.33203125" style="67" customWidth="1"/>
    <col min="6" max="6" width="25.33203125" style="67" customWidth="1"/>
    <col min="7" max="7" width="3.16015625" style="67" customWidth="1"/>
    <col min="8" max="8" width="24.83203125" style="67" customWidth="1"/>
    <col min="9" max="9" width="2.66015625" style="67" customWidth="1"/>
    <col min="10" max="10" width="27.83203125" style="67" customWidth="1"/>
    <col min="11" max="16384" width="9.33203125" style="67" customWidth="1"/>
  </cols>
  <sheetData>
    <row r="1" spans="1:11" ht="21.75" customHeight="1" hidden="1">
      <c r="A1" s="1" t="s">
        <v>52</v>
      </c>
      <c r="C1" s="2"/>
      <c r="D1" s="3"/>
      <c r="E1" s="4"/>
      <c r="F1" s="3"/>
      <c r="G1" s="5"/>
      <c r="H1" s="6"/>
      <c r="I1" s="5"/>
      <c r="J1" s="6"/>
      <c r="K1" s="5"/>
    </row>
    <row r="2" spans="3:11" ht="15.75">
      <c r="C2" s="7"/>
      <c r="D2" s="8"/>
      <c r="E2" s="4"/>
      <c r="F2" s="8"/>
      <c r="G2" s="5"/>
      <c r="H2" s="9"/>
      <c r="I2" s="5"/>
      <c r="J2" s="9"/>
      <c r="K2" s="5"/>
    </row>
    <row r="3" spans="3:11" ht="15.75">
      <c r="C3" s="7"/>
      <c r="D3" s="8"/>
      <c r="E3" s="4"/>
      <c r="F3" s="8"/>
      <c r="G3" s="5"/>
      <c r="H3" s="9"/>
      <c r="I3" s="5"/>
      <c r="J3" s="9"/>
      <c r="K3" s="5"/>
    </row>
    <row r="4" spans="3:11" ht="15.75">
      <c r="C4" s="7"/>
      <c r="D4" s="8"/>
      <c r="E4" s="4"/>
      <c r="F4" s="8"/>
      <c r="G4" s="5"/>
      <c r="H4" s="9"/>
      <c r="I4" s="5"/>
      <c r="J4" s="9"/>
      <c r="K4" s="5"/>
    </row>
    <row r="5" spans="3:11" ht="15.75">
      <c r="C5" s="7"/>
      <c r="D5" s="8"/>
      <c r="E5" s="4"/>
      <c r="F5" s="8"/>
      <c r="G5" s="5"/>
      <c r="H5" s="9"/>
      <c r="I5" s="5"/>
      <c r="J5" s="9"/>
      <c r="K5" s="5"/>
    </row>
    <row r="6" spans="3:11" ht="15.75">
      <c r="C6" s="7"/>
      <c r="D6" s="8"/>
      <c r="E6" s="4"/>
      <c r="F6" s="8"/>
      <c r="G6" s="5"/>
      <c r="H6" s="9"/>
      <c r="I6" s="5"/>
      <c r="J6" s="9"/>
      <c r="K6" s="5"/>
    </row>
    <row r="7" spans="3:11" ht="15.75">
      <c r="C7" s="7"/>
      <c r="D7" s="8"/>
      <c r="E7" s="4"/>
      <c r="F7" s="8"/>
      <c r="G7" s="5"/>
      <c r="H7" s="9"/>
      <c r="I7" s="5"/>
      <c r="J7" s="9"/>
      <c r="K7" s="5"/>
    </row>
    <row r="8" spans="3:11" ht="15.75">
      <c r="C8" s="7"/>
      <c r="D8" s="8"/>
      <c r="E8" s="4"/>
      <c r="F8" s="8"/>
      <c r="G8" s="5"/>
      <c r="H8" s="9"/>
      <c r="I8" s="5"/>
      <c r="J8" s="9"/>
      <c r="K8" s="5"/>
    </row>
    <row r="9" spans="1:11" ht="20.25">
      <c r="A9" s="10" t="s">
        <v>0</v>
      </c>
      <c r="C9" s="11"/>
      <c r="D9" s="8"/>
      <c r="E9" s="4"/>
      <c r="F9" s="8"/>
      <c r="G9" s="5"/>
      <c r="H9" s="9"/>
      <c r="I9" s="5"/>
      <c r="J9" s="9"/>
      <c r="K9" s="5"/>
    </row>
    <row r="10" spans="4:11" ht="15.75">
      <c r="D10" s="12"/>
      <c r="E10" s="13"/>
      <c r="F10" s="12"/>
      <c r="G10" s="14"/>
      <c r="H10" s="15"/>
      <c r="I10" s="14"/>
      <c r="J10" s="15"/>
      <c r="K10" s="14"/>
    </row>
    <row r="11" spans="1:11" ht="18.75">
      <c r="A11" s="16" t="s">
        <v>1</v>
      </c>
      <c r="D11" s="12"/>
      <c r="E11" s="13"/>
      <c r="F11" s="12"/>
      <c r="G11" s="14"/>
      <c r="H11" s="15"/>
      <c r="I11" s="14"/>
      <c r="J11" s="15"/>
      <c r="K11" s="14"/>
    </row>
    <row r="12" spans="1:11" ht="18.75">
      <c r="A12" s="16"/>
      <c r="D12" s="12"/>
      <c r="E12" s="13"/>
      <c r="F12" s="12"/>
      <c r="G12" s="14"/>
      <c r="H12" s="15"/>
      <c r="I12" s="14"/>
      <c r="J12" s="15"/>
      <c r="K12" s="14"/>
    </row>
    <row r="13" spans="2:10" s="17" customFormat="1" ht="15.75">
      <c r="B13" s="18"/>
      <c r="D13" s="19" t="s">
        <v>2</v>
      </c>
      <c r="E13" s="19"/>
      <c r="F13" s="19"/>
      <c r="G13" s="20"/>
      <c r="H13" s="19" t="s">
        <v>3</v>
      </c>
      <c r="I13" s="19"/>
      <c r="J13" s="19"/>
    </row>
    <row r="14" spans="2:10" s="21" customFormat="1" ht="69.75" customHeight="1">
      <c r="B14" s="18"/>
      <c r="D14" s="22" t="s">
        <v>4</v>
      </c>
      <c r="E14" s="23"/>
      <c r="F14" s="22" t="s">
        <v>5</v>
      </c>
      <c r="G14" s="23"/>
      <c r="H14" s="22" t="s">
        <v>6</v>
      </c>
      <c r="I14" s="22"/>
      <c r="J14" s="22" t="s">
        <v>7</v>
      </c>
    </row>
    <row r="15" spans="1:10" s="21" customFormat="1" ht="19.5" customHeight="1">
      <c r="A15" s="24"/>
      <c r="B15" s="18"/>
      <c r="D15" s="25">
        <v>36646</v>
      </c>
      <c r="E15" s="26"/>
      <c r="F15" s="25">
        <v>36280</v>
      </c>
      <c r="G15" s="26"/>
      <c r="H15" s="25">
        <f>D15</f>
        <v>36646</v>
      </c>
      <c r="I15" s="25"/>
      <c r="J15" s="25">
        <f>F15</f>
        <v>36280</v>
      </c>
    </row>
    <row r="16" spans="1:10" s="21" customFormat="1" ht="19.5" customHeight="1">
      <c r="A16" s="24"/>
      <c r="B16" s="18"/>
      <c r="D16" s="25" t="s">
        <v>8</v>
      </c>
      <c r="E16" s="26"/>
      <c r="F16" s="25" t="s">
        <v>8</v>
      </c>
      <c r="G16" s="26"/>
      <c r="H16" s="25" t="s">
        <v>8</v>
      </c>
      <c r="I16" s="25"/>
      <c r="J16" s="25" t="s">
        <v>8</v>
      </c>
    </row>
    <row r="17" s="17" customFormat="1" ht="15.75">
      <c r="A17" s="27"/>
    </row>
    <row r="18" spans="1:10" s="17" customFormat="1" ht="15.75">
      <c r="A18" s="27" t="s">
        <v>9</v>
      </c>
      <c r="B18" s="28" t="s">
        <v>10</v>
      </c>
      <c r="D18" s="29">
        <v>209757</v>
      </c>
      <c r="F18" s="30"/>
      <c r="H18" s="30">
        <f>+D18</f>
        <v>209757</v>
      </c>
      <c r="I18" s="30"/>
      <c r="J18" s="30"/>
    </row>
    <row r="19" spans="1:10" s="17" customFormat="1" ht="15.75">
      <c r="A19" s="27" t="s">
        <v>11</v>
      </c>
      <c r="B19" s="31" t="s">
        <v>12</v>
      </c>
      <c r="D19" s="29">
        <v>0</v>
      </c>
      <c r="F19" s="30"/>
      <c r="H19" s="30">
        <f>+D19</f>
        <v>0</v>
      </c>
      <c r="I19" s="30"/>
      <c r="J19" s="29"/>
    </row>
    <row r="20" spans="1:10" s="17" customFormat="1" ht="15.75">
      <c r="A20" s="27" t="s">
        <v>13</v>
      </c>
      <c r="B20" s="28" t="s">
        <v>14</v>
      </c>
      <c r="D20" s="29">
        <f>2273+2001</f>
        <v>4274</v>
      </c>
      <c r="F20"/>
      <c r="H20" s="30">
        <f>+D20</f>
        <v>4274</v>
      </c>
      <c r="I20" s="30"/>
      <c r="J20" s="29"/>
    </row>
    <row r="21" spans="1:10" s="17" customFormat="1" ht="16.5" thickBot="1">
      <c r="A21" s="27"/>
      <c r="B21" s="28"/>
      <c r="D21" s="32"/>
      <c r="F21" s="33"/>
      <c r="H21" s="34"/>
      <c r="I21" s="30"/>
      <c r="J21" s="34"/>
    </row>
    <row r="22" spans="1:10" s="17" customFormat="1" ht="16.5" thickTop="1">
      <c r="A22" s="27"/>
      <c r="B22" s="35"/>
      <c r="D22" s="29"/>
      <c r="H22" s="30"/>
      <c r="I22" s="30"/>
      <c r="J22" s="30"/>
    </row>
    <row r="23" spans="1:10" s="17" customFormat="1" ht="63">
      <c r="A23" s="36" t="s">
        <v>15</v>
      </c>
      <c r="B23" s="37" t="s">
        <v>16</v>
      </c>
      <c r="D23" s="29">
        <v>87875</v>
      </c>
      <c r="F23"/>
      <c r="H23" s="30">
        <f>+D23</f>
        <v>87875</v>
      </c>
      <c r="I23" s="30"/>
      <c r="J23" s="38">
        <v>0</v>
      </c>
    </row>
    <row r="24" spans="1:10" s="17" customFormat="1" ht="15.75">
      <c r="A24" s="27"/>
      <c r="D24" s="29"/>
      <c r="F24" s="29"/>
      <c r="H24" s="30"/>
      <c r="I24" s="30"/>
      <c r="J24" s="38"/>
    </row>
    <row r="25" spans="1:10" s="17" customFormat="1" ht="15.75">
      <c r="A25" s="27" t="s">
        <v>11</v>
      </c>
      <c r="B25" s="39" t="s">
        <v>17</v>
      </c>
      <c r="D25" s="29">
        <v>19031</v>
      </c>
      <c r="F25"/>
      <c r="H25" s="30">
        <f>+D25</f>
        <v>19031</v>
      </c>
      <c r="I25" s="30"/>
      <c r="J25" s="38">
        <v>0</v>
      </c>
    </row>
    <row r="26" spans="1:10" s="17" customFormat="1" ht="15.75">
      <c r="A26" s="27"/>
      <c r="B26" s="37"/>
      <c r="D26" s="29"/>
      <c r="F26" s="29"/>
      <c r="H26" s="30"/>
      <c r="I26" s="30"/>
      <c r="J26" s="38"/>
    </row>
    <row r="27" spans="1:10" s="17" customFormat="1" ht="15.75">
      <c r="A27" s="27" t="s">
        <v>13</v>
      </c>
      <c r="B27" s="39" t="s">
        <v>18</v>
      </c>
      <c r="D27" s="29">
        <v>7257</v>
      </c>
      <c r="F27"/>
      <c r="H27" s="30">
        <f>+D27</f>
        <v>7257</v>
      </c>
      <c r="I27" s="30"/>
      <c r="J27" s="38">
        <v>0</v>
      </c>
    </row>
    <row r="28" spans="1:10" s="17" customFormat="1" ht="15.75">
      <c r="A28" s="27"/>
      <c r="B28" s="37"/>
      <c r="D28" s="29"/>
      <c r="F28" s="29"/>
      <c r="H28" s="30"/>
      <c r="I28" s="30"/>
      <c r="J28" s="38"/>
    </row>
    <row r="29" spans="1:10" s="17" customFormat="1" ht="15.75">
      <c r="A29" s="27" t="s">
        <v>19</v>
      </c>
      <c r="B29" s="39" t="s">
        <v>20</v>
      </c>
      <c r="D29" s="29">
        <v>0</v>
      </c>
      <c r="F29"/>
      <c r="H29" s="30">
        <f>+D29</f>
        <v>0</v>
      </c>
      <c r="I29" s="30"/>
      <c r="J29" s="38">
        <v>0</v>
      </c>
    </row>
    <row r="30" spans="1:10" s="17" customFormat="1" ht="13.5" customHeight="1">
      <c r="A30" s="27"/>
      <c r="B30" s="37"/>
      <c r="D30" s="40"/>
      <c r="F30" s="41"/>
      <c r="H30" s="42"/>
      <c r="I30" s="30"/>
      <c r="J30" s="42"/>
    </row>
    <row r="31" spans="1:10" s="17" customFormat="1" ht="60.75" customHeight="1">
      <c r="A31" s="36" t="s">
        <v>21</v>
      </c>
      <c r="B31" s="37" t="s">
        <v>53</v>
      </c>
      <c r="D31" s="30">
        <f>+D23-D25-D27-D29</f>
        <v>61587</v>
      </c>
      <c r="E31" s="30"/>
      <c r="F31" s="30"/>
      <c r="G31" s="30"/>
      <c r="H31" s="30">
        <f>+H23-H25-H27-H29</f>
        <v>61587</v>
      </c>
      <c r="I31" s="30"/>
      <c r="J31" s="30">
        <f>+J23-J25-J27-J29</f>
        <v>0</v>
      </c>
    </row>
    <row r="32" spans="1:10" s="17" customFormat="1" ht="13.5" customHeight="1">
      <c r="A32" s="27"/>
      <c r="B32" s="37"/>
      <c r="D32" s="29"/>
      <c r="F32" s="29"/>
      <c r="H32" s="30"/>
      <c r="I32" s="30"/>
      <c r="J32" s="38"/>
    </row>
    <row r="33" spans="1:10" s="17" customFormat="1" ht="15.75" customHeight="1">
      <c r="A33" s="36" t="s">
        <v>22</v>
      </c>
      <c r="B33" s="39" t="s">
        <v>23</v>
      </c>
      <c r="D33" s="29">
        <v>487</v>
      </c>
      <c r="F33" s="29"/>
      <c r="H33" s="30">
        <f>+D33</f>
        <v>487</v>
      </c>
      <c r="I33" s="30"/>
      <c r="J33" s="38">
        <v>0</v>
      </c>
    </row>
    <row r="34" spans="1:10" s="17" customFormat="1" ht="15.75">
      <c r="A34" s="27"/>
      <c r="D34" s="40"/>
      <c r="F34" s="29"/>
      <c r="H34" s="42"/>
      <c r="I34" s="30"/>
      <c r="J34" s="42"/>
    </row>
    <row r="35" spans="1:10" s="17" customFormat="1" ht="33" customHeight="1">
      <c r="A35" s="36" t="s">
        <v>24</v>
      </c>
      <c r="B35" s="37" t="s">
        <v>54</v>
      </c>
      <c r="D35" s="30">
        <f>SUM(D31:D33)</f>
        <v>62074</v>
      </c>
      <c r="E35" s="30"/>
      <c r="F35" s="30"/>
      <c r="G35" s="30"/>
      <c r="H35" s="30">
        <f>+H31+H33</f>
        <v>62074</v>
      </c>
      <c r="I35" s="30"/>
      <c r="J35" s="30">
        <f>+J31+J33</f>
        <v>0</v>
      </c>
    </row>
    <row r="36" spans="1:10" s="17" customFormat="1" ht="15.75">
      <c r="A36" s="27"/>
      <c r="B36" s="28"/>
      <c r="D36" s="29"/>
      <c r="F36" s="29"/>
      <c r="H36" s="30"/>
      <c r="I36" s="30"/>
      <c r="J36" s="38"/>
    </row>
    <row r="37" spans="1:10" s="17" customFormat="1" ht="15.75">
      <c r="A37" s="27" t="s">
        <v>25</v>
      </c>
      <c r="B37" s="31" t="s">
        <v>26</v>
      </c>
      <c r="D37" s="29">
        <v>-8291</v>
      </c>
      <c r="F37" s="29"/>
      <c r="H37" s="30">
        <f>+D37</f>
        <v>-8291</v>
      </c>
      <c r="I37" s="30"/>
      <c r="J37" s="38">
        <v>0</v>
      </c>
    </row>
    <row r="38" spans="1:10" s="17" customFormat="1" ht="15.75">
      <c r="A38" s="27"/>
      <c r="B38" s="28"/>
      <c r="D38" s="40"/>
      <c r="F38" s="29"/>
      <c r="H38" s="42"/>
      <c r="I38" s="30"/>
      <c r="J38" s="42"/>
    </row>
    <row r="39" spans="1:10" s="17" customFormat="1" ht="31.5">
      <c r="A39" s="36" t="s">
        <v>27</v>
      </c>
      <c r="B39" s="37" t="s">
        <v>55</v>
      </c>
      <c r="D39" s="29">
        <f>SUM(D35:D37)</f>
        <v>53783</v>
      </c>
      <c r="F39" s="29"/>
      <c r="H39" s="30">
        <f>SUM(H35:H38)</f>
        <v>53783</v>
      </c>
      <c r="I39" s="30"/>
      <c r="J39" s="30">
        <f>SUM(J35:J38)</f>
        <v>0</v>
      </c>
    </row>
    <row r="40" spans="1:10" s="17" customFormat="1" ht="15.75">
      <c r="A40" s="27"/>
      <c r="B40" s="28"/>
      <c r="D40" s="29"/>
      <c r="F40" s="29"/>
      <c r="H40" s="30"/>
      <c r="I40" s="30"/>
      <c r="J40" s="38"/>
    </row>
    <row r="41" spans="1:10" s="17" customFormat="1" ht="15.75">
      <c r="A41" s="27"/>
      <c r="B41" s="28" t="s">
        <v>28</v>
      </c>
      <c r="D41" s="29">
        <v>-43</v>
      </c>
      <c r="F41" s="29"/>
      <c r="H41" s="30">
        <f>+D41</f>
        <v>-43</v>
      </c>
      <c r="I41" s="30"/>
      <c r="J41" s="38">
        <v>0</v>
      </c>
    </row>
    <row r="42" spans="1:10" s="17" customFormat="1" ht="15.75">
      <c r="A42" s="27"/>
      <c r="B42" s="28"/>
      <c r="D42" s="40"/>
      <c r="F42" s="29"/>
      <c r="H42" s="42"/>
      <c r="I42" s="30"/>
      <c r="J42" s="42"/>
    </row>
    <row r="43" spans="1:10" s="17" customFormat="1" ht="31.5">
      <c r="A43" s="36" t="s">
        <v>29</v>
      </c>
      <c r="B43" s="37" t="s">
        <v>30</v>
      </c>
      <c r="D43" s="30">
        <f>+D39-D41</f>
        <v>53826</v>
      </c>
      <c r="E43" s="30"/>
      <c r="F43" s="30"/>
      <c r="G43" s="30"/>
      <c r="H43" s="30">
        <f>+H39-H41</f>
        <v>53826</v>
      </c>
      <c r="I43" s="30"/>
      <c r="J43" s="30">
        <f>+J39-J41</f>
        <v>0</v>
      </c>
    </row>
    <row r="44" spans="1:10" s="17" customFormat="1" ht="15.75">
      <c r="A44" s="27"/>
      <c r="B44" s="28"/>
      <c r="D44" s="29"/>
      <c r="F44" s="29"/>
      <c r="H44" s="30"/>
      <c r="I44" s="30"/>
      <c r="J44" s="38"/>
    </row>
    <row r="45" spans="1:10" s="17" customFormat="1" ht="15.75">
      <c r="A45" s="27" t="s">
        <v>31</v>
      </c>
      <c r="B45" s="28" t="s">
        <v>32</v>
      </c>
      <c r="D45" s="43">
        <f>+H45</f>
        <v>0</v>
      </c>
      <c r="F45" s="29"/>
      <c r="H45" s="44">
        <v>0</v>
      </c>
      <c r="I45" s="30"/>
      <c r="J45" s="44">
        <v>0</v>
      </c>
    </row>
    <row r="46" spans="1:10" s="17" customFormat="1" ht="15.75">
      <c r="A46" s="27"/>
      <c r="B46" s="28" t="s">
        <v>28</v>
      </c>
      <c r="D46" s="45">
        <v>0</v>
      </c>
      <c r="F46" s="29"/>
      <c r="H46" s="46">
        <v>0</v>
      </c>
      <c r="I46" s="30"/>
      <c r="J46" s="46">
        <v>0</v>
      </c>
    </row>
    <row r="47" spans="1:10" s="17" customFormat="1" ht="31.5">
      <c r="A47" s="27"/>
      <c r="B47" s="47" t="s">
        <v>33</v>
      </c>
      <c r="D47" s="29">
        <f>SUM(D45:D46)</f>
        <v>0</v>
      </c>
      <c r="F47" s="29"/>
      <c r="H47" s="30">
        <f>SUM(H45:H46)</f>
        <v>0</v>
      </c>
      <c r="I47" s="30"/>
      <c r="J47" s="38">
        <f>SUM(J45:J46)</f>
        <v>0</v>
      </c>
    </row>
    <row r="48" spans="1:10" s="17" customFormat="1" ht="15.75">
      <c r="A48" s="27"/>
      <c r="B48" s="28"/>
      <c r="D48" s="29"/>
      <c r="F48" s="29"/>
      <c r="H48" s="30"/>
      <c r="I48" s="30"/>
      <c r="J48" s="38"/>
    </row>
    <row r="49" spans="1:10" s="17" customFormat="1" ht="33" customHeight="1" thickBot="1">
      <c r="A49" s="36" t="s">
        <v>34</v>
      </c>
      <c r="B49" s="37" t="s">
        <v>35</v>
      </c>
      <c r="D49" s="48">
        <f>+D47+D43</f>
        <v>53826</v>
      </c>
      <c r="F49" s="29"/>
      <c r="H49" s="49">
        <f>+H43+H47</f>
        <v>53826</v>
      </c>
      <c r="I49" s="30"/>
      <c r="J49" s="49">
        <f>+J43+J47</f>
        <v>0</v>
      </c>
    </row>
    <row r="50" spans="1:10" s="17" customFormat="1" ht="16.5" thickTop="1">
      <c r="A50" s="27"/>
      <c r="B50" s="50"/>
      <c r="D50" s="29"/>
      <c r="H50" s="30"/>
      <c r="I50" s="30"/>
      <c r="J50" s="38"/>
    </row>
    <row r="51" spans="1:10" s="17" customFormat="1" ht="15.75">
      <c r="A51" s="27"/>
      <c r="B51" s="50"/>
      <c r="D51" s="29"/>
      <c r="H51" s="30"/>
      <c r="I51" s="30"/>
      <c r="J51" s="30"/>
    </row>
    <row r="52" spans="1:10" s="17" customFormat="1" ht="15.75">
      <c r="A52" s="27" t="s">
        <v>36</v>
      </c>
      <c r="B52" s="51" t="s">
        <v>37</v>
      </c>
      <c r="D52" s="29"/>
      <c r="H52" s="30"/>
      <c r="I52" s="30"/>
      <c r="J52" s="30"/>
    </row>
    <row r="53" spans="1:10" s="17" customFormat="1" ht="15.75">
      <c r="A53" s="27"/>
      <c r="B53" s="50" t="s">
        <v>38</v>
      </c>
      <c r="D53" s="29"/>
      <c r="H53" s="30"/>
      <c r="I53" s="30"/>
      <c r="J53" s="30"/>
    </row>
    <row r="54" spans="1:10" s="17" customFormat="1" ht="15.75">
      <c r="A54" s="27"/>
      <c r="B54" s="50" t="s">
        <v>39</v>
      </c>
      <c r="H54" s="30"/>
      <c r="I54" s="30"/>
      <c r="J54" s="30"/>
    </row>
    <row r="55" spans="1:10" s="17" customFormat="1" ht="15.75">
      <c r="A55" s="27"/>
      <c r="B55" s="50"/>
      <c r="H55" s="30"/>
      <c r="I55" s="30"/>
      <c r="J55" s="30"/>
    </row>
    <row r="56" spans="1:10" s="17" customFormat="1" ht="15.75">
      <c r="A56" s="27" t="s">
        <v>27</v>
      </c>
      <c r="B56" s="28" t="s">
        <v>40</v>
      </c>
      <c r="H56" s="30"/>
      <c r="I56" s="30"/>
      <c r="J56" s="30"/>
    </row>
    <row r="57" spans="1:10" s="17" customFormat="1" ht="15.75">
      <c r="A57" s="27"/>
      <c r="B57" s="28" t="s">
        <v>41</v>
      </c>
      <c r="D57" s="52">
        <f>+'[1]EPS'!F11</f>
        <v>4.051720235147703</v>
      </c>
      <c r="H57" s="53">
        <f>+'[1]EPS'!G11</f>
        <v>4.051720235147703</v>
      </c>
      <c r="I57" s="30"/>
      <c r="J57" s="54"/>
    </row>
    <row r="58" spans="1:10" s="17" customFormat="1" ht="15.75">
      <c r="A58" s="27"/>
      <c r="B58" s="28"/>
      <c r="D58" s="55"/>
      <c r="H58" s="30"/>
      <c r="I58" s="30"/>
      <c r="J58" s="56"/>
    </row>
    <row r="59" spans="1:10" s="17" customFormat="1" ht="15.75">
      <c r="A59" s="27" t="s">
        <v>42</v>
      </c>
      <c r="B59" s="28" t="s">
        <v>43</v>
      </c>
      <c r="D59" s="55"/>
      <c r="H59" s="30"/>
      <c r="I59" s="30"/>
      <c r="J59" s="56"/>
    </row>
    <row r="60" spans="1:10" s="17" customFormat="1" ht="15.75">
      <c r="A60" s="27"/>
      <c r="B60" s="28" t="s">
        <v>44</v>
      </c>
      <c r="D60" s="52">
        <f>+'[1]FDEPS'!H12</f>
        <v>3.0164768441884773</v>
      </c>
      <c r="H60" s="57">
        <f>+'[1]FDEPS'!H22</f>
        <v>3.0164768441884773</v>
      </c>
      <c r="I60" s="30"/>
      <c r="J60" s="54"/>
    </row>
    <row r="61" spans="1:10" s="17" customFormat="1" ht="15.75">
      <c r="A61" s="27"/>
      <c r="B61" s="28"/>
      <c r="D61" s="58"/>
      <c r="H61" s="59"/>
      <c r="I61" s="30"/>
      <c r="J61" s="30"/>
    </row>
    <row r="62" spans="2:10" s="17" customFormat="1" ht="15.75">
      <c r="B62" s="28"/>
      <c r="H62" s="30"/>
      <c r="I62" s="30"/>
      <c r="J62" s="30"/>
    </row>
    <row r="63" spans="1:10" s="17" customFormat="1" ht="15.75">
      <c r="A63" s="27" t="s">
        <v>45</v>
      </c>
      <c r="B63" s="28" t="s">
        <v>46</v>
      </c>
      <c r="D63" s="60"/>
      <c r="H63" s="60"/>
      <c r="J63" s="60"/>
    </row>
    <row r="64" s="17" customFormat="1" ht="15.75">
      <c r="B64" s="28"/>
    </row>
    <row r="65" spans="1:10" s="17" customFormat="1" ht="15.75">
      <c r="A65" s="27" t="s">
        <v>11</v>
      </c>
      <c r="B65" s="28" t="s">
        <v>47</v>
      </c>
      <c r="D65" s="61"/>
      <c r="H65" s="61"/>
      <c r="J65" s="61"/>
    </row>
    <row r="66" s="17" customFormat="1" ht="15.75">
      <c r="B66" s="28"/>
    </row>
    <row r="67" s="17" customFormat="1" ht="15.75">
      <c r="B67" s="28"/>
    </row>
    <row r="68" spans="2:10" s="17" customFormat="1" ht="15.75">
      <c r="B68" s="28"/>
      <c r="D68" s="62" t="s">
        <v>48</v>
      </c>
      <c r="E68" s="62"/>
      <c r="F68" s="62"/>
      <c r="H68" s="62" t="s">
        <v>49</v>
      </c>
      <c r="I68" s="62"/>
      <c r="J68" s="62"/>
    </row>
    <row r="69" spans="2:10" s="17" customFormat="1" ht="15.75">
      <c r="B69" s="28"/>
      <c r="D69" s="62"/>
      <c r="E69" s="62"/>
      <c r="F69" s="62"/>
      <c r="H69" s="62"/>
      <c r="I69" s="62"/>
      <c r="J69" s="62"/>
    </row>
    <row r="70" spans="1:10" s="17" customFormat="1" ht="15.75">
      <c r="A70" s="63" t="s">
        <v>50</v>
      </c>
      <c r="B70" s="28" t="s">
        <v>51</v>
      </c>
      <c r="D70" s="64">
        <f>+'[1]BS-Q1'!E67</f>
        <v>1.168716262957546</v>
      </c>
      <c r="E70" s="60"/>
      <c r="F70" s="60"/>
      <c r="H70" s="65">
        <f>+'[1]BS-Q1'!F67</f>
        <v>1.127349972487209</v>
      </c>
      <c r="I70" s="65"/>
      <c r="J70" s="66"/>
    </row>
    <row r="71" s="17" customFormat="1" ht="15.75">
      <c r="B71" s="28"/>
    </row>
    <row r="72" s="17" customFormat="1" ht="15.75">
      <c r="B72" s="28"/>
    </row>
    <row r="73" s="17" customFormat="1" ht="15.75">
      <c r="B73" s="28"/>
    </row>
    <row r="74" s="17" customFormat="1" ht="15.75">
      <c r="B74" s="28"/>
    </row>
    <row r="75" s="17" customFormat="1" ht="15.75">
      <c r="B75" s="28"/>
    </row>
    <row r="76" s="17" customFormat="1" ht="15.75">
      <c r="B76" s="28"/>
    </row>
    <row r="77" s="17" customFormat="1" ht="15.75">
      <c r="B77" s="28"/>
    </row>
    <row r="78" s="17" customFormat="1" ht="15.75">
      <c r="B78" s="28"/>
    </row>
    <row r="79" s="17" customFormat="1" ht="15.75">
      <c r="B79" s="28"/>
    </row>
    <row r="80" s="17" customFormat="1" ht="15.75">
      <c r="B80" s="28"/>
    </row>
    <row r="81" s="17" customFormat="1" ht="15.75">
      <c r="B81" s="28"/>
    </row>
    <row r="82" s="17" customFormat="1" ht="15.75">
      <c r="B82" s="28"/>
    </row>
    <row r="83" s="17" customFormat="1" ht="15.75">
      <c r="B83" s="28"/>
    </row>
    <row r="84" s="17" customFormat="1" ht="15.75">
      <c r="B84" s="28"/>
    </row>
    <row r="85" s="17" customFormat="1" ht="15.75">
      <c r="B85" s="28"/>
    </row>
    <row r="86" s="17" customFormat="1" ht="15.75">
      <c r="B86" s="28"/>
    </row>
    <row r="87" s="17" customFormat="1" ht="15.75">
      <c r="B87" s="28"/>
    </row>
    <row r="88" s="17" customFormat="1" ht="15.75">
      <c r="B88" s="28"/>
    </row>
    <row r="89" s="17" customFormat="1" ht="15.75">
      <c r="B89" s="28"/>
    </row>
    <row r="90" ht="12.75">
      <c r="B90" s="68"/>
    </row>
    <row r="91" ht="12.75">
      <c r="B91" s="68"/>
    </row>
    <row r="92" ht="12.75">
      <c r="B92" s="68"/>
    </row>
    <row r="93" ht="12.75">
      <c r="B93" s="68"/>
    </row>
    <row r="94" ht="12.75">
      <c r="B94" s="68"/>
    </row>
    <row r="95" ht="12.75">
      <c r="B95" s="68"/>
    </row>
    <row r="96" ht="12.75">
      <c r="B96" s="68"/>
    </row>
    <row r="97" ht="12.75">
      <c r="B97" s="68"/>
    </row>
    <row r="98" ht="12.75">
      <c r="B98" s="68"/>
    </row>
    <row r="99" ht="12.75">
      <c r="B99" s="68"/>
    </row>
  </sheetData>
  <printOptions/>
  <pageMargins left="0.75" right="0.25" top="1" bottom="1" header="0.5" footer="0.5"/>
  <pageSetup horizontalDpi="300" verticalDpi="300" orientation="portrait" paperSize="9" scale="5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="75" zoomScaleNormal="75" workbookViewId="0" topLeftCell="A2">
      <selection activeCell="C2" sqref="C2"/>
    </sheetView>
  </sheetViews>
  <sheetFormatPr defaultColWidth="9.33203125" defaultRowHeight="12.75" outlineLevelRow="1"/>
  <cols>
    <col min="1" max="1" width="6.16015625" style="70" customWidth="1"/>
    <col min="2" max="2" width="3.66015625" style="70" customWidth="1"/>
    <col min="3" max="3" width="45" style="70" customWidth="1"/>
    <col min="4" max="4" width="17.33203125" style="70" customWidth="1"/>
    <col min="5" max="5" width="26.83203125" style="70" customWidth="1"/>
    <col min="6" max="6" width="27.33203125" style="70" customWidth="1"/>
    <col min="7" max="16384" width="9.33203125" style="70" customWidth="1"/>
  </cols>
  <sheetData>
    <row r="1" ht="20.25" hidden="1" outlineLevel="1">
      <c r="A1" s="1" t="s">
        <v>52</v>
      </c>
    </row>
    <row r="2" ht="13.5" customHeight="1" collapsed="1">
      <c r="A2" s="16"/>
    </row>
    <row r="3" ht="13.5" customHeight="1">
      <c r="A3" s="16"/>
    </row>
    <row r="5" spans="1:6" s="73" customFormat="1" ht="18.75">
      <c r="A5" s="16" t="s">
        <v>56</v>
      </c>
      <c r="B5" s="71"/>
      <c r="C5" s="71"/>
      <c r="D5" s="71"/>
      <c r="E5" s="72"/>
      <c r="F5" s="72"/>
    </row>
    <row r="6" spans="5:6" s="73" customFormat="1" ht="59.25" customHeight="1">
      <c r="E6" s="74" t="s">
        <v>48</v>
      </c>
      <c r="F6" s="74" t="s">
        <v>49</v>
      </c>
    </row>
    <row r="7" spans="5:6" s="73" customFormat="1" ht="24.75" customHeight="1">
      <c r="E7" s="75">
        <v>36646</v>
      </c>
      <c r="F7" s="75">
        <v>36556</v>
      </c>
    </row>
    <row r="8" spans="5:6" s="73" customFormat="1" ht="19.5" customHeight="1">
      <c r="E8" s="76" t="s">
        <v>8</v>
      </c>
      <c r="F8" s="76" t="s">
        <v>8</v>
      </c>
    </row>
    <row r="10" spans="1:6" ht="15.75">
      <c r="A10" s="70">
        <v>1</v>
      </c>
      <c r="B10" s="70" t="s">
        <v>57</v>
      </c>
      <c r="E10" s="12">
        <v>846869</v>
      </c>
      <c r="F10" s="12">
        <v>845622</v>
      </c>
    </row>
    <row r="11" spans="1:6" ht="15.75">
      <c r="A11" s="70">
        <v>2</v>
      </c>
      <c r="B11" s="70" t="s">
        <v>58</v>
      </c>
      <c r="E11" s="12">
        <v>20195</v>
      </c>
      <c r="F11" s="12">
        <v>19708</v>
      </c>
    </row>
    <row r="12" spans="1:6" ht="15.75">
      <c r="A12" s="70">
        <v>3</v>
      </c>
      <c r="B12" s="77" t="s">
        <v>59</v>
      </c>
      <c r="E12" s="12">
        <v>122370</v>
      </c>
      <c r="F12" s="12">
        <v>128294</v>
      </c>
    </row>
    <row r="13" spans="1:6" ht="15.75">
      <c r="A13" s="70">
        <v>4</v>
      </c>
      <c r="B13" s="70" t="s">
        <v>60</v>
      </c>
      <c r="E13" s="12">
        <v>655</v>
      </c>
      <c r="F13" s="12">
        <v>1382</v>
      </c>
    </row>
    <row r="14" spans="1:6" ht="15.75">
      <c r="A14" s="70">
        <v>5</v>
      </c>
      <c r="B14" s="77" t="s">
        <v>61</v>
      </c>
      <c r="E14" s="12">
        <v>2520</v>
      </c>
      <c r="F14" s="12">
        <v>2560</v>
      </c>
    </row>
    <row r="15" spans="5:6" ht="15.75">
      <c r="E15" s="12"/>
      <c r="F15" s="12"/>
    </row>
    <row r="16" spans="1:6" ht="15.75">
      <c r="A16" s="70">
        <v>6</v>
      </c>
      <c r="B16" s="70" t="s">
        <v>62</v>
      </c>
      <c r="E16" s="12"/>
      <c r="F16" s="12"/>
    </row>
    <row r="17" spans="3:6" ht="15.75">
      <c r="C17" s="70" t="s">
        <v>63</v>
      </c>
      <c r="E17" s="12">
        <v>453281</v>
      </c>
      <c r="F17" s="12">
        <v>275808</v>
      </c>
    </row>
    <row r="18" spans="3:6" ht="15.75">
      <c r="C18" s="70" t="s">
        <v>64</v>
      </c>
      <c r="E18" s="12">
        <v>13539</v>
      </c>
      <c r="F18" s="12">
        <v>11869</v>
      </c>
    </row>
    <row r="19" spans="3:6" ht="15.75">
      <c r="C19" s="70" t="s">
        <v>65</v>
      </c>
      <c r="E19" s="12">
        <v>325486</v>
      </c>
      <c r="F19" s="12">
        <v>318402</v>
      </c>
    </row>
    <row r="20" spans="3:6" ht="15.75">
      <c r="C20" s="70" t="s">
        <v>66</v>
      </c>
      <c r="E20" s="12">
        <f>1082024-20000</f>
        <v>1062024</v>
      </c>
      <c r="F20" s="12">
        <v>2019500</v>
      </c>
    </row>
    <row r="21" spans="3:6" ht="15.75">
      <c r="C21" s="70" t="s">
        <v>67</v>
      </c>
      <c r="E21" s="12">
        <f>75015-186</f>
        <v>74829</v>
      </c>
      <c r="F21" s="12">
        <v>83971</v>
      </c>
    </row>
    <row r="22" spans="3:6" ht="15.75">
      <c r="C22" s="77" t="s">
        <v>68</v>
      </c>
      <c r="E22" s="12">
        <f>(873860+12828760)/1000</f>
        <v>13702.62</v>
      </c>
      <c r="F22" s="12">
        <v>13703</v>
      </c>
    </row>
    <row r="23" spans="3:6" ht="15.75">
      <c r="C23" s="70" t="s">
        <v>69</v>
      </c>
      <c r="E23" s="12">
        <f>147465</f>
        <v>147465</v>
      </c>
      <c r="F23" s="12">
        <v>147578</v>
      </c>
    </row>
    <row r="24" spans="3:6" ht="15.75">
      <c r="C24" s="70" t="s">
        <v>70</v>
      </c>
      <c r="E24" s="12">
        <v>3218</v>
      </c>
      <c r="F24" s="12">
        <v>3218</v>
      </c>
    </row>
    <row r="25" spans="3:6" ht="15.75">
      <c r="C25" s="70" t="s">
        <v>71</v>
      </c>
      <c r="E25" s="12">
        <v>9217</v>
      </c>
      <c r="F25" s="12">
        <v>9192</v>
      </c>
    </row>
    <row r="26" spans="3:6" ht="15.75">
      <c r="C26" s="70" t="s">
        <v>72</v>
      </c>
      <c r="E26" s="12">
        <v>501</v>
      </c>
      <c r="F26" s="12">
        <v>497</v>
      </c>
    </row>
    <row r="28" spans="5:6" ht="15.75">
      <c r="E28" s="78">
        <f>SUM(E17:E26)</f>
        <v>2103262.62</v>
      </c>
      <c r="F28" s="78">
        <f>SUM(F17:F26)</f>
        <v>2883738</v>
      </c>
    </row>
    <row r="29" spans="5:6" ht="15.75">
      <c r="E29" s="12"/>
      <c r="F29" s="12"/>
    </row>
    <row r="30" spans="1:6" ht="15.75">
      <c r="A30" s="70">
        <v>7</v>
      </c>
      <c r="B30" s="70" t="s">
        <v>73</v>
      </c>
      <c r="E30" s="12"/>
      <c r="F30" s="12"/>
    </row>
    <row r="31" spans="3:6" ht="15.75">
      <c r="C31" s="70" t="s">
        <v>74</v>
      </c>
      <c r="E31" s="12">
        <v>595584</v>
      </c>
      <c r="F31" s="12">
        <v>629619</v>
      </c>
    </row>
    <row r="32" spans="3:6" ht="15.75">
      <c r="C32" s="70" t="s">
        <v>75</v>
      </c>
      <c r="E32" s="12">
        <v>51689</v>
      </c>
      <c r="F32" s="12">
        <v>44150</v>
      </c>
    </row>
    <row r="33" spans="3:6" ht="15.75">
      <c r="C33" s="70" t="s">
        <v>76</v>
      </c>
      <c r="E33" s="12">
        <v>440615</v>
      </c>
      <c r="F33" s="12">
        <v>1315614</v>
      </c>
    </row>
    <row r="34" spans="3:6" ht="15.75">
      <c r="C34" s="70" t="s">
        <v>77</v>
      </c>
      <c r="E34" s="12">
        <v>49591</v>
      </c>
      <c r="F34" s="12">
        <v>98182</v>
      </c>
    </row>
    <row r="35" spans="3:6" ht="15.75">
      <c r="C35" s="77" t="s">
        <v>78</v>
      </c>
      <c r="E35" s="12">
        <f>321501/1000</f>
        <v>321.501</v>
      </c>
      <c r="F35" s="12">
        <v>204</v>
      </c>
    </row>
    <row r="36" spans="3:6" ht="15.75">
      <c r="C36" s="77" t="s">
        <v>79</v>
      </c>
      <c r="E36" s="15">
        <v>169274</v>
      </c>
      <c r="F36" s="12">
        <v>146952</v>
      </c>
    </row>
    <row r="37" spans="3:6" ht="15.75">
      <c r="C37" s="70" t="s">
        <v>80</v>
      </c>
      <c r="E37" s="12">
        <v>95881</v>
      </c>
      <c r="F37" s="12">
        <v>26274</v>
      </c>
    </row>
    <row r="38" spans="3:6" ht="15.75">
      <c r="C38" s="70" t="s">
        <v>81</v>
      </c>
      <c r="E38" s="12">
        <v>3725</v>
      </c>
      <c r="F38" s="12">
        <v>3746</v>
      </c>
    </row>
    <row r="39" spans="3:6" ht="15.75">
      <c r="C39" s="70" t="s">
        <v>82</v>
      </c>
      <c r="E39" s="12">
        <v>8730</v>
      </c>
      <c r="F39" s="12">
        <v>24350</v>
      </c>
    </row>
    <row r="40" spans="3:6" ht="15.75">
      <c r="C40" s="70" t="s">
        <v>83</v>
      </c>
      <c r="E40" s="12">
        <v>9765</v>
      </c>
      <c r="F40" s="12">
        <v>9565</v>
      </c>
    </row>
    <row r="41" spans="5:6" ht="15.75">
      <c r="E41" s="78">
        <f>SUM(E31:E40)</f>
        <v>1425175.501</v>
      </c>
      <c r="F41" s="78">
        <f>SUM(F31:F40)</f>
        <v>2298656</v>
      </c>
    </row>
    <row r="42" spans="5:6" ht="15.75">
      <c r="E42" s="12"/>
      <c r="F42" s="12"/>
    </row>
    <row r="43" spans="1:6" ht="15.75">
      <c r="A43" s="70">
        <v>8</v>
      </c>
      <c r="B43" s="70" t="s">
        <v>84</v>
      </c>
      <c r="E43" s="12">
        <f>+E28-E41</f>
        <v>678087.1190000002</v>
      </c>
      <c r="F43" s="12">
        <f>+F28-F41</f>
        <v>585082</v>
      </c>
    </row>
    <row r="44" spans="5:6" ht="16.5" customHeight="1">
      <c r="E44" s="12"/>
      <c r="F44" s="12"/>
    </row>
    <row r="45" spans="5:6" ht="16.5" customHeight="1" thickBot="1">
      <c r="E45" s="79">
        <f>+E43+SUM(E10:E14)</f>
        <v>1670696.1190000002</v>
      </c>
      <c r="F45" s="79">
        <f>+F43+SUM(F10:F14)</f>
        <v>1582648</v>
      </c>
    </row>
    <row r="46" spans="5:6" ht="16.5" customHeight="1" thickTop="1">
      <c r="E46" s="12"/>
      <c r="F46" s="12"/>
    </row>
    <row r="47" spans="5:6" ht="15.75">
      <c r="E47" s="12"/>
      <c r="F47" s="12"/>
    </row>
    <row r="48" spans="1:6" ht="15.75" customHeight="1">
      <c r="A48" s="70">
        <v>9</v>
      </c>
      <c r="B48" s="70" t="s">
        <v>85</v>
      </c>
      <c r="E48" s="12"/>
      <c r="F48" s="12"/>
    </row>
    <row r="49" spans="2:6" ht="19.5" customHeight="1">
      <c r="B49" s="70" t="s">
        <v>86</v>
      </c>
      <c r="E49" s="12">
        <v>1328473</v>
      </c>
      <c r="F49" s="12">
        <v>1328473</v>
      </c>
    </row>
    <row r="50" spans="2:6" ht="15.75">
      <c r="B50" s="70" t="s">
        <v>87</v>
      </c>
      <c r="E50" s="12"/>
      <c r="F50" s="12"/>
    </row>
    <row r="51" spans="3:6" ht="15.75">
      <c r="C51" s="70" t="s">
        <v>88</v>
      </c>
      <c r="E51" s="12">
        <v>63273</v>
      </c>
      <c r="F51" s="12">
        <v>63273</v>
      </c>
    </row>
    <row r="52" spans="3:6" ht="15.75">
      <c r="C52" s="70" t="s">
        <v>89</v>
      </c>
      <c r="E52" s="12">
        <v>0</v>
      </c>
      <c r="F52" s="12">
        <v>0</v>
      </c>
    </row>
    <row r="53" spans="3:6" ht="15.75">
      <c r="C53" s="70" t="s">
        <v>90</v>
      </c>
      <c r="E53" s="12">
        <f>10109+4735</f>
        <v>14844</v>
      </c>
      <c r="F53" s="12">
        <v>14488</v>
      </c>
    </row>
    <row r="54" spans="3:6" ht="15.75">
      <c r="C54" s="77" t="s">
        <v>91</v>
      </c>
      <c r="E54" s="12">
        <v>290</v>
      </c>
      <c r="F54" s="12">
        <v>290</v>
      </c>
    </row>
    <row r="55" spans="3:6" ht="15.75">
      <c r="C55" s="77" t="s">
        <v>92</v>
      </c>
      <c r="E55" s="12">
        <v>16653</v>
      </c>
      <c r="F55" s="12">
        <v>16608</v>
      </c>
    </row>
    <row r="56" spans="3:6" ht="15.75">
      <c r="C56" s="70" t="s">
        <v>93</v>
      </c>
      <c r="E56" s="12">
        <f>149730-20000</f>
        <v>129730</v>
      </c>
      <c r="F56" s="12">
        <v>75904</v>
      </c>
    </row>
    <row r="57" spans="5:6" ht="15.75">
      <c r="E57" s="78">
        <f>SUM(E49:E56)</f>
        <v>1553263</v>
      </c>
      <c r="F57" s="78">
        <f>SUM(F49:F56)</f>
        <v>1499036</v>
      </c>
    </row>
    <row r="58" spans="1:6" ht="18.75" customHeight="1">
      <c r="A58" s="70">
        <v>10</v>
      </c>
      <c r="B58" s="70" t="s">
        <v>94</v>
      </c>
      <c r="E58" s="12">
        <v>7471</v>
      </c>
      <c r="F58" s="12">
        <v>7871</v>
      </c>
    </row>
    <row r="59" spans="5:6" ht="15.75">
      <c r="E59" s="12"/>
      <c r="F59" s="12"/>
    </row>
    <row r="60" spans="1:6" ht="15.75">
      <c r="A60" s="70">
        <v>11</v>
      </c>
      <c r="B60" s="70" t="s">
        <v>95</v>
      </c>
      <c r="E60" s="12">
        <f>36694+63691-1</f>
        <v>100384</v>
      </c>
      <c r="F60" s="12">
        <v>66163</v>
      </c>
    </row>
    <row r="61" spans="5:6" ht="15.75">
      <c r="E61" s="12"/>
      <c r="F61" s="12"/>
    </row>
    <row r="62" spans="1:6" ht="15.75">
      <c r="A62" s="70">
        <v>12</v>
      </c>
      <c r="B62" s="70" t="s">
        <v>96</v>
      </c>
      <c r="E62" s="12">
        <v>9578</v>
      </c>
      <c r="F62" s="12">
        <v>9578</v>
      </c>
    </row>
    <row r="63" spans="5:6" ht="15.75">
      <c r="E63" s="12"/>
      <c r="F63" s="12"/>
    </row>
    <row r="64" spans="5:6" ht="17.25" customHeight="1" thickBot="1">
      <c r="E64" s="79">
        <f>SUM(E57:E62)</f>
        <v>1670696</v>
      </c>
      <c r="F64" s="79">
        <f>SUM(F57:F62)</f>
        <v>1582648</v>
      </c>
    </row>
    <row r="65" spans="5:6" ht="17.25" customHeight="1" thickTop="1">
      <c r="E65" s="80"/>
      <c r="F65" s="80"/>
    </row>
    <row r="66" spans="5:6" ht="15.75">
      <c r="E66" s="12"/>
      <c r="F66" s="12"/>
    </row>
    <row r="67" spans="1:6" ht="16.5" thickBot="1">
      <c r="A67" s="70">
        <v>12</v>
      </c>
      <c r="B67" s="77" t="s">
        <v>51</v>
      </c>
      <c r="E67" s="81">
        <f>+(E57-E13)/E49</f>
        <v>1.168716262957546</v>
      </c>
      <c r="F67" s="81">
        <f>+(F57-F13)/F49</f>
        <v>1.127349972487209</v>
      </c>
    </row>
    <row r="68" spans="5:6" ht="16.5" thickTop="1">
      <c r="E68" s="12"/>
      <c r="F68" s="12"/>
    </row>
    <row r="69" spans="5:6" ht="15.75">
      <c r="E69" s="12"/>
      <c r="F69" s="12"/>
    </row>
    <row r="70" spans="5:6" ht="15.75">
      <c r="E70" s="12"/>
      <c r="F70" s="12"/>
    </row>
    <row r="71" spans="5:6" ht="15.75">
      <c r="E71" s="12"/>
      <c r="F71" s="12"/>
    </row>
    <row r="72" spans="5:6" ht="15.75">
      <c r="E72" s="12"/>
      <c r="F72" s="12"/>
    </row>
    <row r="73" spans="5:6" ht="15.75">
      <c r="E73" s="12"/>
      <c r="F73" s="12"/>
    </row>
    <row r="74" spans="5:6" ht="15.75">
      <c r="E74" s="12"/>
      <c r="F74" s="12"/>
    </row>
    <row r="75" spans="5:6" ht="15.75">
      <c r="E75" s="12"/>
      <c r="F75" s="12"/>
    </row>
    <row r="76" spans="5:6" ht="15.75">
      <c r="E76" s="12"/>
      <c r="F76" s="12"/>
    </row>
    <row r="77" spans="5:6" ht="15.75">
      <c r="E77" s="12"/>
      <c r="F77" s="12"/>
    </row>
    <row r="78" spans="5:6" ht="15.75">
      <c r="E78" s="12"/>
      <c r="F78" s="12"/>
    </row>
    <row r="80" ht="15.75">
      <c r="E80" s="82"/>
    </row>
  </sheetData>
  <printOptions/>
  <pageMargins left="0.71" right="0.33" top="0.54" bottom="0.39" header="0.28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 ENTERPRISE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 ENTERPRISE BERHAD</dc:creator>
  <cp:keywords/>
  <dc:description/>
  <cp:lastModifiedBy>TA ENTERPRISE BERHAD</cp:lastModifiedBy>
  <cp:lastPrinted>2000-06-29T09:33:08Z</cp:lastPrinted>
  <dcterms:created xsi:type="dcterms:W3CDTF">2000-06-29T08:54:16Z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