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11775" windowHeight="8955" activeTab="0"/>
  </bookViews>
  <sheets>
    <sheet name="CIS" sheetId="1" r:id="rId1"/>
    <sheet name="CFP" sheetId="2" r:id="rId2"/>
    <sheet name="SttEquityChange" sheetId="3" r:id="rId3"/>
    <sheet name="CFS" sheetId="4" r:id="rId4"/>
  </sheets>
  <definedNames>
    <definedName name="_xlnm.Print_Area" localSheetId="1">'CFP'!$A$1:$J$75</definedName>
    <definedName name="_xlnm.Print_Area" localSheetId="3">'CFS'!$A$1:$E$69</definedName>
    <definedName name="_xlnm.Print_Area" localSheetId="0">'CIS'!$A$1:$I$53</definedName>
    <definedName name="_xlnm.Print_Area" localSheetId="2">'SttEquityChange'!$A$1:$M$41</definedName>
  </definedNames>
  <calcPr fullCalcOnLoad="1"/>
</workbook>
</file>

<file path=xl/sharedStrings.xml><?xml version="1.0" encoding="utf-8"?>
<sst xmlns="http://schemas.openxmlformats.org/spreadsheetml/2006/main" count="194" uniqueCount="151">
  <si>
    <t>Revenue</t>
  </si>
  <si>
    <t>Operating Expenses</t>
  </si>
  <si>
    <t>Finance Cost</t>
  </si>
  <si>
    <t xml:space="preserve">Profit Before Taxation </t>
  </si>
  <si>
    <t>Profit for the period</t>
  </si>
  <si>
    <t>Quarter</t>
  </si>
  <si>
    <t xml:space="preserve">Current </t>
  </si>
  <si>
    <t>Year</t>
  </si>
  <si>
    <t>Individual Quarter</t>
  </si>
  <si>
    <t>Cummulative Quarter</t>
  </si>
  <si>
    <t>To Date</t>
  </si>
  <si>
    <t>Period</t>
  </si>
  <si>
    <t xml:space="preserve">Total </t>
  </si>
  <si>
    <t>Total</t>
  </si>
  <si>
    <t>Non-current Assets</t>
  </si>
  <si>
    <t>Current Assets</t>
  </si>
  <si>
    <t>TOTAL ASSETS</t>
  </si>
  <si>
    <t>EQUITY AND LIABILITIES</t>
  </si>
  <si>
    <t>Deferred tax liabilities</t>
  </si>
  <si>
    <t>Current Liabilities</t>
  </si>
  <si>
    <t>Trade payables</t>
  </si>
  <si>
    <t>Other payables and accrued expenses</t>
  </si>
  <si>
    <t>Tax liabilities</t>
  </si>
  <si>
    <t>TOTAL EQUITY AND LIABILITIES</t>
  </si>
  <si>
    <t>(Incorporated In Malaysia)</t>
  </si>
  <si>
    <t>As at end of</t>
  </si>
  <si>
    <t xml:space="preserve">Year Ended </t>
  </si>
  <si>
    <t>Share</t>
  </si>
  <si>
    <t>Capital</t>
  </si>
  <si>
    <t>Premium</t>
  </si>
  <si>
    <t>Revaluation</t>
  </si>
  <si>
    <t>Reserve</t>
  </si>
  <si>
    <t>Retained</t>
  </si>
  <si>
    <t>Earnings</t>
  </si>
  <si>
    <t>Interest</t>
  </si>
  <si>
    <t>Equity</t>
  </si>
  <si>
    <t>Preceding Year</t>
  </si>
  <si>
    <t xml:space="preserve">   Inventories</t>
  </si>
  <si>
    <t>Corresponding</t>
  </si>
  <si>
    <t>RM'000</t>
  </si>
  <si>
    <t xml:space="preserve">   Property, plant &amp; equipment</t>
  </si>
  <si>
    <t xml:space="preserve">   Trade receivables</t>
  </si>
  <si>
    <t xml:space="preserve">   Other receivabless and prepaid expenses</t>
  </si>
  <si>
    <t xml:space="preserve">   Cash and bank balances</t>
  </si>
  <si>
    <t>TOTAL EQUITY</t>
  </si>
  <si>
    <t xml:space="preserve">Term loan  </t>
  </si>
  <si>
    <t>Hire purchase</t>
  </si>
  <si>
    <t>Share Capital</t>
  </si>
  <si>
    <t xml:space="preserve">Share </t>
  </si>
  <si>
    <t>RM '000</t>
  </si>
  <si>
    <t>Net Profit Before Taxation</t>
  </si>
  <si>
    <t>Adjustment for Non Cash Flow:</t>
  </si>
  <si>
    <t xml:space="preserve">   Non-cash items</t>
  </si>
  <si>
    <t xml:space="preserve">   Non-operating items</t>
  </si>
  <si>
    <t>Operating Profit Before Changes in Working Capital</t>
  </si>
  <si>
    <t>Changes in Working Capital</t>
  </si>
  <si>
    <t xml:space="preserve">   Net Changes in Current Liabilities</t>
  </si>
  <si>
    <t xml:space="preserve">   Finance cost paid</t>
  </si>
  <si>
    <t xml:space="preserve">   Income tax paid</t>
  </si>
  <si>
    <t>Net Cash Flows from Operating Activities</t>
  </si>
  <si>
    <t>Investing Activities</t>
  </si>
  <si>
    <t xml:space="preserve">   Dividend Income Received</t>
  </si>
  <si>
    <t xml:space="preserve">   Interest Income Received</t>
  </si>
  <si>
    <t xml:space="preserve">   Equity Investments</t>
  </si>
  <si>
    <t xml:space="preserve">   Other Income</t>
  </si>
  <si>
    <t>Financing Activities</t>
  </si>
  <si>
    <t xml:space="preserve">   Bank Borrowings</t>
  </si>
  <si>
    <t xml:space="preserve">   Dividend Paid</t>
  </si>
  <si>
    <t>Net Changes in Cash &amp; Cash Equivalents</t>
  </si>
  <si>
    <t>Cash &amp; Cash Equivalents at the beginning of Year</t>
  </si>
  <si>
    <t>Cash &amp; Cash Equivalents at end of Period</t>
  </si>
  <si>
    <t>Cash &amp; Cash Equivalents comprise:</t>
  </si>
  <si>
    <t xml:space="preserve">   Cash and Bank Balances</t>
  </si>
  <si>
    <t xml:space="preserve">   Bank Overdraft</t>
  </si>
  <si>
    <t>Current</t>
  </si>
  <si>
    <t>As at</t>
  </si>
  <si>
    <t>Preceding</t>
  </si>
  <si>
    <t>Financial</t>
  </si>
  <si>
    <t>UNAUDITED CONDENSED CONSOLIDATED STATEMENTS OF CHANGES IN EQUITY</t>
  </si>
  <si>
    <t>TOTAL LIABILITIES</t>
  </si>
  <si>
    <t xml:space="preserve">   Net Changes in Current Assets</t>
  </si>
  <si>
    <t>Cash from Operations</t>
  </si>
  <si>
    <t xml:space="preserve">   Fixed Deposits</t>
  </si>
  <si>
    <t xml:space="preserve">   Less: Fixed Deposits Pledged</t>
  </si>
  <si>
    <t xml:space="preserve">Other Operating Income </t>
  </si>
  <si>
    <t>Non-current Liabilites</t>
  </si>
  <si>
    <t xml:space="preserve">   Prepaid lease payment</t>
  </si>
  <si>
    <r>
      <t>LEONG HUP HOLDINGS BERHAD</t>
    </r>
    <r>
      <rPr>
        <b/>
        <sz val="11"/>
        <rFont val="Times New Roman"/>
        <family val="1"/>
      </rPr>
      <t xml:space="preserve"> </t>
    </r>
    <r>
      <rPr>
        <b/>
        <sz val="10"/>
        <rFont val="Times New Roman"/>
        <family val="1"/>
      </rPr>
      <t>(51316-D)</t>
    </r>
  </si>
  <si>
    <t>Share of Profit of Associates</t>
  </si>
  <si>
    <t>Taxation</t>
  </si>
  <si>
    <t xml:space="preserve">   Land held for development</t>
  </si>
  <si>
    <t xml:space="preserve">   Investment properties</t>
  </si>
  <si>
    <t xml:space="preserve">   Investment in associated companies</t>
  </si>
  <si>
    <t xml:space="preserve">   Deferred tax assets</t>
  </si>
  <si>
    <t xml:space="preserve">   Intangible assets</t>
  </si>
  <si>
    <t>Reserves</t>
  </si>
  <si>
    <t>Overdraft &amp; Short term borrowings</t>
  </si>
  <si>
    <t xml:space="preserve">   Fixed deposits</t>
  </si>
  <si>
    <t>Translation</t>
  </si>
  <si>
    <t>Movement during the period</t>
  </si>
  <si>
    <t xml:space="preserve">   Proceeds from Disposal of Fixed Assets / Investment Properties</t>
  </si>
  <si>
    <t xml:space="preserve">   Purchase of Fixed Assets / Investment Properties</t>
  </si>
  <si>
    <t>Currency Translation Differences</t>
  </si>
  <si>
    <t>Non-Controlling Interest</t>
  </si>
  <si>
    <t>Owners of the Parent</t>
  </si>
  <si>
    <t>Total Comprehensive Income for the period</t>
  </si>
  <si>
    <t>Profit for the period attributable to:</t>
  </si>
  <si>
    <t>Total Comprehensive Income for the period attributable to:</t>
  </si>
  <si>
    <t xml:space="preserve">Owners of the parent - Basic (sen) </t>
  </si>
  <si>
    <t>Treasury</t>
  </si>
  <si>
    <t>Shares</t>
  </si>
  <si>
    <t>Total comprehensive Income for the period</t>
  </si>
  <si>
    <t>Derivative Liabilities</t>
  </si>
  <si>
    <t>Transaction with Non-Controlling Interest</t>
  </si>
  <si>
    <t>Treasury Shares</t>
  </si>
  <si>
    <t>Share Premium</t>
  </si>
  <si>
    <t>Retained Earnings</t>
  </si>
  <si>
    <t>Equity attributable to Owners of the Parent</t>
  </si>
  <si>
    <t>Net Assets per share attributable to Owners of the Parent (RM)</t>
  </si>
  <si>
    <t xml:space="preserve">   Available For Sale Assets</t>
  </si>
  <si>
    <t>UNAUDITED CONDENSED CONSOLIDATED STATEMENTS OF COMPREHENSIVE INCOME</t>
  </si>
  <si>
    <t>Fair Value adjustment for Available For Sale Financial Assets</t>
  </si>
  <si>
    <t>UNAUDITED CONDENSED CONSOLIDATED STATEMENTS OF FINANCIAL POSITION</t>
  </si>
  <si>
    <t>UNAUDITED CONDENSED CONSOLIDATED STATEMENTS OF CASH FLOWS</t>
  </si>
  <si>
    <t xml:space="preserve">   Dividend paid to Non-Controlling Interest</t>
  </si>
  <si>
    <t>Available</t>
  </si>
  <si>
    <t>For Sale</t>
  </si>
  <si>
    <t>Effects of adopting FRS 139:</t>
  </si>
  <si>
    <t>Balance as at April 1, 2010 - as previously reported</t>
  </si>
  <si>
    <t>Balance as at April 1, 2010 - as restated</t>
  </si>
  <si>
    <t>Balance as at April 1, 2009</t>
  </si>
  <si>
    <t>Non-</t>
  </si>
  <si>
    <t>Controlling</t>
  </si>
  <si>
    <t>Other Comprehensive Income:</t>
  </si>
  <si>
    <t>Cash</t>
  </si>
  <si>
    <t>Net Gain/(Loss) on Cash Flow Hedges</t>
  </si>
  <si>
    <t>Flow Hedge</t>
  </si>
  <si>
    <t>Derivative financial instrument</t>
  </si>
  <si>
    <t>Basic/Diluted Earnings per share attributable to</t>
  </si>
  <si>
    <t xml:space="preserve">   Issuance of Share</t>
  </si>
  <si>
    <t xml:space="preserve">   Redemption of Preference Shares</t>
  </si>
  <si>
    <t xml:space="preserve">   Purchase of Treasury Shares</t>
  </si>
  <si>
    <t>Purchase of Tresury Shares</t>
  </si>
  <si>
    <t>Dividend Paid</t>
  </si>
  <si>
    <t>FOR THE QUARTER ENDED 31 MARCH 2011</t>
  </si>
  <si>
    <t>12 Months Period Ended March 31, 2011</t>
  </si>
  <si>
    <t>12 Months Period Ended March 31, 2010</t>
  </si>
  <si>
    <t>Balance as at March 31, 2010</t>
  </si>
  <si>
    <t>Balance as at March 31, 2011</t>
  </si>
  <si>
    <t>Asset Revaluation Differences</t>
  </si>
  <si>
    <t xml:space="preserve">   Derivative financial instrument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</si>
</sst>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[$-409]dddd\,\ mmmm\ dd\,\ yyyy"/>
    <numFmt numFmtId="167" formatCode="[$-409]dd\-mmm\-yy;@"/>
    <numFmt numFmtId="168" formatCode="_(* #,##0.000_);_(* \(#,##0.000\);_(* &quot;-&quot;???_);_(@_)"/>
    <numFmt numFmtId="169" formatCode="_(* #,##0.0000000_);_(* \(#,##0.0000000\);_(* &quot;-&quot;???????_);_(@_)"/>
    <numFmt numFmtId="170" formatCode="_(* #,##0.00_);_(* \(#,##0.00\);_(* &quot;-&quot;???_);_(@_)"/>
    <numFmt numFmtId="171" formatCode="_(* #,##0.0_);_(* \(#,##0.0\);_(* &quot;-&quot;?_);_(@_)"/>
    <numFmt numFmtId="172" formatCode="_(* #,##0.000_);_(* \(#,##0.000\);_(* &quot;-&quot;??_);_(@_)"/>
    <numFmt numFmtId="173" formatCode="_(* #,##0.0000_);_(* \(#,##0.0000\);_(* &quot;-&quot;??_);_(@_)"/>
  </numFmts>
  <fonts count="49">
    <font>
      <sz val="10"/>
      <name val="Arial"/>
      <family val="0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10"/>
      <color indexed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165" fontId="7" fillId="0" borderId="0" xfId="42" applyNumberFormat="1" applyFont="1" applyFill="1" applyBorder="1" applyAlignment="1">
      <alignment horizontal="center"/>
    </xf>
    <xf numFmtId="165" fontId="3" fillId="0" borderId="0" xfId="42" applyNumberFormat="1" applyFont="1" applyFill="1" applyAlignment="1">
      <alignment/>
    </xf>
    <xf numFmtId="165" fontId="7" fillId="0" borderId="0" xfId="42" applyNumberFormat="1" applyFont="1" applyFill="1" applyBorder="1" applyAlignment="1">
      <alignment/>
    </xf>
    <xf numFmtId="165" fontId="7" fillId="0" borderId="0" xfId="42" applyNumberFormat="1" applyFont="1" applyFill="1" applyAlignment="1">
      <alignment/>
    </xf>
    <xf numFmtId="165" fontId="8" fillId="0" borderId="10" xfId="42" applyNumberFormat="1" applyFont="1" applyFill="1" applyBorder="1" applyAlignment="1">
      <alignment/>
    </xf>
    <xf numFmtId="165" fontId="7" fillId="0" borderId="11" xfId="42" applyNumberFormat="1" applyFont="1" applyFill="1" applyBorder="1" applyAlignment="1">
      <alignment/>
    </xf>
    <xf numFmtId="165" fontId="7" fillId="0" borderId="12" xfId="42" applyNumberFormat="1" applyFont="1" applyFill="1" applyBorder="1" applyAlignment="1">
      <alignment/>
    </xf>
    <xf numFmtId="165" fontId="7" fillId="0" borderId="10" xfId="42" applyNumberFormat="1" applyFont="1" applyFill="1" applyBorder="1" applyAlignment="1">
      <alignment/>
    </xf>
    <xf numFmtId="165" fontId="7" fillId="0" borderId="11" xfId="42" applyNumberFormat="1" applyFont="1" applyFill="1" applyBorder="1" applyAlignment="1">
      <alignment horizontal="center"/>
    </xf>
    <xf numFmtId="165" fontId="6" fillId="0" borderId="0" xfId="42" applyNumberFormat="1" applyFont="1" applyFill="1" applyAlignment="1">
      <alignment horizontal="center"/>
    </xf>
    <xf numFmtId="165" fontId="7" fillId="0" borderId="13" xfId="42" applyNumberFormat="1" applyFont="1" applyFill="1" applyBorder="1" applyAlignment="1">
      <alignment/>
    </xf>
    <xf numFmtId="165" fontId="7" fillId="0" borderId="14" xfId="42" applyNumberFormat="1" applyFont="1" applyFill="1" applyBorder="1" applyAlignment="1">
      <alignment/>
    </xf>
    <xf numFmtId="165" fontId="3" fillId="0" borderId="0" xfId="42" applyNumberFormat="1" applyFont="1" applyFill="1" applyAlignment="1">
      <alignment horizontal="center"/>
    </xf>
    <xf numFmtId="170" fontId="7" fillId="0" borderId="15" xfId="42" applyNumberFormat="1" applyFont="1" applyFill="1" applyBorder="1" applyAlignment="1">
      <alignment/>
    </xf>
    <xf numFmtId="165" fontId="6" fillId="0" borderId="0" xfId="42" applyNumberFormat="1" applyFont="1" applyFill="1" applyAlignment="1">
      <alignment/>
    </xf>
    <xf numFmtId="165" fontId="6" fillId="0" borderId="0" xfId="42" applyNumberFormat="1" applyFont="1" applyFill="1" applyBorder="1" applyAlignment="1">
      <alignment horizontal="center"/>
    </xf>
    <xf numFmtId="165" fontId="6" fillId="0" borderId="0" xfId="42" applyNumberFormat="1" applyFont="1" applyFill="1" applyBorder="1" applyAlignment="1">
      <alignment/>
    </xf>
    <xf numFmtId="167" fontId="6" fillId="0" borderId="0" xfId="42" applyNumberFormat="1" applyFont="1" applyFill="1" applyBorder="1" applyAlignment="1">
      <alignment horizontal="center"/>
    </xf>
    <xf numFmtId="165" fontId="7" fillId="0" borderId="13" xfId="42" applyNumberFormat="1" applyFont="1" applyFill="1" applyBorder="1" applyAlignment="1">
      <alignment horizontal="center"/>
    </xf>
    <xf numFmtId="165" fontId="7" fillId="0" borderId="16" xfId="42" applyNumberFormat="1" applyFont="1" applyFill="1" applyBorder="1" applyAlignment="1">
      <alignment/>
    </xf>
    <xf numFmtId="165" fontId="7" fillId="0" borderId="17" xfId="42" applyNumberFormat="1" applyFont="1" applyFill="1" applyBorder="1" applyAlignment="1">
      <alignment/>
    </xf>
    <xf numFmtId="165" fontId="7" fillId="0" borderId="0" xfId="42" applyNumberFormat="1" applyFont="1" applyFill="1" applyAlignment="1">
      <alignment wrapText="1"/>
    </xf>
    <xf numFmtId="43" fontId="6" fillId="0" borderId="0" xfId="42" applyFont="1" applyFill="1" applyAlignment="1">
      <alignment horizontal="center"/>
    </xf>
    <xf numFmtId="167" fontId="6" fillId="0" borderId="0" xfId="42" applyNumberFormat="1" applyFont="1" applyFill="1" applyAlignment="1">
      <alignment horizontal="center"/>
    </xf>
    <xf numFmtId="43" fontId="7" fillId="0" borderId="0" xfId="42" applyFont="1" applyFill="1" applyAlignment="1">
      <alignment/>
    </xf>
    <xf numFmtId="165" fontId="6" fillId="0" borderId="18" xfId="42" applyNumberFormat="1" applyFont="1" applyFill="1" applyBorder="1" applyAlignment="1">
      <alignment/>
    </xf>
    <xf numFmtId="165" fontId="8" fillId="0" borderId="0" xfId="42" applyNumberFormat="1" applyFont="1" applyFill="1" applyAlignment="1">
      <alignment/>
    </xf>
    <xf numFmtId="165" fontId="13" fillId="0" borderId="0" xfId="42" applyNumberFormat="1" applyFont="1" applyFill="1" applyAlignment="1">
      <alignment horizontal="right"/>
    </xf>
    <xf numFmtId="165" fontId="11" fillId="0" borderId="0" xfId="42" applyNumberFormat="1" applyFont="1" applyFill="1" applyAlignment="1">
      <alignment/>
    </xf>
    <xf numFmtId="165" fontId="6" fillId="0" borderId="0" xfId="42" applyNumberFormat="1" applyFont="1" applyFill="1" applyAlignment="1">
      <alignment horizontal="center" vertical="center"/>
    </xf>
    <xf numFmtId="165" fontId="3" fillId="0" borderId="11" xfId="42" applyNumberFormat="1" applyFont="1" applyFill="1" applyBorder="1" applyAlignment="1">
      <alignment/>
    </xf>
    <xf numFmtId="165" fontId="3" fillId="0" borderId="0" xfId="42" applyNumberFormat="1" applyFont="1" applyFill="1" applyBorder="1" applyAlignment="1">
      <alignment/>
    </xf>
    <xf numFmtId="165" fontId="3" fillId="0" borderId="16" xfId="42" applyNumberFormat="1" applyFont="1" applyFill="1" applyBorder="1" applyAlignment="1">
      <alignment/>
    </xf>
    <xf numFmtId="165" fontId="3" fillId="0" borderId="19" xfId="42" applyNumberFormat="1" applyFont="1" applyFill="1" applyBorder="1" applyAlignment="1">
      <alignment/>
    </xf>
    <xf numFmtId="165" fontId="3" fillId="0" borderId="14" xfId="42" applyNumberFormat="1" applyFont="1" applyFill="1" applyBorder="1" applyAlignment="1">
      <alignment/>
    </xf>
    <xf numFmtId="43" fontId="2" fillId="0" borderId="0" xfId="42" applyFont="1" applyFill="1" applyAlignment="1">
      <alignment/>
    </xf>
    <xf numFmtId="165" fontId="12" fillId="0" borderId="0" xfId="42" applyNumberFormat="1" applyFont="1" applyFill="1" applyAlignment="1">
      <alignment/>
    </xf>
    <xf numFmtId="165" fontId="2" fillId="0" borderId="0" xfId="42" applyNumberFormat="1" applyFont="1" applyFill="1" applyAlignment="1">
      <alignment horizontal="center"/>
    </xf>
    <xf numFmtId="167" fontId="2" fillId="0" borderId="0" xfId="42" applyNumberFormat="1" applyFont="1" applyFill="1" applyAlignment="1">
      <alignment horizontal="center"/>
    </xf>
    <xf numFmtId="165" fontId="2" fillId="0" borderId="0" xfId="42" applyNumberFormat="1" applyFont="1" applyFill="1" applyAlignment="1">
      <alignment/>
    </xf>
    <xf numFmtId="43" fontId="12" fillId="0" borderId="0" xfId="42" applyFont="1" applyFill="1" applyAlignment="1">
      <alignment/>
    </xf>
    <xf numFmtId="165" fontId="9" fillId="0" borderId="0" xfId="42" applyNumberFormat="1" applyFont="1" applyFill="1" applyAlignment="1">
      <alignment/>
    </xf>
    <xf numFmtId="43" fontId="8" fillId="0" borderId="0" xfId="42" applyFont="1" applyFill="1" applyAlignment="1">
      <alignment/>
    </xf>
    <xf numFmtId="165" fontId="10" fillId="0" borderId="0" xfId="42" applyNumberFormat="1" applyFont="1" applyFill="1" applyAlignment="1">
      <alignment/>
    </xf>
    <xf numFmtId="43" fontId="9" fillId="0" borderId="0" xfId="42" applyFont="1" applyFill="1" applyAlignment="1">
      <alignment/>
    </xf>
    <xf numFmtId="43" fontId="6" fillId="0" borderId="0" xfId="42" applyFont="1" applyFill="1" applyAlignment="1">
      <alignment/>
    </xf>
    <xf numFmtId="165" fontId="9" fillId="0" borderId="0" xfId="42" applyNumberFormat="1" applyFont="1" applyFill="1" applyAlignment="1">
      <alignment/>
    </xf>
    <xf numFmtId="167" fontId="9" fillId="0" borderId="0" xfId="42" applyNumberFormat="1" applyFont="1" applyFill="1" applyAlignment="1">
      <alignment horizontal="center"/>
    </xf>
    <xf numFmtId="43" fontId="9" fillId="0" borderId="0" xfId="42" applyFont="1" applyFill="1" applyAlignment="1">
      <alignment/>
    </xf>
    <xf numFmtId="43" fontId="6" fillId="0" borderId="0" xfId="42" applyFont="1" applyFill="1" applyAlignment="1">
      <alignment/>
    </xf>
    <xf numFmtId="165" fontId="8" fillId="0" borderId="20" xfId="42" applyNumberFormat="1" applyFont="1" applyFill="1" applyBorder="1" applyAlignment="1">
      <alignment/>
    </xf>
    <xf numFmtId="165" fontId="7" fillId="0" borderId="21" xfId="42" applyNumberFormat="1" applyFont="1" applyFill="1" applyBorder="1" applyAlignment="1">
      <alignment/>
    </xf>
    <xf numFmtId="165" fontId="7" fillId="0" borderId="20" xfId="42" applyNumberFormat="1" applyFont="1" applyFill="1" applyBorder="1" applyAlignment="1">
      <alignment/>
    </xf>
    <xf numFmtId="165" fontId="7" fillId="0" borderId="22" xfId="42" applyNumberFormat="1" applyFont="1" applyFill="1" applyBorder="1" applyAlignment="1">
      <alignment/>
    </xf>
    <xf numFmtId="165" fontId="7" fillId="0" borderId="23" xfId="42" applyNumberFormat="1" applyFont="1" applyFill="1" applyBorder="1" applyAlignment="1">
      <alignment/>
    </xf>
    <xf numFmtId="165" fontId="6" fillId="0" borderId="0" xfId="42" applyNumberFormat="1" applyFont="1" applyFill="1" applyAlignment="1">
      <alignment horizontal="right"/>
    </xf>
    <xf numFmtId="165" fontId="9" fillId="0" borderId="24" xfId="42" applyNumberFormat="1" applyFont="1" applyFill="1" applyBorder="1" applyAlignment="1">
      <alignment horizontal="right"/>
    </xf>
    <xf numFmtId="165" fontId="6" fillId="0" borderId="25" xfId="42" applyNumberFormat="1" applyFont="1" applyFill="1" applyBorder="1" applyAlignment="1">
      <alignment/>
    </xf>
    <xf numFmtId="165" fontId="6" fillId="0" borderId="24" xfId="42" applyNumberFormat="1" applyFont="1" applyFill="1" applyBorder="1" applyAlignment="1">
      <alignment horizontal="right"/>
    </xf>
    <xf numFmtId="165" fontId="6" fillId="0" borderId="24" xfId="42" applyNumberFormat="1" applyFont="1" applyFill="1" applyBorder="1" applyAlignment="1">
      <alignment/>
    </xf>
    <xf numFmtId="165" fontId="6" fillId="0" borderId="0" xfId="42" applyNumberFormat="1" applyFont="1" applyFill="1" applyAlignment="1">
      <alignment/>
    </xf>
    <xf numFmtId="165" fontId="9" fillId="0" borderId="0" xfId="42" applyNumberFormat="1" applyFont="1" applyFill="1" applyAlignment="1">
      <alignment horizontal="right"/>
    </xf>
    <xf numFmtId="165" fontId="7" fillId="0" borderId="25" xfId="42" applyNumberFormat="1" applyFont="1" applyFill="1" applyBorder="1" applyAlignment="1">
      <alignment/>
    </xf>
    <xf numFmtId="165" fontId="7" fillId="0" borderId="24" xfId="42" applyNumberFormat="1" applyFont="1" applyFill="1" applyBorder="1" applyAlignment="1">
      <alignment/>
    </xf>
    <xf numFmtId="165" fontId="9" fillId="0" borderId="22" xfId="42" applyNumberFormat="1" applyFont="1" applyFill="1" applyBorder="1" applyAlignment="1">
      <alignment horizontal="right"/>
    </xf>
    <xf numFmtId="173" fontId="7" fillId="0" borderId="0" xfId="42" applyNumberFormat="1" applyFont="1" applyFill="1" applyAlignment="1">
      <alignment/>
    </xf>
    <xf numFmtId="165" fontId="7" fillId="0" borderId="0" xfId="42" applyNumberFormat="1" applyFont="1" applyFill="1" applyAlignment="1">
      <alignment horizontal="center"/>
    </xf>
    <xf numFmtId="165" fontId="13" fillId="0" borderId="0" xfId="42" applyNumberFormat="1" applyFont="1" applyFill="1" applyAlignment="1">
      <alignment/>
    </xf>
    <xf numFmtId="0" fontId="6" fillId="0" borderId="0" xfId="42" applyNumberFormat="1" applyFont="1" applyFill="1" applyAlignment="1">
      <alignment horizontal="center"/>
    </xf>
    <xf numFmtId="165" fontId="6" fillId="0" borderId="0" xfId="42" applyNumberFormat="1" applyFont="1" applyFill="1" applyBorder="1" applyAlignment="1">
      <alignment horizontal="center"/>
    </xf>
    <xf numFmtId="165" fontId="6" fillId="0" borderId="0" xfId="42" applyNumberFormat="1" applyFont="1" applyFill="1" applyAlignment="1">
      <alignment horizontal="center"/>
    </xf>
    <xf numFmtId="165" fontId="6" fillId="0" borderId="0" xfId="42" applyNumberFormat="1" applyFont="1" applyFill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49</xdr:row>
      <xdr:rowOff>38100</xdr:rowOff>
    </xdr:from>
    <xdr:to>
      <xdr:col>8</xdr:col>
      <xdr:colOff>409575</xdr:colOff>
      <xdr:row>52</xdr:row>
      <xdr:rowOff>180975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04775" y="9410700"/>
          <a:ext cx="8410575" cy="714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The Condensed Consolidated Statements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of Comprehensive Income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should be read in conjunction with the Audited Financial Statements for the year ended March 31, 2010.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71</xdr:row>
      <xdr:rowOff>180975</xdr:rowOff>
    </xdr:from>
    <xdr:to>
      <xdr:col>10</xdr:col>
      <xdr:colOff>152400</xdr:colOff>
      <xdr:row>75</xdr:row>
      <xdr:rowOff>133350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6200" y="13401675"/>
          <a:ext cx="7600950" cy="657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The Condensed Consolidated Statements of Financial Position should be read in conjunction with the Audited ConsolidatedFinancial Statements for the year ended March 31, 2010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38</xdr:row>
      <xdr:rowOff>47625</xdr:rowOff>
    </xdr:from>
    <xdr:to>
      <xdr:col>12</xdr:col>
      <xdr:colOff>400050</xdr:colOff>
      <xdr:row>40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7625" y="7219950"/>
          <a:ext cx="12773025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The Condensed Consolidated Statements of Changes in Equity should be read in conjunction with the Audited Financial Statements for the year ended March 31, 2010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65</xdr:row>
      <xdr:rowOff>47625</xdr:rowOff>
    </xdr:from>
    <xdr:to>
      <xdr:col>5</xdr:col>
      <xdr:colOff>381000</xdr:colOff>
      <xdr:row>69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6200" y="12296775"/>
          <a:ext cx="7172325" cy="628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The Condensed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Consolidated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Statements of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Cash Flows should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be read in conjunction with the Audited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FinancialStatements for the year ended March 31, 2010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5"/>
  <sheetViews>
    <sheetView showGridLines="0" tabSelected="1" zoomScalePageLayoutView="0" workbookViewId="0" topLeftCell="A1">
      <selection activeCell="F47" sqref="F47"/>
    </sheetView>
  </sheetViews>
  <sheetFormatPr defaultColWidth="9.140625" defaultRowHeight="12.75"/>
  <cols>
    <col min="1" max="1" width="53.140625" style="4" customWidth="1"/>
    <col min="2" max="2" width="12.7109375" style="15" customWidth="1"/>
    <col min="3" max="3" width="3.7109375" style="15" customWidth="1"/>
    <col min="4" max="4" width="12.7109375" style="15" customWidth="1"/>
    <col min="5" max="5" width="9.140625" style="15" customWidth="1"/>
    <col min="6" max="6" width="12.7109375" style="15" customWidth="1"/>
    <col min="7" max="7" width="3.7109375" style="15" customWidth="1"/>
    <col min="8" max="8" width="13.7109375" style="15" customWidth="1"/>
    <col min="9" max="25" width="9.140625" style="15" customWidth="1"/>
    <col min="26" max="16384" width="9.140625" style="4" customWidth="1"/>
  </cols>
  <sheetData>
    <row r="1" spans="1:8" ht="15.75">
      <c r="A1" s="36" t="s">
        <v>87</v>
      </c>
      <c r="H1" s="28"/>
    </row>
    <row r="2" ht="15">
      <c r="A2" s="41" t="s">
        <v>24</v>
      </c>
    </row>
    <row r="3" ht="15">
      <c r="A3" s="15"/>
    </row>
    <row r="4" ht="15">
      <c r="A4" s="15" t="s">
        <v>120</v>
      </c>
    </row>
    <row r="5" spans="1:8" ht="15">
      <c r="A5" s="15" t="s">
        <v>144</v>
      </c>
      <c r="B5" s="69"/>
      <c r="C5" s="69"/>
      <c r="D5" s="69"/>
      <c r="F5" s="71"/>
      <c r="G5" s="71"/>
      <c r="H5" s="71"/>
    </row>
    <row r="6" spans="1:8" ht="15">
      <c r="A6" s="3"/>
      <c r="B6" s="70" t="s">
        <v>8</v>
      </c>
      <c r="C6" s="70"/>
      <c r="D6" s="70"/>
      <c r="E6" s="17"/>
      <c r="F6" s="70" t="s">
        <v>9</v>
      </c>
      <c r="G6" s="70"/>
      <c r="H6" s="70"/>
    </row>
    <row r="7" spans="1:8" ht="15">
      <c r="A7" s="3"/>
      <c r="B7" s="16" t="s">
        <v>6</v>
      </c>
      <c r="C7" s="17"/>
      <c r="D7" s="16" t="s">
        <v>36</v>
      </c>
      <c r="E7" s="17"/>
      <c r="F7" s="16" t="s">
        <v>6</v>
      </c>
      <c r="G7" s="17"/>
      <c r="H7" s="16" t="s">
        <v>36</v>
      </c>
    </row>
    <row r="8" spans="1:8" ht="15">
      <c r="A8" s="3"/>
      <c r="B8" s="16" t="s">
        <v>7</v>
      </c>
      <c r="C8" s="17"/>
      <c r="D8" s="16" t="s">
        <v>38</v>
      </c>
      <c r="E8" s="17"/>
      <c r="F8" s="16" t="s">
        <v>7</v>
      </c>
      <c r="G8" s="17"/>
      <c r="H8" s="16" t="s">
        <v>38</v>
      </c>
    </row>
    <row r="9" spans="1:8" ht="15">
      <c r="A9" s="3"/>
      <c r="B9" s="18" t="s">
        <v>5</v>
      </c>
      <c r="C9" s="17"/>
      <c r="D9" s="18" t="s">
        <v>5</v>
      </c>
      <c r="E9" s="17"/>
      <c r="F9" s="18" t="s">
        <v>10</v>
      </c>
      <c r="G9" s="17"/>
      <c r="H9" s="18" t="s">
        <v>11</v>
      </c>
    </row>
    <row r="10" spans="1:8" ht="15">
      <c r="A10" s="3"/>
      <c r="B10" s="18">
        <v>40633</v>
      </c>
      <c r="C10" s="17"/>
      <c r="D10" s="18">
        <v>40268</v>
      </c>
      <c r="E10" s="17"/>
      <c r="F10" s="18">
        <f>B10</f>
        <v>40633</v>
      </c>
      <c r="G10" s="17"/>
      <c r="H10" s="18">
        <f>D10</f>
        <v>40268</v>
      </c>
    </row>
    <row r="11" spans="1:25" s="67" customFormat="1" ht="15">
      <c r="A11" s="1"/>
      <c r="B11" s="16" t="s">
        <v>39</v>
      </c>
      <c r="C11" s="16"/>
      <c r="D11" s="16" t="s">
        <v>39</v>
      </c>
      <c r="E11" s="16"/>
      <c r="F11" s="16" t="s">
        <v>39</v>
      </c>
      <c r="G11" s="16"/>
      <c r="H11" s="16" t="s">
        <v>39</v>
      </c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8" ht="15">
      <c r="A12" s="3"/>
      <c r="B12" s="17"/>
      <c r="C12" s="17"/>
      <c r="D12" s="17"/>
      <c r="E12" s="17"/>
      <c r="F12" s="17"/>
      <c r="G12" s="17"/>
      <c r="H12" s="17"/>
    </row>
    <row r="13" spans="1:8" ht="15">
      <c r="A13" s="3" t="s">
        <v>0</v>
      </c>
      <c r="B13" s="1">
        <v>373041</v>
      </c>
      <c r="C13" s="3"/>
      <c r="D13" s="1">
        <v>268746</v>
      </c>
      <c r="E13" s="3"/>
      <c r="F13" s="1">
        <v>1345772</v>
      </c>
      <c r="G13" s="3"/>
      <c r="H13" s="1">
        <v>1142938</v>
      </c>
    </row>
    <row r="14" spans="1:8" ht="15">
      <c r="A14" s="3"/>
      <c r="B14" s="1"/>
      <c r="C14" s="3"/>
      <c r="D14" s="1"/>
      <c r="E14" s="3"/>
      <c r="F14" s="1"/>
      <c r="G14" s="3"/>
      <c r="H14" s="1"/>
    </row>
    <row r="15" spans="1:8" ht="15">
      <c r="A15" s="3" t="s">
        <v>1</v>
      </c>
      <c r="B15" s="1">
        <v>-362098</v>
      </c>
      <c r="C15" s="3"/>
      <c r="D15" s="1">
        <v>-276399</v>
      </c>
      <c r="E15" s="3"/>
      <c r="F15" s="1">
        <v>-1244380</v>
      </c>
      <c r="G15" s="3"/>
      <c r="H15" s="1">
        <v>-1079331</v>
      </c>
    </row>
    <row r="16" spans="1:8" ht="15">
      <c r="A16" s="3"/>
      <c r="B16" s="1"/>
      <c r="C16" s="3"/>
      <c r="D16" s="1"/>
      <c r="E16" s="3"/>
      <c r="F16" s="1"/>
      <c r="G16" s="3"/>
      <c r="H16" s="1"/>
    </row>
    <row r="17" spans="1:8" ht="15">
      <c r="A17" s="3" t="s">
        <v>84</v>
      </c>
      <c r="B17" s="1">
        <v>1340</v>
      </c>
      <c r="C17" s="3"/>
      <c r="D17" s="1">
        <v>-2255</v>
      </c>
      <c r="E17" s="3"/>
      <c r="F17" s="1">
        <v>5493</v>
      </c>
      <c r="G17" s="3"/>
      <c r="H17" s="1">
        <v>9423</v>
      </c>
    </row>
    <row r="18" spans="1:8" ht="15">
      <c r="A18" s="3"/>
      <c r="B18" s="1"/>
      <c r="C18" s="3"/>
      <c r="D18" s="1"/>
      <c r="E18" s="3"/>
      <c r="F18" s="1"/>
      <c r="G18" s="3"/>
      <c r="H18" s="1"/>
    </row>
    <row r="19" spans="1:8" ht="15">
      <c r="A19" s="3" t="s">
        <v>2</v>
      </c>
      <c r="B19" s="1">
        <v>-3825</v>
      </c>
      <c r="C19" s="3"/>
      <c r="D19" s="1">
        <v>-2445</v>
      </c>
      <c r="E19" s="3"/>
      <c r="F19" s="1">
        <v>-12708</v>
      </c>
      <c r="G19" s="3"/>
      <c r="H19" s="1">
        <v>-8961</v>
      </c>
    </row>
    <row r="20" spans="1:8" ht="15">
      <c r="A20" s="3"/>
      <c r="B20" s="1"/>
      <c r="C20" s="3"/>
      <c r="D20" s="1"/>
      <c r="E20" s="3"/>
      <c r="F20" s="1"/>
      <c r="G20" s="3"/>
      <c r="H20" s="1"/>
    </row>
    <row r="21" spans="1:8" ht="15">
      <c r="A21" s="3" t="s">
        <v>88</v>
      </c>
      <c r="B21" s="1">
        <v>847</v>
      </c>
      <c r="C21" s="3"/>
      <c r="D21" s="1">
        <v>897</v>
      </c>
      <c r="E21" s="3"/>
      <c r="F21" s="1">
        <v>3872</v>
      </c>
      <c r="G21" s="3"/>
      <c r="H21" s="1">
        <v>3617</v>
      </c>
    </row>
    <row r="22" spans="1:8" ht="15">
      <c r="A22" s="3"/>
      <c r="B22" s="6"/>
      <c r="C22" s="3"/>
      <c r="D22" s="6"/>
      <c r="E22" s="3"/>
      <c r="F22" s="6"/>
      <c r="G22" s="3"/>
      <c r="H22" s="6"/>
    </row>
    <row r="23" spans="1:8" ht="15">
      <c r="A23" s="3" t="s">
        <v>3</v>
      </c>
      <c r="B23" s="3">
        <f>SUM(B13:B22)</f>
        <v>9305</v>
      </c>
      <c r="C23" s="3"/>
      <c r="D23" s="3">
        <f>SUM(D13:D22)</f>
        <v>-11456</v>
      </c>
      <c r="E23" s="3"/>
      <c r="F23" s="3">
        <f>SUM(F13:F22)</f>
        <v>98049</v>
      </c>
      <c r="G23" s="3"/>
      <c r="H23" s="3">
        <f>SUM(H13:H22)</f>
        <v>67686</v>
      </c>
    </row>
    <row r="24" spans="1:8" ht="15">
      <c r="A24" s="3"/>
      <c r="B24" s="3"/>
      <c r="C24" s="3"/>
      <c r="D24" s="3"/>
      <c r="E24" s="3"/>
      <c r="F24" s="3"/>
      <c r="G24" s="3"/>
      <c r="H24" s="3"/>
    </row>
    <row r="25" spans="1:8" ht="15">
      <c r="A25" s="3" t="s">
        <v>89</v>
      </c>
      <c r="B25" s="1">
        <v>-1698</v>
      </c>
      <c r="C25" s="3"/>
      <c r="D25" s="1">
        <v>5399</v>
      </c>
      <c r="E25" s="3"/>
      <c r="F25" s="1">
        <v>-22044</v>
      </c>
      <c r="G25" s="3"/>
      <c r="H25" s="1">
        <v>-10555</v>
      </c>
    </row>
    <row r="26" spans="1:8" ht="15">
      <c r="A26" s="3"/>
      <c r="B26" s="3"/>
      <c r="C26" s="3"/>
      <c r="D26" s="3"/>
      <c r="E26" s="3"/>
      <c r="F26" s="3"/>
      <c r="G26" s="3"/>
      <c r="H26" s="3"/>
    </row>
    <row r="27" spans="1:8" ht="15">
      <c r="A27" s="3" t="s">
        <v>4</v>
      </c>
      <c r="B27" s="19">
        <f>SUM(B23,B25)</f>
        <v>7607</v>
      </c>
      <c r="C27" s="3"/>
      <c r="D27" s="19">
        <f>SUM(D23,D25)</f>
        <v>-6057</v>
      </c>
      <c r="E27" s="3"/>
      <c r="F27" s="19">
        <f>SUM(F23,F25)</f>
        <v>76005</v>
      </c>
      <c r="G27" s="3"/>
      <c r="H27" s="19">
        <f>SUM(H23,H25)</f>
        <v>57131</v>
      </c>
    </row>
    <row r="28" spans="1:8" ht="15">
      <c r="A28" s="3"/>
      <c r="B28" s="3"/>
      <c r="C28" s="3"/>
      <c r="D28" s="3"/>
      <c r="E28" s="3"/>
      <c r="F28" s="3"/>
      <c r="G28" s="3"/>
      <c r="H28" s="3"/>
    </row>
    <row r="29" spans="1:8" ht="15">
      <c r="A29" s="3" t="s">
        <v>133</v>
      </c>
      <c r="B29" s="3"/>
      <c r="C29" s="3"/>
      <c r="D29" s="3"/>
      <c r="E29" s="3"/>
      <c r="F29" s="3"/>
      <c r="G29" s="3"/>
      <c r="H29" s="3"/>
    </row>
    <row r="30" spans="1:8" ht="15">
      <c r="A30" s="3" t="s">
        <v>102</v>
      </c>
      <c r="B30" s="3">
        <v>429</v>
      </c>
      <c r="C30" s="3"/>
      <c r="D30" s="3">
        <v>-2958</v>
      </c>
      <c r="E30" s="3"/>
      <c r="F30" s="3">
        <v>2415</v>
      </c>
      <c r="G30" s="3"/>
      <c r="H30" s="3">
        <v>-1965</v>
      </c>
    </row>
    <row r="31" spans="1:8" ht="15">
      <c r="A31" s="3" t="s">
        <v>121</v>
      </c>
      <c r="B31" s="3">
        <v>2601</v>
      </c>
      <c r="C31" s="3"/>
      <c r="D31" s="3">
        <v>0</v>
      </c>
      <c r="E31" s="3"/>
      <c r="F31" s="3">
        <v>5463</v>
      </c>
      <c r="G31" s="3"/>
      <c r="H31" s="3">
        <v>0</v>
      </c>
    </row>
    <row r="32" spans="1:8" ht="15">
      <c r="A32" s="3" t="s">
        <v>135</v>
      </c>
      <c r="B32" s="3">
        <v>6</v>
      </c>
      <c r="C32" s="3"/>
      <c r="D32" s="3">
        <v>0</v>
      </c>
      <c r="E32" s="3"/>
      <c r="F32" s="3">
        <v>40</v>
      </c>
      <c r="G32" s="3"/>
      <c r="H32" s="3">
        <v>0</v>
      </c>
    </row>
    <row r="33" spans="1:8" ht="15">
      <c r="A33" s="3" t="s">
        <v>149</v>
      </c>
      <c r="B33" s="3">
        <v>0</v>
      </c>
      <c r="C33" s="3"/>
      <c r="D33" s="3">
        <v>-143</v>
      </c>
      <c r="E33" s="3"/>
      <c r="F33" s="3">
        <v>0</v>
      </c>
      <c r="G33" s="3"/>
      <c r="H33" s="3">
        <v>-143</v>
      </c>
    </row>
    <row r="34" spans="1:8" ht="15">
      <c r="A34" s="3"/>
      <c r="B34" s="3"/>
      <c r="C34" s="3"/>
      <c r="D34" s="3"/>
      <c r="E34" s="3"/>
      <c r="F34" s="3"/>
      <c r="G34" s="3"/>
      <c r="H34" s="3"/>
    </row>
    <row r="35" spans="1:8" ht="15">
      <c r="A35" s="3" t="s">
        <v>105</v>
      </c>
      <c r="B35" s="20">
        <f>SUM(B27:B34)</f>
        <v>10643</v>
      </c>
      <c r="C35" s="3"/>
      <c r="D35" s="20">
        <f>SUM(D27:D34)</f>
        <v>-9158</v>
      </c>
      <c r="E35" s="3"/>
      <c r="F35" s="20">
        <f>SUM(F27:F34)</f>
        <v>83923</v>
      </c>
      <c r="G35" s="3"/>
      <c r="H35" s="20">
        <f>SUM(H27:H34)</f>
        <v>55023</v>
      </c>
    </row>
    <row r="36" spans="1:8" ht="15">
      <c r="A36" s="3"/>
      <c r="B36" s="3"/>
      <c r="C36" s="3"/>
      <c r="D36" s="3"/>
      <c r="E36" s="3"/>
      <c r="F36" s="3"/>
      <c r="G36" s="3"/>
      <c r="H36" s="3"/>
    </row>
    <row r="37" spans="1:8" ht="15">
      <c r="A37" s="3" t="s">
        <v>106</v>
      </c>
      <c r="B37" s="3"/>
      <c r="C37" s="3"/>
      <c r="D37" s="3"/>
      <c r="E37" s="3"/>
      <c r="F37" s="3"/>
      <c r="G37" s="3"/>
      <c r="H37" s="3"/>
    </row>
    <row r="38" spans="1:8" ht="15">
      <c r="A38" s="3" t="s">
        <v>104</v>
      </c>
      <c r="B38" s="3">
        <f>B27-B39</f>
        <v>2925</v>
      </c>
      <c r="C38" s="3"/>
      <c r="D38" s="3">
        <f>D27-D39</f>
        <v>-7990</v>
      </c>
      <c r="E38" s="3"/>
      <c r="F38" s="3">
        <f>F27-F39</f>
        <v>48650</v>
      </c>
      <c r="G38" s="3"/>
      <c r="H38" s="3">
        <f>H27-H39</f>
        <v>34118</v>
      </c>
    </row>
    <row r="39" spans="1:8" ht="15">
      <c r="A39" s="3" t="s">
        <v>103</v>
      </c>
      <c r="B39" s="3">
        <v>4682</v>
      </c>
      <c r="C39" s="3"/>
      <c r="D39" s="3">
        <v>1933</v>
      </c>
      <c r="E39" s="3"/>
      <c r="F39" s="3">
        <v>27355</v>
      </c>
      <c r="G39" s="3"/>
      <c r="H39" s="3">
        <v>23013</v>
      </c>
    </row>
    <row r="40" spans="1:8" ht="15.75" thickBot="1">
      <c r="A40" s="3"/>
      <c r="B40" s="21">
        <f>SUM(B38:B39)</f>
        <v>7607</v>
      </c>
      <c r="C40" s="3"/>
      <c r="D40" s="21">
        <f>SUM(D38:D39)</f>
        <v>-6057</v>
      </c>
      <c r="E40" s="3"/>
      <c r="F40" s="21">
        <f>SUM(F38:F39)</f>
        <v>76005</v>
      </c>
      <c r="G40" s="3"/>
      <c r="H40" s="21">
        <f>SUM(H38:H39)</f>
        <v>57131</v>
      </c>
    </row>
    <row r="41" spans="1:8" ht="15">
      <c r="A41" s="3"/>
      <c r="B41" s="3">
        <f>B27-B40</f>
        <v>0</v>
      </c>
      <c r="C41" s="3"/>
      <c r="D41" s="3">
        <f>D27-D40</f>
        <v>0</v>
      </c>
      <c r="E41" s="3"/>
      <c r="F41" s="3">
        <f>F27-F40</f>
        <v>0</v>
      </c>
      <c r="G41" s="3"/>
      <c r="H41" s="3">
        <f>H27-H40</f>
        <v>0</v>
      </c>
    </row>
    <row r="42" spans="1:8" ht="15">
      <c r="A42" s="3" t="s">
        <v>107</v>
      </c>
      <c r="B42" s="3"/>
      <c r="C42" s="3"/>
      <c r="D42" s="3"/>
      <c r="E42" s="3"/>
      <c r="F42" s="3"/>
      <c r="G42" s="3"/>
      <c r="H42" s="3"/>
    </row>
    <row r="43" spans="1:8" ht="15">
      <c r="A43" s="3" t="s">
        <v>104</v>
      </c>
      <c r="B43" s="3">
        <f>B38+B30+B31+B32+B33</f>
        <v>5961</v>
      </c>
      <c r="C43" s="3"/>
      <c r="D43" s="3">
        <f>D38+D30+D31+D32+D33</f>
        <v>-11091</v>
      </c>
      <c r="E43" s="3"/>
      <c r="F43" s="3">
        <f>F38+F30+F31+F32+F33</f>
        <v>56568</v>
      </c>
      <c r="G43" s="3"/>
      <c r="H43" s="3">
        <f>H38+H30+H31+H32+H33</f>
        <v>32010</v>
      </c>
    </row>
    <row r="44" spans="1:8" ht="15">
      <c r="A44" s="3" t="s">
        <v>103</v>
      </c>
      <c r="B44" s="3">
        <f>B39</f>
        <v>4682</v>
      </c>
      <c r="C44" s="3"/>
      <c r="D44" s="3">
        <f>D39</f>
        <v>1933</v>
      </c>
      <c r="E44" s="3"/>
      <c r="F44" s="3">
        <f>F39</f>
        <v>27355</v>
      </c>
      <c r="G44" s="3"/>
      <c r="H44" s="3">
        <f>H39</f>
        <v>23013</v>
      </c>
    </row>
    <row r="45" spans="1:8" ht="15.75" thickBot="1">
      <c r="A45" s="3"/>
      <c r="B45" s="21">
        <f>SUM(B43:B44)</f>
        <v>10643</v>
      </c>
      <c r="C45" s="3"/>
      <c r="D45" s="21">
        <f>SUM(D43:D44)</f>
        <v>-9158</v>
      </c>
      <c r="E45" s="3"/>
      <c r="F45" s="21">
        <f>SUM(F43:F44)</f>
        <v>83923</v>
      </c>
      <c r="G45" s="3"/>
      <c r="H45" s="21">
        <f>SUM(H43:H44)</f>
        <v>55023</v>
      </c>
    </row>
    <row r="46" spans="1:8" ht="15">
      <c r="A46" s="3" t="s">
        <v>138</v>
      </c>
      <c r="B46" s="3">
        <f>B35-B45</f>
        <v>0</v>
      </c>
      <c r="C46" s="3"/>
      <c r="D46" s="3">
        <f>D35-D45</f>
        <v>0</v>
      </c>
      <c r="E46" s="3"/>
      <c r="F46" s="3">
        <f>F35-F45</f>
        <v>0</v>
      </c>
      <c r="G46" s="3"/>
      <c r="H46" s="3">
        <f>H35-H45</f>
        <v>0</v>
      </c>
    </row>
    <row r="47" spans="1:8" ht="15.75" thickBot="1">
      <c r="A47" s="3" t="s">
        <v>108</v>
      </c>
      <c r="B47" s="14">
        <f>B38/177028*100</f>
        <v>1.652280995096821</v>
      </c>
      <c r="C47" s="3"/>
      <c r="D47" s="14">
        <f>D38/166712*100</f>
        <v>-4.79269638658285</v>
      </c>
      <c r="E47" s="3"/>
      <c r="F47" s="14">
        <f>F38/171868*100</f>
        <v>28.306607396373963</v>
      </c>
      <c r="G47" s="3"/>
      <c r="H47" s="14">
        <f>H38/166719*100</f>
        <v>20.464374186505438</v>
      </c>
    </row>
    <row r="48" spans="1:8" ht="15">
      <c r="A48" s="3"/>
      <c r="B48" s="3"/>
      <c r="C48" s="3"/>
      <c r="D48" s="3"/>
      <c r="E48" s="3"/>
      <c r="F48" s="3"/>
      <c r="G48" s="3"/>
      <c r="H48" s="3"/>
    </row>
    <row r="49" spans="1:8" ht="15">
      <c r="A49" s="3"/>
      <c r="B49" s="3"/>
      <c r="C49" s="3"/>
      <c r="D49" s="3"/>
      <c r="E49" s="3"/>
      <c r="F49" s="3"/>
      <c r="G49" s="3"/>
      <c r="H49" s="3"/>
    </row>
    <row r="50" spans="2:8" ht="15">
      <c r="B50" s="4"/>
      <c r="C50" s="4"/>
      <c r="D50" s="4"/>
      <c r="E50" s="4"/>
      <c r="F50" s="4"/>
      <c r="G50" s="4"/>
      <c r="H50" s="4"/>
    </row>
    <row r="51" spans="2:8" ht="15">
      <c r="B51" s="4"/>
      <c r="C51" s="4"/>
      <c r="D51" s="4"/>
      <c r="E51" s="4"/>
      <c r="F51" s="4"/>
      <c r="G51" s="4"/>
      <c r="H51" s="4"/>
    </row>
    <row r="52" spans="2:8" ht="15">
      <c r="B52" s="4"/>
      <c r="C52" s="4"/>
      <c r="D52" s="4"/>
      <c r="E52" s="4"/>
      <c r="F52" s="4"/>
      <c r="G52" s="4"/>
      <c r="H52" s="4"/>
    </row>
    <row r="53" spans="2:8" ht="15">
      <c r="B53" s="4"/>
      <c r="C53" s="4"/>
      <c r="D53" s="4"/>
      <c r="E53" s="4"/>
      <c r="F53" s="4"/>
      <c r="G53" s="4"/>
      <c r="H53" s="4"/>
    </row>
    <row r="54" spans="2:8" ht="15">
      <c r="B54" s="4"/>
      <c r="C54" s="4"/>
      <c r="D54" s="4"/>
      <c r="E54" s="4"/>
      <c r="F54" s="4"/>
      <c r="G54" s="4"/>
      <c r="H54" s="4"/>
    </row>
    <row r="55" spans="2:8" ht="15">
      <c r="B55" s="4"/>
      <c r="C55" s="4"/>
      <c r="D55" s="4"/>
      <c r="E55" s="4"/>
      <c r="F55" s="4"/>
      <c r="G55" s="4"/>
      <c r="H55" s="4"/>
    </row>
    <row r="56" spans="2:8" ht="15">
      <c r="B56" s="4"/>
      <c r="C56" s="4"/>
      <c r="D56" s="4"/>
      <c r="E56" s="4"/>
      <c r="F56" s="4"/>
      <c r="G56" s="4"/>
      <c r="H56" s="4"/>
    </row>
    <row r="57" spans="2:8" ht="15">
      <c r="B57" s="4"/>
      <c r="C57" s="4"/>
      <c r="D57" s="4"/>
      <c r="E57" s="4"/>
      <c r="F57" s="4"/>
      <c r="G57" s="4"/>
      <c r="H57" s="4"/>
    </row>
    <row r="58" spans="2:8" ht="15">
      <c r="B58" s="4"/>
      <c r="C58" s="4"/>
      <c r="D58" s="4"/>
      <c r="E58" s="4"/>
      <c r="F58" s="4"/>
      <c r="G58" s="4"/>
      <c r="H58" s="4"/>
    </row>
    <row r="59" spans="2:8" ht="15">
      <c r="B59" s="4"/>
      <c r="C59" s="4"/>
      <c r="D59" s="4"/>
      <c r="E59" s="4"/>
      <c r="F59" s="4"/>
      <c r="G59" s="4"/>
      <c r="H59" s="4"/>
    </row>
    <row r="60" spans="2:8" ht="15">
      <c r="B60" s="4"/>
      <c r="C60" s="4"/>
      <c r="D60" s="4"/>
      <c r="E60" s="4"/>
      <c r="F60" s="4"/>
      <c r="G60" s="4"/>
      <c r="H60" s="4"/>
    </row>
    <row r="61" spans="2:8" ht="15">
      <c r="B61" s="4"/>
      <c r="C61" s="4"/>
      <c r="D61" s="4"/>
      <c r="E61" s="4"/>
      <c r="F61" s="4"/>
      <c r="G61" s="4"/>
      <c r="H61" s="4"/>
    </row>
    <row r="62" spans="2:8" ht="15">
      <c r="B62" s="4"/>
      <c r="C62" s="4"/>
      <c r="D62" s="4"/>
      <c r="E62" s="4"/>
      <c r="F62" s="4"/>
      <c r="G62" s="4"/>
      <c r="H62" s="4"/>
    </row>
    <row r="63" spans="2:8" ht="15">
      <c r="B63" s="4"/>
      <c r="C63" s="4"/>
      <c r="D63" s="4"/>
      <c r="E63" s="4"/>
      <c r="F63" s="4"/>
      <c r="G63" s="4"/>
      <c r="H63" s="4"/>
    </row>
    <row r="64" spans="1:10" ht="15">
      <c r="A64" s="22"/>
      <c r="B64" s="22"/>
      <c r="C64" s="22"/>
      <c r="D64" s="22"/>
      <c r="E64" s="22"/>
      <c r="F64" s="22"/>
      <c r="G64" s="22"/>
      <c r="H64" s="22"/>
      <c r="I64" s="22"/>
      <c r="J64" s="22"/>
    </row>
    <row r="65" spans="1:10" ht="15">
      <c r="A65" s="22"/>
      <c r="B65" s="22"/>
      <c r="C65" s="22"/>
      <c r="D65" s="22"/>
      <c r="E65" s="22"/>
      <c r="F65" s="22"/>
      <c r="G65" s="22"/>
      <c r="H65" s="22"/>
      <c r="I65" s="22"/>
      <c r="J65" s="22"/>
    </row>
  </sheetData>
  <sheetProtection/>
  <mergeCells count="4">
    <mergeCell ref="B5:D5"/>
    <mergeCell ref="B6:D6"/>
    <mergeCell ref="F5:H5"/>
    <mergeCell ref="F6:H6"/>
  </mergeCells>
  <printOptions/>
  <pageMargins left="0.49" right="0.25" top="0.47" bottom="1" header="0.5" footer="0.5"/>
  <pageSetup fitToHeight="1" fitToWidth="1" horizontalDpi="600" verticalDpi="600" orientation="portrait" paperSize="9" scale="74" r:id="rId2"/>
  <headerFooter alignWithMargins="0">
    <oddFooter>&amp;R&amp;14 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showGridLines="0" zoomScalePageLayoutView="0" workbookViewId="0" topLeftCell="A34">
      <selection activeCell="A55" sqref="A55"/>
    </sheetView>
  </sheetViews>
  <sheetFormatPr defaultColWidth="9.140625" defaultRowHeight="12.75"/>
  <cols>
    <col min="1" max="1" width="59.421875" style="43" customWidth="1"/>
    <col min="2" max="2" width="0.85546875" style="27" customWidth="1"/>
    <col min="3" max="3" width="14.57421875" style="25" customWidth="1"/>
    <col min="4" max="4" width="0.85546875" style="25" customWidth="1"/>
    <col min="5" max="5" width="3.7109375" style="25" customWidth="1"/>
    <col min="6" max="6" width="0.85546875" style="25" customWidth="1"/>
    <col min="7" max="7" width="13.421875" style="25" customWidth="1"/>
    <col min="8" max="8" width="0.85546875" style="25" customWidth="1"/>
    <col min="9" max="9" width="9.140625" style="25" customWidth="1"/>
    <col min="10" max="16384" width="9.140625" style="43" customWidth="1"/>
  </cols>
  <sheetData>
    <row r="1" spans="1:10" ht="15.75">
      <c r="A1" s="36" t="s">
        <v>87</v>
      </c>
      <c r="B1" s="42"/>
      <c r="C1" s="23"/>
      <c r="G1" s="23"/>
      <c r="J1" s="28"/>
    </row>
    <row r="2" spans="1:7" ht="15">
      <c r="A2" s="41" t="s">
        <v>24</v>
      </c>
      <c r="B2" s="44"/>
      <c r="C2" s="23"/>
      <c r="G2" s="23"/>
    </row>
    <row r="3" spans="1:7" ht="15">
      <c r="A3" s="45"/>
      <c r="B3" s="42"/>
      <c r="C3" s="23"/>
      <c r="G3" s="23"/>
    </row>
    <row r="4" spans="1:9" s="48" customFormat="1" ht="14.25">
      <c r="A4" s="46" t="s">
        <v>122</v>
      </c>
      <c r="B4" s="47"/>
      <c r="C4" s="24"/>
      <c r="D4" s="24"/>
      <c r="E4" s="24"/>
      <c r="F4" s="24"/>
      <c r="G4" s="24"/>
      <c r="H4" s="24"/>
      <c r="I4" s="24"/>
    </row>
    <row r="5" spans="1:9" s="48" customFormat="1" ht="14.25">
      <c r="A5" s="49"/>
      <c r="B5" s="47"/>
      <c r="C5" s="24"/>
      <c r="D5" s="24"/>
      <c r="E5" s="24"/>
      <c r="F5" s="24"/>
      <c r="G5" s="24"/>
      <c r="H5" s="24"/>
      <c r="I5" s="24"/>
    </row>
    <row r="6" spans="1:9" s="48" customFormat="1" ht="14.25">
      <c r="A6" s="49"/>
      <c r="B6" s="47"/>
      <c r="C6" s="24" t="s">
        <v>25</v>
      </c>
      <c r="D6" s="24"/>
      <c r="E6" s="24"/>
      <c r="F6" s="24"/>
      <c r="G6" s="24" t="s">
        <v>75</v>
      </c>
      <c r="H6" s="24"/>
      <c r="I6" s="24"/>
    </row>
    <row r="7" spans="1:9" s="48" customFormat="1" ht="14.25">
      <c r="A7" s="49"/>
      <c r="B7" s="47"/>
      <c r="C7" s="24" t="s">
        <v>74</v>
      </c>
      <c r="D7" s="24"/>
      <c r="E7" s="24"/>
      <c r="F7" s="24"/>
      <c r="G7" s="24" t="s">
        <v>76</v>
      </c>
      <c r="H7" s="24"/>
      <c r="I7" s="24"/>
    </row>
    <row r="8" spans="1:9" s="48" customFormat="1" ht="14.25">
      <c r="A8" s="49"/>
      <c r="B8" s="47"/>
      <c r="C8" s="24" t="s">
        <v>5</v>
      </c>
      <c r="D8" s="24"/>
      <c r="E8" s="24"/>
      <c r="F8" s="24"/>
      <c r="G8" s="24" t="s">
        <v>77</v>
      </c>
      <c r="H8" s="24"/>
      <c r="I8" s="24"/>
    </row>
    <row r="9" spans="1:9" s="48" customFormat="1" ht="14.25">
      <c r="A9" s="49"/>
      <c r="B9" s="47"/>
      <c r="C9" s="24"/>
      <c r="D9" s="24"/>
      <c r="E9" s="24"/>
      <c r="F9" s="24"/>
      <c r="G9" s="24" t="s">
        <v>26</v>
      </c>
      <c r="H9" s="24"/>
      <c r="I9" s="24"/>
    </row>
    <row r="10" spans="1:9" s="48" customFormat="1" ht="14.25">
      <c r="A10" s="49"/>
      <c r="B10" s="47"/>
      <c r="C10" s="24">
        <v>40633</v>
      </c>
      <c r="D10" s="24"/>
      <c r="E10" s="24"/>
      <c r="F10" s="24"/>
      <c r="G10" s="24">
        <v>40268</v>
      </c>
      <c r="H10" s="24"/>
      <c r="I10" s="24"/>
    </row>
    <row r="11" spans="1:7" ht="15">
      <c r="A11" s="45"/>
      <c r="B11" s="42"/>
      <c r="C11" s="23" t="s">
        <v>39</v>
      </c>
      <c r="G11" s="23" t="s">
        <v>39</v>
      </c>
    </row>
    <row r="12" spans="1:2" ht="15">
      <c r="A12" s="50"/>
      <c r="B12" s="42"/>
    </row>
    <row r="13" spans="1:9" s="27" customFormat="1" ht="15">
      <c r="A13" s="15"/>
      <c r="B13" s="42"/>
      <c r="C13" s="4"/>
      <c r="D13" s="4"/>
      <c r="E13" s="4"/>
      <c r="F13" s="4"/>
      <c r="G13" s="4"/>
      <c r="H13" s="4"/>
      <c r="I13" s="4"/>
    </row>
    <row r="14" spans="1:9" s="27" customFormat="1" ht="15">
      <c r="A14" s="15" t="s">
        <v>14</v>
      </c>
      <c r="B14" s="42"/>
      <c r="C14" s="4"/>
      <c r="D14" s="4"/>
      <c r="E14" s="4"/>
      <c r="F14" s="4"/>
      <c r="G14" s="4"/>
      <c r="H14" s="4"/>
      <c r="I14" s="4"/>
    </row>
    <row r="15" spans="1:9" s="27" customFormat="1" ht="15">
      <c r="A15" s="4" t="s">
        <v>40</v>
      </c>
      <c r="B15" s="51"/>
      <c r="C15" s="11">
        <v>431606</v>
      </c>
      <c r="D15" s="52"/>
      <c r="E15" s="4"/>
      <c r="F15" s="53"/>
      <c r="G15" s="19">
        <v>359872</v>
      </c>
      <c r="H15" s="52"/>
      <c r="I15" s="4"/>
    </row>
    <row r="16" spans="1:9" s="27" customFormat="1" ht="15">
      <c r="A16" s="4" t="s">
        <v>90</v>
      </c>
      <c r="B16" s="5"/>
      <c r="C16" s="3">
        <v>104007</v>
      </c>
      <c r="D16" s="7"/>
      <c r="E16" s="4"/>
      <c r="F16" s="8"/>
      <c r="G16" s="1">
        <v>103946</v>
      </c>
      <c r="H16" s="7"/>
      <c r="I16" s="4"/>
    </row>
    <row r="17" spans="1:9" s="27" customFormat="1" ht="15">
      <c r="A17" s="4" t="s">
        <v>91</v>
      </c>
      <c r="B17" s="5"/>
      <c r="C17" s="3">
        <v>18116</v>
      </c>
      <c r="D17" s="7"/>
      <c r="E17" s="4"/>
      <c r="F17" s="8"/>
      <c r="G17" s="1">
        <v>16772</v>
      </c>
      <c r="H17" s="7"/>
      <c r="I17" s="4"/>
    </row>
    <row r="18" spans="1:9" s="27" customFormat="1" ht="15">
      <c r="A18" s="4" t="s">
        <v>86</v>
      </c>
      <c r="B18" s="5"/>
      <c r="C18" s="3">
        <v>15711</v>
      </c>
      <c r="D18" s="7"/>
      <c r="E18" s="4"/>
      <c r="F18" s="8"/>
      <c r="G18" s="1">
        <v>11722</v>
      </c>
      <c r="H18" s="7"/>
      <c r="I18" s="4"/>
    </row>
    <row r="19" spans="1:9" s="27" customFormat="1" ht="15">
      <c r="A19" s="4" t="s">
        <v>92</v>
      </c>
      <c r="B19" s="5"/>
      <c r="C19" s="3">
        <v>61760</v>
      </c>
      <c r="D19" s="7"/>
      <c r="E19" s="4"/>
      <c r="F19" s="8"/>
      <c r="G19" s="1">
        <v>58608</v>
      </c>
      <c r="H19" s="7"/>
      <c r="I19" s="4"/>
    </row>
    <row r="20" spans="1:9" s="27" customFormat="1" ht="15">
      <c r="A20" s="4" t="s">
        <v>119</v>
      </c>
      <c r="B20" s="5"/>
      <c r="C20" s="3">
        <v>7592</v>
      </c>
      <c r="D20" s="7"/>
      <c r="E20" s="4"/>
      <c r="F20" s="8"/>
      <c r="G20" s="1">
        <v>1668</v>
      </c>
      <c r="H20" s="7"/>
      <c r="I20" s="4"/>
    </row>
    <row r="21" spans="1:9" s="27" customFormat="1" ht="15">
      <c r="A21" s="4" t="s">
        <v>94</v>
      </c>
      <c r="B21" s="5"/>
      <c r="C21" s="3">
        <v>43009</v>
      </c>
      <c r="D21" s="7"/>
      <c r="E21" s="4"/>
      <c r="F21" s="8"/>
      <c r="G21" s="1">
        <v>42017</v>
      </c>
      <c r="H21" s="7"/>
      <c r="I21" s="4"/>
    </row>
    <row r="22" spans="1:9" s="27" customFormat="1" ht="15">
      <c r="A22" s="4" t="s">
        <v>93</v>
      </c>
      <c r="B22" s="5"/>
      <c r="C22" s="3">
        <v>816</v>
      </c>
      <c r="D22" s="7"/>
      <c r="E22" s="4"/>
      <c r="F22" s="54"/>
      <c r="G22" s="9">
        <v>612</v>
      </c>
      <c r="H22" s="55"/>
      <c r="I22" s="4"/>
    </row>
    <row r="23" spans="1:9" s="42" customFormat="1" ht="15">
      <c r="A23" s="56"/>
      <c r="B23" s="57"/>
      <c r="C23" s="20">
        <f>SUM(C15:C22)</f>
        <v>682617</v>
      </c>
      <c r="D23" s="58"/>
      <c r="E23" s="15"/>
      <c r="F23" s="59"/>
      <c r="G23" s="20">
        <f>SUM(G15:G22)</f>
        <v>595217</v>
      </c>
      <c r="H23" s="58"/>
      <c r="I23" s="15"/>
    </row>
    <row r="24" spans="1:9" s="27" customFormat="1" ht="15">
      <c r="A24" s="4"/>
      <c r="C24" s="4"/>
      <c r="D24" s="4"/>
      <c r="E24" s="4"/>
      <c r="F24" s="4"/>
      <c r="G24" s="4"/>
      <c r="H24" s="4"/>
      <c r="I24" s="4"/>
    </row>
    <row r="25" spans="1:9" s="27" customFormat="1" ht="15">
      <c r="A25" s="15" t="s">
        <v>15</v>
      </c>
      <c r="B25" s="42"/>
      <c r="C25" s="4"/>
      <c r="D25" s="4"/>
      <c r="E25" s="4"/>
      <c r="F25" s="4"/>
      <c r="G25" s="4"/>
      <c r="H25" s="4"/>
      <c r="I25" s="4"/>
    </row>
    <row r="26" spans="1:9" s="27" customFormat="1" ht="15">
      <c r="A26" s="4" t="s">
        <v>37</v>
      </c>
      <c r="B26" s="51"/>
      <c r="C26" s="11">
        <v>113010</v>
      </c>
      <c r="D26" s="52"/>
      <c r="E26" s="4"/>
      <c r="F26" s="53"/>
      <c r="G26" s="19">
        <v>104599</v>
      </c>
      <c r="H26" s="52"/>
      <c r="I26" s="4"/>
    </row>
    <row r="27" spans="1:9" s="27" customFormat="1" ht="15">
      <c r="A27" s="4" t="s">
        <v>41</v>
      </c>
      <c r="B27" s="5"/>
      <c r="C27" s="3">
        <v>93678</v>
      </c>
      <c r="D27" s="7"/>
      <c r="E27" s="4"/>
      <c r="F27" s="8"/>
      <c r="G27" s="1">
        <v>84253</v>
      </c>
      <c r="H27" s="7"/>
      <c r="I27" s="4"/>
    </row>
    <row r="28" spans="1:9" s="27" customFormat="1" ht="15">
      <c r="A28" s="4" t="s">
        <v>42</v>
      </c>
      <c r="B28" s="5"/>
      <c r="C28" s="3">
        <v>47254</v>
      </c>
      <c r="D28" s="7"/>
      <c r="E28" s="4"/>
      <c r="F28" s="8"/>
      <c r="G28" s="1">
        <v>26014</v>
      </c>
      <c r="H28" s="7"/>
      <c r="I28" s="4"/>
    </row>
    <row r="29" spans="1:9" s="27" customFormat="1" ht="15">
      <c r="A29" s="4" t="s">
        <v>150</v>
      </c>
      <c r="B29" s="5"/>
      <c r="C29" s="3">
        <v>2138</v>
      </c>
      <c r="D29" s="7"/>
      <c r="E29" s="4"/>
      <c r="F29" s="8"/>
      <c r="G29" s="1">
        <v>0</v>
      </c>
      <c r="H29" s="7"/>
      <c r="I29" s="4"/>
    </row>
    <row r="30" spans="1:9" s="27" customFormat="1" ht="15">
      <c r="A30" s="4" t="s">
        <v>97</v>
      </c>
      <c r="B30" s="5"/>
      <c r="C30" s="3">
        <v>8514</v>
      </c>
      <c r="D30" s="7"/>
      <c r="E30" s="4"/>
      <c r="F30" s="8"/>
      <c r="G30" s="1">
        <v>6932</v>
      </c>
      <c r="H30" s="7"/>
      <c r="I30" s="4"/>
    </row>
    <row r="31" spans="1:9" s="27" customFormat="1" ht="15">
      <c r="A31" s="4" t="s">
        <v>43</v>
      </c>
      <c r="B31" s="5"/>
      <c r="C31" s="3">
        <v>45890</v>
      </c>
      <c r="D31" s="7"/>
      <c r="E31" s="4"/>
      <c r="F31" s="8"/>
      <c r="G31" s="1">
        <v>23417</v>
      </c>
      <c r="H31" s="7"/>
      <c r="I31" s="4"/>
    </row>
    <row r="32" spans="1:9" s="42" customFormat="1" ht="15">
      <c r="A32" s="56"/>
      <c r="B32" s="57"/>
      <c r="C32" s="20">
        <f>SUM(C26:C31)</f>
        <v>310484</v>
      </c>
      <c r="D32" s="58"/>
      <c r="E32" s="15"/>
      <c r="F32" s="60"/>
      <c r="G32" s="20">
        <f>SUM(G26:G31)</f>
        <v>245215</v>
      </c>
      <c r="H32" s="58"/>
      <c r="I32" s="15"/>
    </row>
    <row r="33" spans="1:9" s="27" customFormat="1" ht="15">
      <c r="A33" s="4"/>
      <c r="C33" s="3"/>
      <c r="D33" s="4"/>
      <c r="E33" s="4"/>
      <c r="F33" s="4"/>
      <c r="G33" s="3"/>
      <c r="H33" s="4"/>
      <c r="I33" s="4"/>
    </row>
    <row r="34" spans="1:9" s="42" customFormat="1" ht="15" thickBot="1">
      <c r="A34" s="61" t="s">
        <v>16</v>
      </c>
      <c r="B34" s="62"/>
      <c r="C34" s="26">
        <f>+C32+C23</f>
        <v>993101</v>
      </c>
      <c r="D34" s="15"/>
      <c r="E34" s="15"/>
      <c r="F34" s="15"/>
      <c r="G34" s="26">
        <f>+G32+G23</f>
        <v>840432</v>
      </c>
      <c r="H34" s="15"/>
      <c r="I34" s="15"/>
    </row>
    <row r="35" spans="1:9" s="27" customFormat="1" ht="15.75" thickTop="1">
      <c r="A35" s="4"/>
      <c r="C35" s="4"/>
      <c r="D35" s="4"/>
      <c r="E35" s="4"/>
      <c r="F35" s="4"/>
      <c r="G35" s="4"/>
      <c r="H35" s="4"/>
      <c r="I35" s="4"/>
    </row>
    <row r="36" spans="1:9" s="27" customFormat="1" ht="15">
      <c r="A36" s="15" t="s">
        <v>17</v>
      </c>
      <c r="B36" s="42"/>
      <c r="C36" s="4"/>
      <c r="D36" s="4"/>
      <c r="E36" s="4"/>
      <c r="F36" s="4"/>
      <c r="G36" s="4"/>
      <c r="H36" s="4"/>
      <c r="I36" s="4"/>
    </row>
    <row r="37" spans="1:9" s="27" customFormat="1" ht="15">
      <c r="A37" s="15"/>
      <c r="B37" s="42"/>
      <c r="C37" s="4"/>
      <c r="D37" s="4"/>
      <c r="E37" s="4"/>
      <c r="F37" s="4"/>
      <c r="G37" s="4"/>
      <c r="H37" s="4"/>
      <c r="I37" s="4"/>
    </row>
    <row r="38" spans="1:9" s="27" customFormat="1" ht="15">
      <c r="A38" s="4" t="s">
        <v>47</v>
      </c>
      <c r="C38" s="3">
        <f>SttEquityChange!B25</f>
        <v>177058</v>
      </c>
      <c r="D38" s="4"/>
      <c r="E38" s="4"/>
      <c r="F38" s="4"/>
      <c r="G38" s="1">
        <f>SttEquityChange!B12</f>
        <v>166725</v>
      </c>
      <c r="H38" s="4"/>
      <c r="I38" s="4"/>
    </row>
    <row r="39" spans="1:9" s="27" customFormat="1" ht="15">
      <c r="A39" s="4" t="s">
        <v>114</v>
      </c>
      <c r="C39" s="3">
        <f>SttEquityChange!C25</f>
        <v>-41</v>
      </c>
      <c r="D39" s="4"/>
      <c r="E39" s="4"/>
      <c r="F39" s="4"/>
      <c r="G39" s="1">
        <f>SttEquityChange!C12</f>
        <v>-25</v>
      </c>
      <c r="H39" s="4"/>
      <c r="I39" s="4"/>
    </row>
    <row r="40" spans="1:9" s="27" customFormat="1" ht="15">
      <c r="A40" s="4" t="s">
        <v>115</v>
      </c>
      <c r="C40" s="3">
        <f>SttEquityChange!D25</f>
        <v>31146</v>
      </c>
      <c r="D40" s="4"/>
      <c r="E40" s="4"/>
      <c r="F40" s="4"/>
      <c r="G40" s="1">
        <f>SttEquityChange!D12</f>
        <v>25050</v>
      </c>
      <c r="H40" s="4"/>
      <c r="I40" s="4"/>
    </row>
    <row r="41" spans="1:9" s="27" customFormat="1" ht="15">
      <c r="A41" s="4" t="s">
        <v>95</v>
      </c>
      <c r="C41" s="3">
        <f>SttEquityChange!E25+SttEquityChange!F25+SttEquityChange!G25+SttEquityChange!H25</f>
        <v>12301</v>
      </c>
      <c r="D41" s="4"/>
      <c r="E41" s="4"/>
      <c r="F41" s="4"/>
      <c r="G41" s="1">
        <f>SttEquityChange!E12+SttEquityChange!F12+SttEquityChange!G12</f>
        <v>3922</v>
      </c>
      <c r="H41" s="4"/>
      <c r="I41" s="4"/>
    </row>
    <row r="42" spans="1:9" s="27" customFormat="1" ht="15">
      <c r="A42" s="4" t="s">
        <v>116</v>
      </c>
      <c r="C42" s="6">
        <f>SttEquityChange!I25</f>
        <v>185711</v>
      </c>
      <c r="D42" s="4"/>
      <c r="E42" s="4"/>
      <c r="F42" s="4"/>
      <c r="G42" s="9">
        <f>SttEquityChange!I12</f>
        <v>140938</v>
      </c>
      <c r="H42" s="4"/>
      <c r="I42" s="4"/>
    </row>
    <row r="43" spans="1:9" s="27" customFormat="1" ht="15">
      <c r="A43" s="15" t="s">
        <v>117</v>
      </c>
      <c r="C43" s="4">
        <f>SUM(C38:C42)</f>
        <v>406175</v>
      </c>
      <c r="D43" s="4"/>
      <c r="E43" s="4"/>
      <c r="F43" s="4"/>
      <c r="G43" s="4">
        <f>SUM(G38:G42)</f>
        <v>336610</v>
      </c>
      <c r="H43" s="4"/>
      <c r="I43" s="4"/>
    </row>
    <row r="44" spans="1:9" s="27" customFormat="1" ht="15">
      <c r="A44" s="4" t="s">
        <v>103</v>
      </c>
      <c r="C44" s="3">
        <f>SttEquityChange!K25</f>
        <v>131336</v>
      </c>
      <c r="D44" s="4"/>
      <c r="E44" s="4"/>
      <c r="F44" s="4"/>
      <c r="G44" s="9">
        <f>SttEquityChange!K12</f>
        <v>105790</v>
      </c>
      <c r="H44" s="4"/>
      <c r="I44" s="4"/>
    </row>
    <row r="45" spans="1:9" s="27" customFormat="1" ht="15">
      <c r="A45" s="15" t="s">
        <v>44</v>
      </c>
      <c r="C45" s="20">
        <f>SUM(C43:C44)</f>
        <v>537511</v>
      </c>
      <c r="D45" s="4"/>
      <c r="E45" s="4"/>
      <c r="F45" s="4"/>
      <c r="G45" s="20">
        <f>SUM(G43:G44)</f>
        <v>442400</v>
      </c>
      <c r="H45" s="4"/>
      <c r="I45" s="4"/>
    </row>
    <row r="46" spans="1:9" s="27" customFormat="1" ht="15">
      <c r="A46" s="4"/>
      <c r="C46" s="4"/>
      <c r="D46" s="4"/>
      <c r="E46" s="4"/>
      <c r="F46" s="4"/>
      <c r="G46" s="4"/>
      <c r="H46" s="4"/>
      <c r="I46" s="4"/>
    </row>
    <row r="47" spans="1:9" s="27" customFormat="1" ht="15">
      <c r="A47" s="15" t="s">
        <v>85</v>
      </c>
      <c r="B47" s="42"/>
      <c r="C47" s="4"/>
      <c r="D47" s="4"/>
      <c r="E47" s="4"/>
      <c r="F47" s="4"/>
      <c r="G47" s="4"/>
      <c r="H47" s="4"/>
      <c r="I47" s="4"/>
    </row>
    <row r="48" spans="1:9" s="27" customFormat="1" ht="15">
      <c r="A48" s="4" t="s">
        <v>45</v>
      </c>
      <c r="B48" s="51"/>
      <c r="C48" s="11">
        <v>36395</v>
      </c>
      <c r="D48" s="52"/>
      <c r="E48" s="4"/>
      <c r="F48" s="53"/>
      <c r="G48" s="19">
        <v>30834</v>
      </c>
      <c r="H48" s="52"/>
      <c r="I48" s="4"/>
    </row>
    <row r="49" spans="1:9" s="27" customFormat="1" ht="15">
      <c r="A49" s="4" t="s">
        <v>46</v>
      </c>
      <c r="B49" s="5"/>
      <c r="C49" s="3">
        <v>18383</v>
      </c>
      <c r="D49" s="7"/>
      <c r="E49" s="4"/>
      <c r="F49" s="8"/>
      <c r="G49" s="1">
        <v>8958</v>
      </c>
      <c r="H49" s="7"/>
      <c r="I49" s="4"/>
    </row>
    <row r="50" spans="1:9" s="27" customFormat="1" ht="15">
      <c r="A50" s="4" t="s">
        <v>18</v>
      </c>
      <c r="B50" s="5"/>
      <c r="C50" s="3">
        <v>28513</v>
      </c>
      <c r="D50" s="7"/>
      <c r="E50" s="4"/>
      <c r="F50" s="8"/>
      <c r="G50" s="1">
        <v>25487</v>
      </c>
      <c r="H50" s="7"/>
      <c r="I50" s="4"/>
    </row>
    <row r="51" spans="1:9" s="27" customFormat="1" ht="15">
      <c r="A51" s="56"/>
      <c r="B51" s="57"/>
      <c r="C51" s="20">
        <f>SUM(C48:C50)</f>
        <v>83291</v>
      </c>
      <c r="D51" s="63"/>
      <c r="E51" s="4"/>
      <c r="F51" s="64"/>
      <c r="G51" s="20">
        <f>SUM(G48:G50)</f>
        <v>65279</v>
      </c>
      <c r="H51" s="63"/>
      <c r="I51" s="4"/>
    </row>
    <row r="52" spans="1:9" s="27" customFormat="1" ht="15">
      <c r="A52" s="4"/>
      <c r="C52" s="4"/>
      <c r="D52" s="4"/>
      <c r="E52" s="4"/>
      <c r="F52" s="4"/>
      <c r="G52" s="4"/>
      <c r="H52" s="4"/>
      <c r="I52" s="4"/>
    </row>
    <row r="53" spans="1:9" s="27" customFormat="1" ht="15">
      <c r="A53" s="15" t="s">
        <v>19</v>
      </c>
      <c r="B53" s="42"/>
      <c r="C53" s="4"/>
      <c r="D53" s="4"/>
      <c r="E53" s="4"/>
      <c r="F53" s="4"/>
      <c r="G53" s="4"/>
      <c r="H53" s="4"/>
      <c r="I53" s="4"/>
    </row>
    <row r="54" spans="1:9" s="27" customFormat="1" ht="15">
      <c r="A54" s="4" t="s">
        <v>20</v>
      </c>
      <c r="B54" s="51"/>
      <c r="C54" s="11">
        <v>128159</v>
      </c>
      <c r="D54" s="52"/>
      <c r="E54" s="4"/>
      <c r="F54" s="53"/>
      <c r="G54" s="19">
        <v>119621</v>
      </c>
      <c r="H54" s="52"/>
      <c r="I54" s="4"/>
    </row>
    <row r="55" spans="1:9" s="27" customFormat="1" ht="15">
      <c r="A55" s="4" t="s">
        <v>21</v>
      </c>
      <c r="B55" s="5"/>
      <c r="C55" s="3">
        <v>43519</v>
      </c>
      <c r="D55" s="7"/>
      <c r="E55" s="4"/>
      <c r="F55" s="8"/>
      <c r="G55" s="1">
        <v>34328</v>
      </c>
      <c r="H55" s="7"/>
      <c r="I55" s="4"/>
    </row>
    <row r="56" spans="1:9" s="27" customFormat="1" ht="15">
      <c r="A56" s="4" t="s">
        <v>137</v>
      </c>
      <c r="B56" s="5"/>
      <c r="C56" s="3">
        <v>2098</v>
      </c>
      <c r="D56" s="7"/>
      <c r="E56" s="4"/>
      <c r="F56" s="8"/>
      <c r="G56" s="1">
        <v>0</v>
      </c>
      <c r="H56" s="7"/>
      <c r="I56" s="4"/>
    </row>
    <row r="57" spans="1:9" s="27" customFormat="1" ht="15">
      <c r="A57" s="4" t="s">
        <v>46</v>
      </c>
      <c r="B57" s="5"/>
      <c r="C57" s="3">
        <v>10720</v>
      </c>
      <c r="D57" s="7"/>
      <c r="E57" s="4"/>
      <c r="F57" s="8"/>
      <c r="G57" s="1">
        <v>7596</v>
      </c>
      <c r="H57" s="7"/>
      <c r="I57" s="4"/>
    </row>
    <row r="58" spans="1:9" s="27" customFormat="1" ht="15">
      <c r="A58" s="4" t="s">
        <v>96</v>
      </c>
      <c r="B58" s="5"/>
      <c r="C58" s="3">
        <v>179173</v>
      </c>
      <c r="D58" s="7"/>
      <c r="E58" s="4"/>
      <c r="F58" s="8"/>
      <c r="G58" s="1">
        <v>165468</v>
      </c>
      <c r="H58" s="7"/>
      <c r="I58" s="4"/>
    </row>
    <row r="59" spans="1:9" s="27" customFormat="1" ht="15">
      <c r="A59" s="4" t="s">
        <v>22</v>
      </c>
      <c r="B59" s="5"/>
      <c r="C59" s="6">
        <v>8630</v>
      </c>
      <c r="D59" s="7"/>
      <c r="E59" s="4"/>
      <c r="F59" s="8"/>
      <c r="G59" s="9">
        <v>5740</v>
      </c>
      <c r="H59" s="7"/>
      <c r="I59" s="4"/>
    </row>
    <row r="60" spans="1:9" s="27" customFormat="1" ht="3.75" customHeight="1">
      <c r="A60" s="4"/>
      <c r="B60" s="5"/>
      <c r="C60" s="3"/>
      <c r="D60" s="7"/>
      <c r="E60" s="4"/>
      <c r="F60" s="8"/>
      <c r="G60" s="3"/>
      <c r="H60" s="7"/>
      <c r="I60" s="4"/>
    </row>
    <row r="61" spans="1:9" s="27" customFormat="1" ht="15">
      <c r="A61" s="56"/>
      <c r="B61" s="65"/>
      <c r="C61" s="6">
        <f>SUM(C54:C60)</f>
        <v>372299</v>
      </c>
      <c r="D61" s="55"/>
      <c r="E61" s="4"/>
      <c r="F61" s="54"/>
      <c r="G61" s="6">
        <f>SUM(G54:G60)</f>
        <v>332753</v>
      </c>
      <c r="H61" s="55"/>
      <c r="I61" s="4"/>
    </row>
    <row r="62" spans="1:9" s="27" customFormat="1" ht="5.25" customHeight="1">
      <c r="A62" s="4"/>
      <c r="C62" s="3"/>
      <c r="D62" s="4"/>
      <c r="E62" s="4"/>
      <c r="F62" s="4"/>
      <c r="G62" s="3"/>
      <c r="H62" s="4"/>
      <c r="I62" s="4"/>
    </row>
    <row r="63" spans="1:9" s="27" customFormat="1" ht="15">
      <c r="A63" s="4"/>
      <c r="C63" s="3"/>
      <c r="D63" s="4"/>
      <c r="E63" s="4"/>
      <c r="F63" s="4"/>
      <c r="G63" s="3"/>
      <c r="H63" s="4"/>
      <c r="I63" s="4"/>
    </row>
    <row r="64" spans="1:9" s="27" customFormat="1" ht="15">
      <c r="A64" s="61" t="s">
        <v>79</v>
      </c>
      <c r="B64" s="62"/>
      <c r="C64" s="6">
        <f>C61+C51</f>
        <v>455590</v>
      </c>
      <c r="D64" s="4"/>
      <c r="E64" s="4"/>
      <c r="F64" s="4"/>
      <c r="G64" s="6">
        <f>G61+G51</f>
        <v>398032</v>
      </c>
      <c r="H64" s="4"/>
      <c r="I64" s="4"/>
    </row>
    <row r="65" spans="1:9" s="27" customFormat="1" ht="15">
      <c r="A65" s="4"/>
      <c r="C65" s="4"/>
      <c r="D65" s="4"/>
      <c r="E65" s="4"/>
      <c r="F65" s="4"/>
      <c r="G65" s="4"/>
      <c r="H65" s="4"/>
      <c r="I65" s="4"/>
    </row>
    <row r="66" spans="1:9" s="42" customFormat="1" ht="15" thickBot="1">
      <c r="A66" s="61" t="s">
        <v>23</v>
      </c>
      <c r="B66" s="62"/>
      <c r="C66" s="26">
        <f>C64+C45</f>
        <v>993101</v>
      </c>
      <c r="D66" s="15"/>
      <c r="E66" s="15"/>
      <c r="F66" s="15"/>
      <c r="G66" s="26">
        <f>G64+G45</f>
        <v>840432</v>
      </c>
      <c r="H66" s="15"/>
      <c r="I66" s="15"/>
    </row>
    <row r="67" spans="1:9" s="27" customFormat="1" ht="15.75" thickTop="1">
      <c r="A67" s="4"/>
      <c r="C67" s="4">
        <f>C34-C66</f>
        <v>0</v>
      </c>
      <c r="D67" s="4"/>
      <c r="E67" s="4"/>
      <c r="F67" s="4"/>
      <c r="G67" s="4">
        <f>G34-G66</f>
        <v>0</v>
      </c>
      <c r="H67" s="4"/>
      <c r="I67" s="4"/>
    </row>
    <row r="68" spans="1:9" s="27" customFormat="1" ht="15">
      <c r="A68" s="4"/>
      <c r="C68" s="4"/>
      <c r="D68" s="4"/>
      <c r="E68" s="4"/>
      <c r="F68" s="4"/>
      <c r="G68" s="4"/>
      <c r="H68" s="4"/>
      <c r="I68" s="4"/>
    </row>
    <row r="69" spans="1:9" s="27" customFormat="1" ht="15">
      <c r="A69" s="4" t="s">
        <v>118</v>
      </c>
      <c r="C69" s="66">
        <f>C43/177058</f>
        <v>2.2940222977781293</v>
      </c>
      <c r="D69" s="4"/>
      <c r="E69" s="4"/>
      <c r="F69" s="4"/>
      <c r="G69" s="66">
        <f>G43/166725</f>
        <v>2.0189533663217873</v>
      </c>
      <c r="H69" s="4"/>
      <c r="I69" s="4"/>
    </row>
    <row r="70" ht="15">
      <c r="A70" s="25"/>
    </row>
    <row r="71" ht="15">
      <c r="A71" s="25"/>
    </row>
    <row r="72" ht="15">
      <c r="A72" s="25"/>
    </row>
    <row r="73" ht="15">
      <c r="A73" s="25"/>
    </row>
  </sheetData>
  <sheetProtection/>
  <printOptions/>
  <pageMargins left="0.75" right="0.25" top="0.54" bottom="0.37" header="0.2" footer="0.2"/>
  <pageSetup fitToHeight="1" fitToWidth="1" horizontalDpi="600" verticalDpi="600" orientation="portrait" paperSize="9" scale="72" r:id="rId2"/>
  <headerFooter alignWithMargins="0">
    <oddFooter>&amp;R&amp;14 2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showGridLines="0" zoomScalePageLayoutView="0" workbookViewId="0" topLeftCell="C16">
      <selection activeCell="C1" sqref="A1:IV16384"/>
    </sheetView>
  </sheetViews>
  <sheetFormatPr defaultColWidth="9.140625" defaultRowHeight="12.75"/>
  <cols>
    <col min="1" max="1" width="53.28125" style="27" customWidth="1"/>
    <col min="2" max="2" width="10.7109375" style="27" bestFit="1" customWidth="1"/>
    <col min="3" max="4" width="10.8515625" style="27" bestFit="1" customWidth="1"/>
    <col min="5" max="5" width="13.7109375" style="27" bestFit="1" customWidth="1"/>
    <col min="6" max="6" width="13.140625" style="27" bestFit="1" customWidth="1"/>
    <col min="7" max="7" width="15.140625" style="27" bestFit="1" customWidth="1"/>
    <col min="8" max="8" width="15.140625" style="27" customWidth="1"/>
    <col min="9" max="9" width="10.8515625" style="27" bestFit="1" customWidth="1"/>
    <col min="10" max="10" width="10.7109375" style="27" bestFit="1" customWidth="1"/>
    <col min="11" max="11" width="11.140625" style="27" bestFit="1" customWidth="1"/>
    <col min="12" max="12" width="10.7109375" style="27" bestFit="1" customWidth="1"/>
    <col min="13" max="16384" width="9.140625" style="27" customWidth="1"/>
  </cols>
  <sheetData>
    <row r="1" spans="1:12" ht="15.75">
      <c r="A1" s="36" t="s">
        <v>87</v>
      </c>
      <c r="L1" s="28"/>
    </row>
    <row r="2" ht="15">
      <c r="A2" s="41" t="s">
        <v>24</v>
      </c>
    </row>
    <row r="3" ht="12.75">
      <c r="A3" s="42"/>
    </row>
    <row r="4" spans="1:8" ht="14.25">
      <c r="A4" s="15" t="s">
        <v>78</v>
      </c>
      <c r="F4" s="29"/>
      <c r="G4" s="29"/>
      <c r="H4" s="29"/>
    </row>
    <row r="6" spans="7:11" ht="14.25">
      <c r="G6" s="10" t="s">
        <v>125</v>
      </c>
      <c r="H6" s="10" t="s">
        <v>134</v>
      </c>
      <c r="K6" s="10" t="s">
        <v>131</v>
      </c>
    </row>
    <row r="7" spans="2:12" s="10" customFormat="1" ht="14.25">
      <c r="B7" s="10" t="s">
        <v>27</v>
      </c>
      <c r="C7" s="10" t="s">
        <v>109</v>
      </c>
      <c r="D7" s="10" t="s">
        <v>48</v>
      </c>
      <c r="E7" s="10" t="s">
        <v>30</v>
      </c>
      <c r="F7" s="10" t="s">
        <v>98</v>
      </c>
      <c r="G7" s="10" t="s">
        <v>126</v>
      </c>
      <c r="H7" s="10" t="s">
        <v>136</v>
      </c>
      <c r="I7" s="10" t="s">
        <v>32</v>
      </c>
      <c r="J7" s="72" t="s">
        <v>13</v>
      </c>
      <c r="K7" s="10" t="s">
        <v>132</v>
      </c>
      <c r="L7" s="10" t="s">
        <v>12</v>
      </c>
    </row>
    <row r="8" spans="2:12" s="10" customFormat="1" ht="14.25">
      <c r="B8" s="10" t="s">
        <v>28</v>
      </c>
      <c r="C8" s="10" t="s">
        <v>110</v>
      </c>
      <c r="D8" s="10" t="s">
        <v>29</v>
      </c>
      <c r="E8" s="10" t="s">
        <v>31</v>
      </c>
      <c r="F8" s="10" t="s">
        <v>31</v>
      </c>
      <c r="G8" s="10" t="s">
        <v>31</v>
      </c>
      <c r="H8" s="10" t="s">
        <v>31</v>
      </c>
      <c r="I8" s="10" t="s">
        <v>33</v>
      </c>
      <c r="J8" s="72"/>
      <c r="K8" s="10" t="s">
        <v>34</v>
      </c>
      <c r="L8" s="10" t="s">
        <v>35</v>
      </c>
    </row>
    <row r="9" s="10" customFormat="1" ht="14.25">
      <c r="J9" s="30"/>
    </row>
    <row r="10" spans="2:12" s="10" customFormat="1" ht="14.25">
      <c r="B10" s="10" t="s">
        <v>49</v>
      </c>
      <c r="C10" s="10" t="s">
        <v>49</v>
      </c>
      <c r="D10" s="10" t="s">
        <v>49</v>
      </c>
      <c r="E10" s="10" t="s">
        <v>39</v>
      </c>
      <c r="F10" s="10" t="s">
        <v>49</v>
      </c>
      <c r="G10" s="10" t="s">
        <v>49</v>
      </c>
      <c r="H10" s="10" t="s">
        <v>49</v>
      </c>
      <c r="I10" s="10" t="s">
        <v>49</v>
      </c>
      <c r="J10" s="10" t="s">
        <v>49</v>
      </c>
      <c r="K10" s="10" t="s">
        <v>49</v>
      </c>
      <c r="L10" s="10" t="s">
        <v>49</v>
      </c>
    </row>
    <row r="11" s="4" customFormat="1" ht="15">
      <c r="A11" s="68" t="s">
        <v>145</v>
      </c>
    </row>
    <row r="12" spans="1:12" s="4" customFormat="1" ht="15">
      <c r="A12" s="4" t="s">
        <v>128</v>
      </c>
      <c r="B12" s="4">
        <v>166725</v>
      </c>
      <c r="C12" s="4">
        <v>-25</v>
      </c>
      <c r="D12" s="4">
        <v>25050</v>
      </c>
      <c r="E12" s="4">
        <v>2336</v>
      </c>
      <c r="F12" s="4">
        <v>1586</v>
      </c>
      <c r="G12" s="4">
        <v>0</v>
      </c>
      <c r="H12" s="4">
        <v>0</v>
      </c>
      <c r="I12" s="4">
        <v>140938</v>
      </c>
      <c r="J12" s="4">
        <f>SUM(B12:I12)</f>
        <v>336610</v>
      </c>
      <c r="K12" s="4">
        <v>105790</v>
      </c>
      <c r="L12" s="4">
        <f>SUM(J12:K12)</f>
        <v>442400</v>
      </c>
    </row>
    <row r="13" s="4" customFormat="1" ht="15"/>
    <row r="14" s="4" customFormat="1" ht="15">
      <c r="A14" s="4" t="s">
        <v>127</v>
      </c>
    </row>
    <row r="15" spans="1:12" s="4" customFormat="1" ht="15">
      <c r="A15" s="3" t="s">
        <v>121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461</v>
      </c>
      <c r="H15" s="4">
        <v>0</v>
      </c>
      <c r="I15" s="4">
        <v>0</v>
      </c>
      <c r="J15" s="4">
        <f>SUM(B15:I15)</f>
        <v>461</v>
      </c>
      <c r="K15" s="4">
        <v>0</v>
      </c>
      <c r="L15" s="4">
        <f>SUM(J15:K15)</f>
        <v>461</v>
      </c>
    </row>
    <row r="16" spans="1:12" s="4" customFormat="1" ht="15">
      <c r="A16" s="3" t="s">
        <v>112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-27</v>
      </c>
      <c r="J16" s="4">
        <f>SUM(B16:I16)</f>
        <v>-27</v>
      </c>
      <c r="K16" s="4">
        <v>0</v>
      </c>
      <c r="L16" s="4">
        <f>SUM(J16:K16)</f>
        <v>-27</v>
      </c>
    </row>
    <row r="17" s="4" customFormat="1" ht="15">
      <c r="A17" s="3"/>
    </row>
    <row r="18" spans="1:12" s="4" customFormat="1" ht="15">
      <c r="A18" s="4" t="s">
        <v>129</v>
      </c>
      <c r="B18" s="11">
        <f>SUM(B12:B17)</f>
        <v>166725</v>
      </c>
      <c r="C18" s="11">
        <f aca="true" t="shared" si="0" ref="C18:L18">SUM(C12:C17)</f>
        <v>-25</v>
      </c>
      <c r="D18" s="11">
        <f t="shared" si="0"/>
        <v>25050</v>
      </c>
      <c r="E18" s="11">
        <f t="shared" si="0"/>
        <v>2336</v>
      </c>
      <c r="F18" s="11">
        <f t="shared" si="0"/>
        <v>1586</v>
      </c>
      <c r="G18" s="11">
        <f t="shared" si="0"/>
        <v>461</v>
      </c>
      <c r="H18" s="11">
        <f t="shared" si="0"/>
        <v>0</v>
      </c>
      <c r="I18" s="11">
        <f t="shared" si="0"/>
        <v>140911</v>
      </c>
      <c r="J18" s="11">
        <f t="shared" si="0"/>
        <v>337044</v>
      </c>
      <c r="K18" s="11">
        <f t="shared" si="0"/>
        <v>105790</v>
      </c>
      <c r="L18" s="11">
        <f t="shared" si="0"/>
        <v>442834</v>
      </c>
    </row>
    <row r="19" s="4" customFormat="1" ht="15">
      <c r="A19" s="3"/>
    </row>
    <row r="20" spans="1:12" s="4" customFormat="1" ht="15">
      <c r="A20" s="4" t="s">
        <v>113</v>
      </c>
      <c r="B20" s="4">
        <v>10333</v>
      </c>
      <c r="C20" s="4">
        <v>0</v>
      </c>
      <c r="D20" s="4">
        <v>6096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f>SUM(B20:I20)</f>
        <v>16429</v>
      </c>
      <c r="K20" s="4">
        <v>1046</v>
      </c>
      <c r="L20" s="4">
        <f>SUM(J20:K20)</f>
        <v>17475</v>
      </c>
    </row>
    <row r="21" spans="1:12" s="4" customFormat="1" ht="15">
      <c r="A21" s="4" t="s">
        <v>143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-3850</v>
      </c>
      <c r="J21" s="4">
        <f>SUM(B21:I21)</f>
        <v>-3850</v>
      </c>
      <c r="K21" s="4">
        <v>-2855</v>
      </c>
      <c r="L21" s="4">
        <f>SUM(J21:K21)</f>
        <v>-6705</v>
      </c>
    </row>
    <row r="22" spans="1:12" s="4" customFormat="1" ht="15">
      <c r="A22" s="4" t="s">
        <v>111</v>
      </c>
      <c r="B22" s="4">
        <v>0</v>
      </c>
      <c r="C22" s="4">
        <v>0</v>
      </c>
      <c r="D22" s="4">
        <v>0</v>
      </c>
      <c r="E22" s="4">
        <v>0</v>
      </c>
      <c r="F22" s="4">
        <v>2415</v>
      </c>
      <c r="G22" s="4">
        <v>5463</v>
      </c>
      <c r="H22" s="4">
        <v>40</v>
      </c>
      <c r="I22" s="4">
        <f>CIS!F38</f>
        <v>48650</v>
      </c>
      <c r="J22" s="4">
        <f>SUM(B22:I22)</f>
        <v>56568</v>
      </c>
      <c r="K22" s="4">
        <f>CIS!F39</f>
        <v>27355</v>
      </c>
      <c r="L22" s="4">
        <f>SUM(J22:K22)</f>
        <v>83923</v>
      </c>
    </row>
    <row r="23" spans="1:12" s="4" customFormat="1" ht="15">
      <c r="A23" s="4" t="s">
        <v>142</v>
      </c>
      <c r="B23" s="4">
        <v>0</v>
      </c>
      <c r="C23" s="4">
        <v>-16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f>SUM(B23:I23)</f>
        <v>-16</v>
      </c>
      <c r="K23" s="4">
        <v>0</v>
      </c>
      <c r="L23" s="4">
        <f>SUM(J23:K23)</f>
        <v>-16</v>
      </c>
    </row>
    <row r="24" spans="2:12" s="4" customFormat="1" ht="15"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</row>
    <row r="25" spans="1:12" s="4" customFormat="1" ht="15.75" thickBot="1">
      <c r="A25" s="4" t="s">
        <v>148</v>
      </c>
      <c r="B25" s="12">
        <f>SUM(B18:B24)</f>
        <v>177058</v>
      </c>
      <c r="C25" s="12">
        <f aca="true" t="shared" si="1" ref="C25:L25">SUM(C18:C24)</f>
        <v>-41</v>
      </c>
      <c r="D25" s="12">
        <f t="shared" si="1"/>
        <v>31146</v>
      </c>
      <c r="E25" s="12">
        <f t="shared" si="1"/>
        <v>2336</v>
      </c>
      <c r="F25" s="12">
        <f t="shared" si="1"/>
        <v>4001</v>
      </c>
      <c r="G25" s="12">
        <f t="shared" si="1"/>
        <v>5924</v>
      </c>
      <c r="H25" s="12">
        <f t="shared" si="1"/>
        <v>40</v>
      </c>
      <c r="I25" s="12">
        <f>SUM(I18:I24)</f>
        <v>185711</v>
      </c>
      <c r="J25" s="12">
        <f t="shared" si="1"/>
        <v>406175</v>
      </c>
      <c r="K25" s="12">
        <f t="shared" si="1"/>
        <v>131336</v>
      </c>
      <c r="L25" s="12">
        <f t="shared" si="1"/>
        <v>537511</v>
      </c>
    </row>
    <row r="26" s="4" customFormat="1" ht="15.75" thickTop="1"/>
    <row r="27" s="4" customFormat="1" ht="15"/>
    <row r="28" s="4" customFormat="1" ht="15">
      <c r="A28" s="68" t="s">
        <v>146</v>
      </c>
    </row>
    <row r="29" spans="1:12" s="4" customFormat="1" ht="15">
      <c r="A29" s="4" t="s">
        <v>130</v>
      </c>
      <c r="B29" s="4">
        <v>166725</v>
      </c>
      <c r="C29" s="4">
        <v>0</v>
      </c>
      <c r="D29" s="4">
        <v>25050</v>
      </c>
      <c r="E29" s="4">
        <v>2479</v>
      </c>
      <c r="F29" s="4">
        <v>3551</v>
      </c>
      <c r="G29" s="4">
        <v>0</v>
      </c>
      <c r="H29" s="4">
        <v>0</v>
      </c>
      <c r="I29" s="4">
        <v>109944</v>
      </c>
      <c r="J29" s="4">
        <f>SUM(B29:I29)</f>
        <v>307749</v>
      </c>
      <c r="K29" s="4">
        <v>80414</v>
      </c>
      <c r="L29" s="4">
        <f>SUM(J29:K29)</f>
        <v>388163</v>
      </c>
    </row>
    <row r="30" s="4" customFormat="1" ht="15"/>
    <row r="31" spans="1:12" s="4" customFormat="1" ht="15">
      <c r="A31" s="4" t="s">
        <v>99</v>
      </c>
      <c r="B31" s="4">
        <v>0</v>
      </c>
      <c r="C31" s="4">
        <v>-25</v>
      </c>
      <c r="D31" s="4">
        <v>0</v>
      </c>
      <c r="E31" s="4">
        <v>-143</v>
      </c>
      <c r="F31" s="4">
        <v>-1965</v>
      </c>
      <c r="G31" s="4">
        <v>0</v>
      </c>
      <c r="H31" s="4">
        <v>0</v>
      </c>
      <c r="I31" s="4">
        <v>30994</v>
      </c>
      <c r="J31" s="4">
        <f>SUM(B31:I31)</f>
        <v>28861</v>
      </c>
      <c r="K31" s="4">
        <v>25376</v>
      </c>
      <c r="L31" s="4">
        <f>SUM(J31:K31)</f>
        <v>54237</v>
      </c>
    </row>
    <row r="32" spans="2:12" s="4" customFormat="1" ht="15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</row>
    <row r="33" spans="1:12" s="4" customFormat="1" ht="15.75" thickBot="1">
      <c r="A33" s="4" t="s">
        <v>147</v>
      </c>
      <c r="B33" s="12">
        <f aca="true" t="shared" si="2" ref="B33:L33">SUM(B29:B32)</f>
        <v>166725</v>
      </c>
      <c r="C33" s="12">
        <f t="shared" si="2"/>
        <v>-25</v>
      </c>
      <c r="D33" s="12">
        <f t="shared" si="2"/>
        <v>25050</v>
      </c>
      <c r="E33" s="12">
        <f t="shared" si="2"/>
        <v>2336</v>
      </c>
      <c r="F33" s="12">
        <f t="shared" si="2"/>
        <v>1586</v>
      </c>
      <c r="G33" s="12">
        <v>0</v>
      </c>
      <c r="H33" s="12">
        <v>0</v>
      </c>
      <c r="I33" s="12">
        <f t="shared" si="2"/>
        <v>140938</v>
      </c>
      <c r="J33" s="12">
        <f t="shared" si="2"/>
        <v>336610</v>
      </c>
      <c r="K33" s="12">
        <f t="shared" si="2"/>
        <v>105790</v>
      </c>
      <c r="L33" s="12">
        <f t="shared" si="2"/>
        <v>442400</v>
      </c>
    </row>
    <row r="34" s="4" customFormat="1" ht="15.75" thickTop="1"/>
    <row r="35" s="4" customFormat="1" ht="15"/>
    <row r="36" s="4" customFormat="1" ht="15"/>
    <row r="37" s="4" customFormat="1" ht="15"/>
    <row r="38" s="4" customFormat="1" ht="15"/>
    <row r="39" s="4" customFormat="1" ht="15"/>
    <row r="40" s="4" customFormat="1" ht="15"/>
    <row r="41" s="4" customFormat="1" ht="15"/>
    <row r="42" s="4" customFormat="1" ht="15"/>
    <row r="43" s="4" customFormat="1" ht="15"/>
    <row r="44" s="4" customFormat="1" ht="15"/>
    <row r="45" s="4" customFormat="1" ht="15"/>
    <row r="46" s="4" customFormat="1" ht="15"/>
    <row r="47" s="4" customFormat="1" ht="15"/>
    <row r="48" s="4" customFormat="1" ht="15"/>
    <row r="49" s="4" customFormat="1" ht="15"/>
    <row r="50" s="4" customFormat="1" ht="15"/>
    <row r="51" s="4" customFormat="1" ht="15"/>
    <row r="52" s="4" customFormat="1" ht="15"/>
  </sheetData>
  <sheetProtection/>
  <mergeCells count="1">
    <mergeCell ref="J7:J8"/>
  </mergeCells>
  <printOptions/>
  <pageMargins left="0.75" right="0.23" top="1" bottom="1" header="0.5" footer="0.5"/>
  <pageSetup fitToHeight="1" fitToWidth="1" horizontalDpi="600" verticalDpi="600" orientation="landscape" paperSize="9" scale="71" r:id="rId2"/>
  <headerFooter alignWithMargins="0">
    <oddFooter>&amp;R&amp;14 3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4"/>
  <sheetViews>
    <sheetView showGridLines="0" zoomScalePageLayoutView="0" workbookViewId="0" topLeftCell="A1">
      <selection activeCell="A7" sqref="A7"/>
    </sheetView>
  </sheetViews>
  <sheetFormatPr defaultColWidth="9.140625" defaultRowHeight="12.75"/>
  <cols>
    <col min="1" max="1" width="58.140625" style="2" customWidth="1"/>
    <col min="2" max="2" width="15.7109375" style="2" customWidth="1"/>
    <col min="3" max="3" width="3.7109375" style="2" customWidth="1"/>
    <col min="4" max="4" width="16.28125" style="2" customWidth="1"/>
    <col min="5" max="16384" width="9.140625" style="2" customWidth="1"/>
  </cols>
  <sheetData>
    <row r="1" spans="1:5" ht="15.75">
      <c r="A1" s="36" t="s">
        <v>87</v>
      </c>
      <c r="E1" s="28"/>
    </row>
    <row r="2" ht="15.75">
      <c r="A2" s="37" t="s">
        <v>24</v>
      </c>
    </row>
    <row r="4" ht="15.75">
      <c r="A4" s="15" t="s">
        <v>123</v>
      </c>
    </row>
    <row r="6" spans="2:4" s="38" customFormat="1" ht="15.75">
      <c r="B6" s="10" t="s">
        <v>6</v>
      </c>
      <c r="C6" s="10"/>
      <c r="D6" s="10" t="s">
        <v>76</v>
      </c>
    </row>
    <row r="7" spans="2:4" s="38" customFormat="1" ht="15.75">
      <c r="B7" s="10" t="s">
        <v>7</v>
      </c>
      <c r="C7" s="10"/>
      <c r="D7" s="10" t="s">
        <v>7</v>
      </c>
    </row>
    <row r="8" spans="2:4" s="38" customFormat="1" ht="15.75">
      <c r="B8" s="10" t="s">
        <v>10</v>
      </c>
      <c r="C8" s="10"/>
      <c r="D8" s="10" t="s">
        <v>10</v>
      </c>
    </row>
    <row r="9" spans="2:4" s="39" customFormat="1" ht="15.75">
      <c r="B9" s="24">
        <v>40633</v>
      </c>
      <c r="C9" s="24"/>
      <c r="D9" s="24">
        <v>40268</v>
      </c>
    </row>
    <row r="10" spans="2:4" s="39" customFormat="1" ht="15.75">
      <c r="B10" s="24" t="s">
        <v>39</v>
      </c>
      <c r="C10" s="24"/>
      <c r="D10" s="24" t="s">
        <v>39</v>
      </c>
    </row>
    <row r="12" spans="1:4" ht="15.75">
      <c r="A12" s="2" t="s">
        <v>50</v>
      </c>
      <c r="B12" s="2">
        <f>CIS!F23</f>
        <v>98049</v>
      </c>
      <c r="D12" s="2">
        <f>CIS!H23</f>
        <v>67686</v>
      </c>
    </row>
    <row r="14" ht="15.75">
      <c r="A14" s="2" t="s">
        <v>51</v>
      </c>
    </row>
    <row r="15" spans="1:4" ht="15.75">
      <c r="A15" s="2" t="s">
        <v>52</v>
      </c>
      <c r="B15" s="2">
        <v>37925</v>
      </c>
      <c r="D15" s="2">
        <v>31395</v>
      </c>
    </row>
    <row r="16" spans="1:4" ht="15.75">
      <c r="A16" s="2" t="s">
        <v>53</v>
      </c>
      <c r="B16" s="2">
        <v>12330</v>
      </c>
      <c r="D16" s="2">
        <v>5349</v>
      </c>
    </row>
    <row r="17" spans="2:4" ht="15.75">
      <c r="B17" s="31"/>
      <c r="D17" s="31"/>
    </row>
    <row r="18" spans="1:4" ht="15.75">
      <c r="A18" s="2" t="s">
        <v>54</v>
      </c>
      <c r="B18" s="32">
        <f>SUM(B12:B17)</f>
        <v>148304</v>
      </c>
      <c r="D18" s="32">
        <f>SUM(D12:D17)</f>
        <v>104430</v>
      </c>
    </row>
    <row r="20" ht="15.75">
      <c r="A20" s="2" t="s">
        <v>55</v>
      </c>
    </row>
    <row r="21" spans="1:4" ht="15.75">
      <c r="A21" s="2" t="s">
        <v>80</v>
      </c>
      <c r="B21" s="2">
        <v>-24020</v>
      </c>
      <c r="D21" s="2">
        <v>-17714</v>
      </c>
    </row>
    <row r="22" spans="1:4" ht="15.75">
      <c r="A22" s="2" t="s">
        <v>56</v>
      </c>
      <c r="B22" s="2">
        <v>-11144</v>
      </c>
      <c r="D22" s="2">
        <v>-21121</v>
      </c>
    </row>
    <row r="23" spans="2:4" ht="15.75">
      <c r="B23" s="31"/>
      <c r="D23" s="31"/>
    </row>
    <row r="24" spans="1:4" ht="15.75">
      <c r="A24" s="2" t="s">
        <v>81</v>
      </c>
      <c r="B24" s="32">
        <f>SUM(B18,B21:B22)</f>
        <v>113140</v>
      </c>
      <c r="D24" s="32">
        <f>SUM(D18,D21:D22)</f>
        <v>65595</v>
      </c>
    </row>
    <row r="25" spans="1:4" ht="15.75">
      <c r="A25" s="2" t="s">
        <v>57</v>
      </c>
      <c r="B25" s="2">
        <v>-12682</v>
      </c>
      <c r="D25" s="2">
        <v>-9115</v>
      </c>
    </row>
    <row r="26" spans="1:4" ht="15.75">
      <c r="A26" s="2" t="s">
        <v>58</v>
      </c>
      <c r="B26" s="2">
        <v>-16886</v>
      </c>
      <c r="C26" s="32"/>
      <c r="D26" s="2">
        <v>-12535</v>
      </c>
    </row>
    <row r="27" spans="2:4" ht="15.75">
      <c r="B27" s="31"/>
      <c r="C27" s="32"/>
      <c r="D27" s="31"/>
    </row>
    <row r="28" spans="1:4" ht="15.75">
      <c r="A28" s="40" t="s">
        <v>59</v>
      </c>
      <c r="B28" s="33">
        <f>SUM(B24,B25:B26)</f>
        <v>83572</v>
      </c>
      <c r="C28" s="32"/>
      <c r="D28" s="33">
        <f>SUM(D24,D25:D26)</f>
        <v>43945</v>
      </c>
    </row>
    <row r="31" ht="15.75">
      <c r="A31" s="40" t="s">
        <v>60</v>
      </c>
    </row>
    <row r="32" spans="1:4" ht="15.75">
      <c r="A32" s="2" t="s">
        <v>61</v>
      </c>
      <c r="B32" s="2">
        <v>880</v>
      </c>
      <c r="D32" s="2">
        <v>723</v>
      </c>
    </row>
    <row r="33" spans="1:4" ht="15.75">
      <c r="A33" s="2" t="s">
        <v>62</v>
      </c>
      <c r="B33" s="2">
        <v>225</v>
      </c>
      <c r="D33" s="2">
        <v>206</v>
      </c>
    </row>
    <row r="34" spans="1:4" ht="15.75">
      <c r="A34" s="2" t="s">
        <v>100</v>
      </c>
      <c r="B34" s="2">
        <v>1070</v>
      </c>
      <c r="D34" s="2">
        <v>792</v>
      </c>
    </row>
    <row r="35" spans="1:4" ht="15.75">
      <c r="A35" s="2" t="s">
        <v>101</v>
      </c>
      <c r="B35" s="2">
        <v>-58152</v>
      </c>
      <c r="D35" s="2">
        <v>-59931</v>
      </c>
    </row>
    <row r="36" spans="1:4" ht="15.75">
      <c r="A36" s="2" t="s">
        <v>63</v>
      </c>
      <c r="B36" s="2">
        <v>-16324</v>
      </c>
      <c r="D36" s="2">
        <v>13785</v>
      </c>
    </row>
    <row r="37" spans="1:4" ht="15.75" hidden="1">
      <c r="A37" s="2" t="s">
        <v>64</v>
      </c>
      <c r="B37" s="2">
        <v>0</v>
      </c>
      <c r="D37" s="13">
        <v>0</v>
      </c>
    </row>
    <row r="39" spans="2:4" ht="15.75">
      <c r="B39" s="33">
        <f>SUM(B32:B38)</f>
        <v>-72301</v>
      </c>
      <c r="D39" s="33">
        <f>SUM(D32:D38)</f>
        <v>-44425</v>
      </c>
    </row>
    <row r="41" ht="15.75">
      <c r="A41" s="40" t="s">
        <v>65</v>
      </c>
    </row>
    <row r="42" spans="1:4" ht="15.75">
      <c r="A42" s="2" t="s">
        <v>66</v>
      </c>
      <c r="B42" s="2">
        <v>15090</v>
      </c>
      <c r="D42" s="13">
        <v>4374</v>
      </c>
    </row>
    <row r="43" spans="1:4" ht="15.75">
      <c r="A43" s="2" t="s">
        <v>139</v>
      </c>
      <c r="B43" s="2">
        <v>16429</v>
      </c>
      <c r="D43" s="13">
        <v>0</v>
      </c>
    </row>
    <row r="44" spans="1:4" ht="15.75">
      <c r="A44" s="2" t="s">
        <v>67</v>
      </c>
      <c r="B44" s="2">
        <v>-3850</v>
      </c>
      <c r="D44" s="13">
        <v>-5627</v>
      </c>
    </row>
    <row r="45" spans="1:4" ht="15.75">
      <c r="A45" s="2" t="s">
        <v>124</v>
      </c>
      <c r="B45" s="2">
        <v>-4339</v>
      </c>
      <c r="D45" s="13">
        <v>-3041</v>
      </c>
    </row>
    <row r="46" spans="1:4" ht="15.75">
      <c r="A46" s="2" t="s">
        <v>140</v>
      </c>
      <c r="B46" s="2">
        <v>0</v>
      </c>
      <c r="D46" s="13">
        <v>-8389</v>
      </c>
    </row>
    <row r="47" spans="1:4" ht="15.75">
      <c r="A47" s="2" t="s">
        <v>141</v>
      </c>
      <c r="B47" s="2">
        <v>-16</v>
      </c>
      <c r="D47" s="2">
        <v>-25</v>
      </c>
    </row>
    <row r="48" spans="2:4" ht="15.75">
      <c r="B48" s="33">
        <f>SUM(B42:B47)</f>
        <v>23314</v>
      </c>
      <c r="C48" s="32"/>
      <c r="D48" s="33">
        <f>SUM(D42:D47)</f>
        <v>-12708</v>
      </c>
    </row>
    <row r="50" spans="1:4" ht="15.75">
      <c r="A50" s="40" t="s">
        <v>68</v>
      </c>
      <c r="B50" s="2">
        <f>SUM(B48,B39,B28)</f>
        <v>34585</v>
      </c>
      <c r="D50" s="2">
        <f>SUM(D48,D39,D28)</f>
        <v>-13188</v>
      </c>
    </row>
    <row r="52" spans="1:4" ht="15.75">
      <c r="A52" s="40" t="s">
        <v>69</v>
      </c>
      <c r="B52" s="2">
        <v>-17007</v>
      </c>
      <c r="D52" s="2">
        <v>-3819</v>
      </c>
    </row>
    <row r="54" spans="1:4" ht="15.75">
      <c r="A54" s="40" t="s">
        <v>70</v>
      </c>
      <c r="B54" s="34">
        <f>SUM(B50:B53)</f>
        <v>17578</v>
      </c>
      <c r="D54" s="34">
        <f>SUM(D50:D53)</f>
        <v>-17007</v>
      </c>
    </row>
    <row r="57" ht="15.75">
      <c r="A57" s="40" t="s">
        <v>71</v>
      </c>
    </row>
    <row r="58" spans="1:4" ht="15.75">
      <c r="A58" s="2" t="s">
        <v>72</v>
      </c>
      <c r="B58" s="2">
        <v>45890</v>
      </c>
      <c r="D58" s="2">
        <v>23417</v>
      </c>
    </row>
    <row r="59" spans="1:4" ht="15.75">
      <c r="A59" s="2" t="s">
        <v>82</v>
      </c>
      <c r="B59" s="2">
        <v>8514</v>
      </c>
      <c r="D59" s="2">
        <v>6932</v>
      </c>
    </row>
    <row r="60" spans="1:4" ht="15.75">
      <c r="A60" s="2" t="s">
        <v>73</v>
      </c>
      <c r="B60" s="31">
        <v>-31747</v>
      </c>
      <c r="D60" s="31">
        <v>-42493</v>
      </c>
    </row>
    <row r="61" spans="2:4" ht="15.75">
      <c r="B61" s="32">
        <f>SUM(B58:B60)</f>
        <v>22657</v>
      </c>
      <c r="C61" s="32"/>
      <c r="D61" s="32">
        <f>SUM(D58:D60)</f>
        <v>-12144</v>
      </c>
    </row>
    <row r="62" spans="1:4" ht="15.75">
      <c r="A62" s="2" t="s">
        <v>83</v>
      </c>
      <c r="B62" s="32">
        <v>-5079</v>
      </c>
      <c r="D62" s="32">
        <v>-4863</v>
      </c>
    </row>
    <row r="63" spans="2:4" ht="16.5" thickBot="1">
      <c r="B63" s="35">
        <f>SUM(B61:B62)</f>
        <v>17578</v>
      </c>
      <c r="D63" s="35">
        <f>SUM(D61:D62)</f>
        <v>-17007</v>
      </c>
    </row>
    <row r="64" spans="2:4" ht="16.5" thickTop="1">
      <c r="B64" s="2">
        <f>B54-B63</f>
        <v>0</v>
      </c>
      <c r="D64" s="2">
        <f>D54-D63</f>
        <v>0</v>
      </c>
    </row>
  </sheetData>
  <sheetProtection/>
  <printOptions/>
  <pageMargins left="0.75" right="0.75" top="0.44" bottom="0.47" header="0.17" footer="0.17"/>
  <pageSetup fitToHeight="1" fitToWidth="1" horizontalDpi="600" verticalDpi="600" orientation="portrait" paperSize="9" scale="74" r:id="rId2"/>
  <headerFooter alignWithMargins="0">
    <oddFooter>&amp;R&amp;14 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WINXP</dc:creator>
  <cp:keywords/>
  <dc:description/>
  <cp:lastModifiedBy> </cp:lastModifiedBy>
  <cp:lastPrinted>2011-05-27T09:20:15Z</cp:lastPrinted>
  <dcterms:created xsi:type="dcterms:W3CDTF">2008-10-15T08:57:26Z</dcterms:created>
  <dcterms:modified xsi:type="dcterms:W3CDTF">2011-05-31T09:20:50Z</dcterms:modified>
  <cp:category/>
  <cp:version/>
  <cp:contentType/>
  <cp:contentStatus/>
</cp:coreProperties>
</file>