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6" activeTab="2"/>
  </bookViews>
  <sheets>
    <sheet name="QtrPL" sheetId="1" r:id="rId1"/>
    <sheet name="QtrBS" sheetId="2" r:id="rId2"/>
    <sheet name="Notes" sheetId="3" r:id="rId3"/>
  </sheets>
  <definedNames>
    <definedName name="_xlnm.Print_Area" localSheetId="2">'Notes'!$A$1:$J$284</definedName>
    <definedName name="_xlnm.Print_Area" localSheetId="1">'QtrBS'!$A$1:$K$53</definedName>
    <definedName name="_xlnm.Print_Area" localSheetId="0">'QtrPL'!$A$1:$L$55</definedName>
  </definedNames>
  <calcPr fullCalcOnLoad="1"/>
</workbook>
</file>

<file path=xl/sharedStrings.xml><?xml version="1.0" encoding="utf-8"?>
<sst xmlns="http://schemas.openxmlformats.org/spreadsheetml/2006/main" count="435" uniqueCount="293">
  <si>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</si>
  <si>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</si>
  <si>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</si>
  <si>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</si>
  <si>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</si>
  <si>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</si>
  <si>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</si>
  <si>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</si>
  <si>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</si>
  <si>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</si>
  <si>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</si>
  <si>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</si>
  <si>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</si>
  <si>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</si>
  <si>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Turnover</t>
  </si>
  <si>
    <t>(b)</t>
  </si>
  <si>
    <t>(c)</t>
  </si>
  <si>
    <t>Other income including interest income</t>
  </si>
  <si>
    <t>Investment income</t>
  </si>
  <si>
    <t>2</t>
  </si>
  <si>
    <t>Interest on borrowings</t>
  </si>
  <si>
    <t>Depreciation and amortisation</t>
  </si>
  <si>
    <t>(d)</t>
  </si>
  <si>
    <t>Exceptional items</t>
  </si>
  <si>
    <t>(e)</t>
  </si>
  <si>
    <t>(f)</t>
  </si>
  <si>
    <t>Share in the results of associated companies</t>
  </si>
  <si>
    <t>(g)</t>
  </si>
  <si>
    <t>(h)</t>
  </si>
  <si>
    <t>Taxation</t>
  </si>
  <si>
    <t>(i)</t>
  </si>
  <si>
    <t>(ii)</t>
  </si>
  <si>
    <t>Less minority interests</t>
  </si>
  <si>
    <t>(j)</t>
  </si>
  <si>
    <t>(k)</t>
  </si>
  <si>
    <t>Extraordinary items</t>
  </si>
  <si>
    <t>(iii)</t>
  </si>
  <si>
    <t>(l)</t>
  </si>
  <si>
    <t>3</t>
  </si>
  <si>
    <t>extraordinary items</t>
  </si>
  <si>
    <t>the company</t>
  </si>
  <si>
    <t>attributable to members of the company</t>
  </si>
  <si>
    <t>CONSOLIDATED BALANCE SHEET</t>
  </si>
  <si>
    <t>Stocks</t>
  </si>
  <si>
    <t>Others</t>
  </si>
  <si>
    <t>31/12/1998</t>
  </si>
  <si>
    <t>Dealing securities</t>
  </si>
  <si>
    <t>Loans, advances and financing</t>
  </si>
  <si>
    <t>Investments</t>
  </si>
  <si>
    <t>Deposits from customers</t>
  </si>
  <si>
    <t>Bills and acceptances payable</t>
  </si>
  <si>
    <t>Goodwill write-off reserve</t>
  </si>
  <si>
    <t>1.</t>
  </si>
  <si>
    <t>2.</t>
  </si>
  <si>
    <t>3.</t>
  </si>
  <si>
    <t>4.</t>
  </si>
  <si>
    <t>5.</t>
  </si>
  <si>
    <t>6.</t>
  </si>
  <si>
    <t>7.</t>
  </si>
  <si>
    <t>8.</t>
  </si>
  <si>
    <t>Total</t>
  </si>
  <si>
    <t>9.</t>
  </si>
  <si>
    <t>Other liabilities</t>
  </si>
  <si>
    <t>Proposed dividend</t>
  </si>
  <si>
    <t>Total Assets</t>
  </si>
  <si>
    <t>Motor</t>
  </si>
  <si>
    <t>Properties</t>
  </si>
  <si>
    <t>Manufacturing</t>
  </si>
  <si>
    <t>Less :</t>
  </si>
  <si>
    <t>MINORITY INTERESTS</t>
  </si>
  <si>
    <t>30/09/1999</t>
  </si>
  <si>
    <t>Financial</t>
  </si>
  <si>
    <t>Profit before taxation, minority interests and</t>
  </si>
  <si>
    <t>Profit after taxation before deducting</t>
  </si>
  <si>
    <t xml:space="preserve">Operating profit before interest on borrowings, </t>
  </si>
  <si>
    <t xml:space="preserve">depreciation and amortisation, exceptional </t>
  </si>
  <si>
    <t>items, income tax, minority interests and</t>
  </si>
  <si>
    <t xml:space="preserve">Operating profit after interest on borrowings, </t>
  </si>
  <si>
    <t xml:space="preserve">depreciation and amortisation and exceptional </t>
  </si>
  <si>
    <t>items but before income tax, minority interests</t>
  </si>
  <si>
    <t>and extraordinary items</t>
  </si>
  <si>
    <t xml:space="preserve"> minority interests</t>
  </si>
  <si>
    <t xml:space="preserve">Profit after taxation attributable to members of </t>
  </si>
  <si>
    <t xml:space="preserve">Extraordinary items attributable to members </t>
  </si>
  <si>
    <t>of the company</t>
  </si>
  <si>
    <t xml:space="preserve">Profit after taxation and extraordinary items </t>
  </si>
  <si>
    <t xml:space="preserve">Earnings per share based on 2(j) above after </t>
  </si>
  <si>
    <t>dividends, if any:-</t>
  </si>
  <si>
    <t xml:space="preserve">deducting any provision for preference </t>
  </si>
  <si>
    <t>NOTES</t>
  </si>
  <si>
    <t>Accounting Policies</t>
  </si>
  <si>
    <t>Exceptional Items</t>
  </si>
  <si>
    <t>As at</t>
  </si>
  <si>
    <t>10.</t>
  </si>
  <si>
    <t>Group Borrowings</t>
  </si>
  <si>
    <t>Pre-Acquisition Profits</t>
  </si>
  <si>
    <t>11.</t>
  </si>
  <si>
    <t>Principal amount</t>
  </si>
  <si>
    <t>Direct credit substitutes</t>
  </si>
  <si>
    <t>Certain transaction related contingent items</t>
  </si>
  <si>
    <t>Short term self-liquidating trade-related contingencies</t>
  </si>
  <si>
    <t>Housing loans sold directly and indirectly to Cagamas Berhad with recourse</t>
  </si>
  <si>
    <t>Obligations under underwriting agreement</t>
  </si>
  <si>
    <t>Irrevocable commitments to extend credit:</t>
  </si>
  <si>
    <t>Miscellaneous</t>
  </si>
  <si>
    <t>The above commitments and contingent liabilities are in respect of the banking group. No material losses are anticipated as these amounts arose in the normal course of business of the banking group in which the group makes various commitments and incurs certain contingent liabilities with legal recourse to its customers.</t>
  </si>
  <si>
    <t>12.</t>
  </si>
  <si>
    <t>Segmental Reporting</t>
  </si>
  <si>
    <t>Profit/(Loss) Before Tax</t>
  </si>
  <si>
    <t>Banking &amp; financial services</t>
  </si>
  <si>
    <t>associated companies</t>
  </si>
  <si>
    <t>13.</t>
  </si>
  <si>
    <t>14.</t>
  </si>
  <si>
    <t>15.</t>
  </si>
  <si>
    <t>ASSETS</t>
  </si>
  <si>
    <t>Cash and short term funds</t>
  </si>
  <si>
    <t>Statutory deposits with Bank Negara Malaysia</t>
  </si>
  <si>
    <t>Other assets</t>
  </si>
  <si>
    <t>Investment in associated companies</t>
  </si>
  <si>
    <t>Amounts due from associated companies</t>
  </si>
  <si>
    <t>Fixed assets</t>
  </si>
  <si>
    <t>LIABILITIES</t>
  </si>
  <si>
    <t>Deposits and placements of banks and</t>
  </si>
  <si>
    <t>other financial institutions</t>
  </si>
  <si>
    <t>Obligation on securities sold under</t>
  </si>
  <si>
    <t>repurchase agreement</t>
  </si>
  <si>
    <t>Amounts due to associated companies</t>
  </si>
  <si>
    <t>SHARE CAPITAL</t>
  </si>
  <si>
    <t>RESERVES</t>
  </si>
  <si>
    <t>Statutory reserve</t>
  </si>
  <si>
    <t>Share premium</t>
  </si>
  <si>
    <t>Profit and loss account</t>
  </si>
  <si>
    <t>Trade debtors</t>
  </si>
  <si>
    <t>Other debtors, deposits and prepayments</t>
  </si>
  <si>
    <t>Other assets of the banking group</t>
  </si>
  <si>
    <t>Trade creditors</t>
  </si>
  <si>
    <t>Other creditors</t>
  </si>
  <si>
    <t>SHAREHOLDERS' FUNDS</t>
  </si>
  <si>
    <t>LIFE ASSURANCE FUND</t>
  </si>
  <si>
    <t>LONG TERM LIABILITIES</t>
  </si>
  <si>
    <t>TOTAL LIABILITIES AND SHAREHOLDERS' FUNDS</t>
  </si>
  <si>
    <t>Long term lease creditor</t>
  </si>
  <si>
    <t>Retirement benefits</t>
  </si>
  <si>
    <t>Maturity within one year</t>
  </si>
  <si>
    <t>Maturity more than one year</t>
  </si>
  <si>
    <t>The maturity structure of fixed deposits and negotiable certificates</t>
  </si>
  <si>
    <t>Note</t>
  </si>
  <si>
    <t>Other assets consist of:</t>
  </si>
  <si>
    <t>Other liabilities consist of:</t>
  </si>
  <si>
    <t>Reserves consist of:</t>
  </si>
  <si>
    <t>Long term liabilities consist of:</t>
  </si>
  <si>
    <t>Other Assets</t>
  </si>
  <si>
    <t>Deposits From Customers</t>
  </si>
  <si>
    <t xml:space="preserve">Other Liabilities  </t>
  </si>
  <si>
    <t xml:space="preserve">Reserves  </t>
  </si>
  <si>
    <t xml:space="preserve">Long Term Liabilities   </t>
  </si>
  <si>
    <t>16.</t>
  </si>
  <si>
    <t>17.</t>
  </si>
  <si>
    <t>18.</t>
  </si>
  <si>
    <t>19.</t>
  </si>
  <si>
    <t>20.</t>
  </si>
  <si>
    <t>21.</t>
  </si>
  <si>
    <t>22.</t>
  </si>
  <si>
    <t>As At</t>
  </si>
  <si>
    <t>End Of</t>
  </si>
  <si>
    <t>Preceding</t>
  </si>
  <si>
    <t>Year End</t>
  </si>
  <si>
    <t>The maturity structure of gross loans, advances and financing are as follows:</t>
  </si>
  <si>
    <t>Quoted Investments</t>
  </si>
  <si>
    <t>Net tangible assets per share (RM)</t>
  </si>
  <si>
    <t>Financial instruments with off balance sheet risk at the end of this reporting period consist of:</t>
  </si>
  <si>
    <t>23.</t>
  </si>
  <si>
    <t>24.</t>
  </si>
  <si>
    <t>25.</t>
  </si>
  <si>
    <t>26.</t>
  </si>
  <si>
    <t>- maturing within one year</t>
  </si>
  <si>
    <t>- maturing more than one year</t>
  </si>
  <si>
    <t>Money market instruments</t>
  </si>
  <si>
    <t>Non money market instruments</t>
  </si>
  <si>
    <t>The maturity structure of the money market instruments are as follows:</t>
  </si>
  <si>
    <t>Gross loans, advances and financing</t>
  </si>
  <si>
    <t>Less : Provision for bad and doubtful debts and financing, and</t>
  </si>
  <si>
    <t xml:space="preserve">           interest in suspense</t>
  </si>
  <si>
    <t>Net loans, advances and financing</t>
  </si>
  <si>
    <t>Demand deposits and savings deposits</t>
  </si>
  <si>
    <t>of deposits are as follows:</t>
  </si>
  <si>
    <t>Fixed deposits and negotiable certificates of deposits</t>
  </si>
  <si>
    <t>Total purchases</t>
  </si>
  <si>
    <t>Total disposals</t>
  </si>
  <si>
    <t>Total profits arising from disposal</t>
  </si>
  <si>
    <t>Total purchases and sales of quoted securities are as follows:</t>
  </si>
  <si>
    <t>At cost</t>
  </si>
  <si>
    <t>At carrying value / book value</t>
  </si>
  <si>
    <t>At market value at end of reporting period</t>
  </si>
  <si>
    <t>Total investment in quoted securities are as follows:</t>
  </si>
  <si>
    <t>Comparison With Preceding Quarter's Results</t>
  </si>
  <si>
    <t>Financial Instruments With Off Balance Sheet Risk</t>
  </si>
  <si>
    <t xml:space="preserve">Sale Of Investments And/Or Properties </t>
  </si>
  <si>
    <t>Loans, Advances And Financing</t>
  </si>
  <si>
    <t>Changes In The Composition Of The Group</t>
  </si>
  <si>
    <t>Status Of Corporate Proposals</t>
  </si>
  <si>
    <t>Seasonality / Cyclicality Of Operations</t>
  </si>
  <si>
    <t>Issuance Or Repayment Of Debts And Equity Securities</t>
  </si>
  <si>
    <t>Contingent Liabilities And Material Litigation</t>
  </si>
  <si>
    <t>MOTOR</t>
  </si>
  <si>
    <t>Malaysia</t>
  </si>
  <si>
    <t>Singapore</t>
  </si>
  <si>
    <t xml:space="preserve"> </t>
  </si>
  <si>
    <t>BANKING AND FINANCIAL SERVICES</t>
  </si>
  <si>
    <t>PROPERTIES</t>
  </si>
  <si>
    <t>MANUFACTURING</t>
  </si>
  <si>
    <t>Contribution from this sector also improved in line with the increase in passenger car sales.</t>
  </si>
  <si>
    <t>BY ORDER OF THE BOARD</t>
  </si>
  <si>
    <t>MUSA BIN HAJI MOHD DAHAN</t>
  </si>
  <si>
    <t>NORMAH BTE KASSIM</t>
  </si>
  <si>
    <t>Company Secretaries</t>
  </si>
  <si>
    <t>27.</t>
  </si>
  <si>
    <t>Review Of Performance</t>
  </si>
  <si>
    <t>Prospects</t>
  </si>
  <si>
    <t>Update On Year 2000 (Y2K) Compliance</t>
  </si>
  <si>
    <t>Dividend</t>
  </si>
  <si>
    <t>The following particulars on quoted investments do not include any investments undertaken by the financial institutions of the Group.</t>
  </si>
  <si>
    <t>an associated company.</t>
  </si>
  <si>
    <t>Gain on disposal of shares in a subsidiary and</t>
  </si>
  <si>
    <t>Provision for diminution in value of investment in</t>
  </si>
  <si>
    <t>Bankers acceptances</t>
  </si>
  <si>
    <t>Current Year</t>
  </si>
  <si>
    <t>The business operations of the Group are not materially affected by seasonal or cyclical fluctuations.</t>
  </si>
  <si>
    <t>Cumulative Period</t>
  </si>
  <si>
    <t>QUARTERLY REPORT ON CONSOLIDATED RESULTS FOR THE FOURTH QUARTER ENDED 31 DECEMBER 1999</t>
  </si>
  <si>
    <t>4th Quarter</t>
  </si>
  <si>
    <t>31/12/1999</t>
  </si>
  <si>
    <t>Impairment in value of a freehold building</t>
  </si>
  <si>
    <t>There were no extraordinary items for the current financial year.</t>
  </si>
  <si>
    <t>No provision is required for Malaysian income tax in respect of the Group's chargeable income for the financial year ended 31 December 1999 as the tax liability has been waived in accordance with the provisions of the Income Tax (Amendment) Act 1999. The tax charge for the current quarter and year ended 31 December 1999 is mainly in respect of an overseas associate and do not include any deferred tax or material over/under provision in respect of prior years.</t>
  </si>
  <si>
    <t>There were no pre-acquisition profits for the current financial year.</t>
  </si>
  <si>
    <t>28.</t>
  </si>
  <si>
    <t>Variance On Forecast Profit / Profit Guarantee</t>
  </si>
  <si>
    <t>No profit forecast or profit guarantee was issued during the financial year.</t>
  </si>
  <si>
    <t>The Board of Directors had declared an interim dividend of 25 sen per share less 28% tax (1998 - Nil) on 9 September 1999 in respect of the financial year ended 31 December 1999, which was paid on 22 October 1999.</t>
  </si>
  <si>
    <t>29.</t>
  </si>
  <si>
    <t>A Depositor shall qualify for entitlement only in respect of:</t>
  </si>
  <si>
    <t>Shares bought on the Kuala Lumpur Stock Exchange on a cum entitlement basis according to the Rules of the Kuala Lumpur Stock Exchange.</t>
  </si>
  <si>
    <t>30.</t>
  </si>
  <si>
    <t>Annual General Meeting</t>
  </si>
  <si>
    <t>Foreign currency translation reserve</t>
  </si>
  <si>
    <t>On 11 August 1999, the Company entered into a conditional agreement with Yasmin Holdings Sdn Bhd for the sale of the entire shareholdings of 510,000 fully paid up shares or 51% interest in Jurumuda Sdn Bhd for a cash consideration of RM11,342,400. The disposal was completed on 24 December 1999.</t>
  </si>
  <si>
    <t>There were no sale of investments nor properties for the current financial year except as disclosed in Note 15, where the Group's loss on the disposal amounted to RM2,949,000.</t>
  </si>
  <si>
    <t>There were no borrowings at the end of this reporting period.</t>
  </si>
  <si>
    <t xml:space="preserve">Fully diluted (based on 226,829,823 </t>
  </si>
  <si>
    <t>The date change from 1999 to 2000 did not affect the Group's operations.</t>
  </si>
  <si>
    <t xml:space="preserve">Contributions from the motor operations of Cycle &amp; Carriage Ltd (CCL) group also registered improvements against 1998 with better performances in all its major markets. </t>
  </si>
  <si>
    <t>Recovery in the Singapore residential property market is expected to have a positive impact on CCL group’s development projects with further writebacks in provisions expected on its development properties.</t>
  </si>
  <si>
    <t>Shares deposited into Depositors' Securities Account before 12.30 p.m. on 23 May 2000 (in respect of shares which are exempted from mandatory deposit).</t>
  </si>
  <si>
    <t>Shares transferred to the Depositors' Securities Account before 12.30 p.m. on 25 May 2000 in respect of ordinary transfers.</t>
  </si>
  <si>
    <t>The Annual General Meeting of the Company will be held on Wednesday, 24 May 2000.</t>
  </si>
  <si>
    <t>Taxation comprises the following:</t>
  </si>
  <si>
    <t>Current taxation</t>
  </si>
  <si>
    <t>Deferred taxation</t>
  </si>
  <si>
    <t>Share of associated companies' taxation</t>
  </si>
  <si>
    <t xml:space="preserve">  ordinary shares) (sen)</t>
  </si>
  <si>
    <t>No provision has been made for Malaysian income tax in respect of business income earned by the Group for the financial year ended 31 December 1999 pursuant to Section 8 of the Income Tax (Amendment) Act, 1999. Current taxation is in respect of tax on dividend income.</t>
  </si>
  <si>
    <t>Under / (Over) provision in prior years</t>
  </si>
  <si>
    <t>Other than the above, there were no issuance and/or repayment of debt and equity securities, share buy-backs, share cancellation or shares held as treasury shares and resale of treasury shares.</t>
  </si>
  <si>
    <t>There were no material contingent liabilities nor material litigation pending at the date of this report.</t>
  </si>
  <si>
    <t>Foreign exchange related contracts</t>
  </si>
  <si>
    <t>Trade creditors include the following:</t>
  </si>
  <si>
    <t>Other reserves</t>
  </si>
  <si>
    <t>The Company implemented a new Employees' Share Option Scheme (new ESOS) in place of the existing Employees' Share Option Scheme which expired on 11 March 1999. The new ESOS came into effect on 6 October 1999 and shall be in force for a period of 5 years to 5 October 2004. During the financial year, a total of 4,000 new ordinary shares were issued by virtue of the exercise of the new ESOS. As at 31 December 1999, the total number of unexercised options under the new ESOS amounted to 13,496,000 new ordinary shares.</t>
  </si>
  <si>
    <t xml:space="preserve">Basic &amp; Fully diluted (based on 226,829,823 </t>
  </si>
  <si>
    <t>ordinary shares) (sen)</t>
  </si>
  <si>
    <t>The Malaysian passenger car market recorded commendable recovery from a lull year in 1998. Total industry volume for passenger car rose from 137,691 units in 1998 to 239,647 units in 1999, an increase of 74%. Similarly, EON’s new car sales also increased from 67,597 units in 1998 to 112,898 units in 1999. However, intense competition among the national car distributors saw EON’s market share declining marginally to 47.1% from 49.1% in 1998.</t>
  </si>
  <si>
    <t>The increase in sales volume especially in the higher end models contributed to the increase in operating profits.</t>
  </si>
  <si>
    <t>Notice Of Dividend Entitlement And Payment</t>
  </si>
  <si>
    <t xml:space="preserve">Barring any unforeseen circumstances, the Board of Directors expects the recovery in the Group’s performance in 1999 to be sustained in 2000 taking into account that 2000 is a taxable year. </t>
  </si>
  <si>
    <t>The property sector recorded a significant turnaround from a loss of RM28.0 million to a profit of RM23.1 million in 1999. This arose mainly from the write back in provisions for foreseeable losses on the carrying values of CCL group’s development properties in Singapore as opposed to the substantial provisions made in 1998. Property earnings, excluding these write backs, however, declined due to the completion of a number of development projects in 1998.</t>
  </si>
  <si>
    <t>The credit equivalent which is calculated based on the credit conversion factor as per Bank Negara Malaysia guidelines for the above commitments and contingent liabilities is RM1,122,091,000. (1998 : RM1,052,644,000).</t>
  </si>
  <si>
    <t>The following items which were disclosed as exceptional items in 1998 have been reclassified to line 2(a) of the consolidated income statement to conform with current year's presentation:</t>
  </si>
  <si>
    <t>Extraordinary Items</t>
  </si>
  <si>
    <t>The Group’s stockbroking business reported a profit in the current year compared to a loss in 1998 arising from increased turnover in line with the improved performance of the Kuala Lumpur Stock Exchange.</t>
  </si>
  <si>
    <t>NOTICE IS HEREBY GIVEN that the Final Dividend of 40 sen per share less 28% tax will be payable on 7 June 2000 to depositors registered in the Records of Depositors at the close of business on 25 May 2000.</t>
  </si>
  <si>
    <t>Group's share of turnover of</t>
  </si>
  <si>
    <t>There is no material change in the profit before taxation for the quarter reported on compared with the preceding quarter.</t>
  </si>
  <si>
    <t xml:space="preserve">The Group recorded a profit after tax and minority interests of RM512.0 million on a Group turnover of RM5,432.8 million for the year ended 31 December 1999 against RM49.4 million and RM3,603.5 million respectively in 1998. </t>
  </si>
  <si>
    <t>In view of the substantial improvement in earnings over 1998, the Board is pleased to propose a final dividend of 40 sen per share less 28% tax (1998 - 20 sen per share less 28% tax) in respect of the financial year ended 31 December 1999 which is proposed to be paid on 7 June 2000. This would amount to a total of 65 sen per share less 28% tax (1998 - 20 sen per share less 28% tax) in respect of the financial year ended 31 December 1999.</t>
  </si>
  <si>
    <t>Positive measures implemented by the government to stimulate economic recovery and the resulting increase in consumer confidence, together with performance improvement measures undertaken by management resulted in substantial improvement in the earnings of the motor and financial services sectors.</t>
  </si>
  <si>
    <t>With private consumption expected to improve and the Malaysian government’s projected growth of 5.8% for 2000, the economic and business conditions are expected to remain favourable in 2000 with positive impact especially on the Group's motor and financial services sectors.</t>
  </si>
  <si>
    <t>On 20 October 1999, BNM announced that financial institutions will be given the flexibility to form their own merger groups. Subsequently, an application was made to BNM to form a merger group with EON Bank as the lead bank. On 18 February 2000, BNM approved EON Bank's application as an anchor bank and the merger with Oriental Bank Berhad, Malaysian International Merchant Bankers Berhad, Perkasa Finance Berhad and City Finance Berhad. On 23 February 2000, the MOU with Maybank was terminated.</t>
  </si>
  <si>
    <t xml:space="preserve">On 23 September 1999, EON together with EON Bank Berhad (EON Bank) signed a Memorandum of Understanding (MOU) with Malayan Banking Berhad (Maybank) for the proposed sale of the business of EON Bank and/or its wholly owned subsidiary, EON Finance Berhad (EON Finance) to Maybank. This superceded the earlier MOU signed between EON Bank and EON Finance with Delta Finance Berhad (Delta Finance) for the proposed merger of Delta Finance's business with EON Finance's business. </t>
  </si>
  <si>
    <t>Shah Alam, 29 February 2000</t>
  </si>
  <si>
    <t>The Group’s banking and financial services sector recorded a significant turnaround in its performance from a loss of RM33.5 million in 1998 to a profit before tax of RM214.3 million in 1999 with EON Bank group as the major contributor. Lower specific provisions and better net interest margins contributed significantly to EON Bank's improved performance. Profits of EON Finance also increased substantially due to lower cost of funds and increased revenue from a higher loan base partially offset by higher provisions for loan losses due to the adoption of a more stringent general provision rate.</t>
  </si>
  <si>
    <t>The Board of Directors is pleased to announce the unaudited results of the Group for the fourth quarter ended 31 December 1999.</t>
  </si>
  <si>
    <t>The quarterly financial statements have been prepared in accordance with the applicable approved Accounting Standards in Malaysia and based on accounting policies and methods of computation consistent with those adopted in the 1998 audited accounts.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</si>
</sst>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0.0"/>
    <numFmt numFmtId="178" formatCode="0.0%"/>
    <numFmt numFmtId="179" formatCode="_-* #,##0.0_-;\-* #,##0.0_-;_-* &quot;-&quot;??_-;_-@_-"/>
    <numFmt numFmtId="180" formatCode="_-* #,##0_-;\-* #,##0_-;_-* &quot;-&quot;??_-;_-@_-"/>
    <numFmt numFmtId="181" formatCode="_-* #,##0.000_-;\-* #,##0.000_-;_-* &quot;-&quot;??_-;_-@_-"/>
    <numFmt numFmtId="182" formatCode="_-* #,##0.0000_-;\-* #,##0.0000_-;_-* &quot;-&quot;??_-;_-@_-"/>
    <numFmt numFmtId="183" formatCode="0.0000000"/>
    <numFmt numFmtId="184" formatCode="0.000000"/>
    <numFmt numFmtId="185" formatCode="0.00000"/>
    <numFmt numFmtId="186" formatCode="0.0000"/>
    <numFmt numFmtId="187" formatCode="0.000"/>
  </numFmts>
  <fonts count="11">
    <font>
      <sz val="10"/>
      <name val="Arial"/>
      <family val="0"/>
    </font>
    <font>
      <b/>
      <sz val="10"/>
      <name val="Arial"/>
      <family val="2"/>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sz val="11"/>
      <color indexed="10"/>
      <name val="Arial"/>
      <family val="2"/>
    </font>
    <font>
      <u val="single"/>
      <sz val="12"/>
      <name val="Arial"/>
      <family val="2"/>
    </font>
    <font>
      <sz val="12"/>
      <color indexed="10"/>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2" fillId="0" borderId="0" xfId="0" applyFont="1" applyAlignment="1" quotePrefix="1">
      <alignment horizontal="center"/>
    </xf>
    <xf numFmtId="173" fontId="0" fillId="0" borderId="0" xfId="15" applyNumberFormat="1" applyAlignment="1">
      <alignment/>
    </xf>
    <xf numFmtId="0" fontId="0" fillId="0" borderId="0" xfId="0" applyBorder="1" applyAlignment="1">
      <alignment/>
    </xf>
    <xf numFmtId="0" fontId="3" fillId="0" borderId="0" xfId="0" applyFont="1" applyAlignment="1" quotePrefix="1">
      <alignment/>
    </xf>
    <xf numFmtId="0" fontId="3" fillId="0" borderId="0" xfId="0" applyFont="1" applyAlignment="1">
      <alignment/>
    </xf>
    <xf numFmtId="173" fontId="3" fillId="0" borderId="1" xfId="15"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xf>
    <xf numFmtId="173" fontId="3" fillId="0" borderId="3" xfId="15" applyNumberFormat="1" applyFont="1" applyBorder="1" applyAlignment="1">
      <alignment/>
    </xf>
    <xf numFmtId="173" fontId="3" fillId="0" borderId="4" xfId="15" applyNumberFormat="1" applyFont="1" applyBorder="1" applyAlignment="1">
      <alignment/>
    </xf>
    <xf numFmtId="173" fontId="3" fillId="0" borderId="5" xfId="15" applyNumberFormat="1" applyFont="1" applyBorder="1" applyAlignment="1">
      <alignment/>
    </xf>
    <xf numFmtId="173" fontId="4" fillId="0" borderId="0" xfId="15" applyNumberFormat="1" applyFont="1" applyBorder="1" applyAlignment="1">
      <alignment/>
    </xf>
    <xf numFmtId="173" fontId="4" fillId="0" borderId="6" xfId="15" applyNumberFormat="1" applyFont="1" applyBorder="1" applyAlignment="1">
      <alignment/>
    </xf>
    <xf numFmtId="43" fontId="3" fillId="0" borderId="0" xfId="15" applyNumberFormat="1" applyFont="1" applyBorder="1" applyAlignment="1">
      <alignment/>
    </xf>
    <xf numFmtId="173" fontId="3" fillId="0" borderId="0" xfId="15" applyNumberFormat="1" applyFont="1" applyAlignment="1">
      <alignment/>
    </xf>
    <xf numFmtId="0" fontId="4" fillId="0" borderId="0" xfId="0" applyFont="1" applyAlignment="1">
      <alignment/>
    </xf>
    <xf numFmtId="0" fontId="4" fillId="0" borderId="0" xfId="0" applyFont="1" applyBorder="1" applyAlignment="1">
      <alignment horizontal="center"/>
    </xf>
    <xf numFmtId="14" fontId="4" fillId="0" borderId="0" xfId="0" applyNumberFormat="1" applyFont="1" applyBorder="1" applyAlignment="1">
      <alignment horizontal="center"/>
    </xf>
    <xf numFmtId="0" fontId="4" fillId="0" borderId="0" xfId="0" applyFont="1" applyBorder="1" applyAlignment="1" quotePrefix="1">
      <alignment horizontal="center"/>
    </xf>
    <xf numFmtId="0" fontId="5" fillId="0" borderId="0" xfId="0" applyFont="1" applyAlignment="1">
      <alignment horizontal="center"/>
    </xf>
    <xf numFmtId="0" fontId="6" fillId="0" borderId="0" xfId="0" applyFont="1" applyAlignment="1">
      <alignment/>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center" vertical="top"/>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3" fillId="0" borderId="7" xfId="0" applyFont="1" applyBorder="1" applyAlignment="1">
      <alignment horizontal="center"/>
    </xf>
    <xf numFmtId="0" fontId="3" fillId="0" borderId="8" xfId="0" applyFont="1" applyBorder="1" applyAlignment="1" quotePrefix="1">
      <alignment horizontal="center"/>
    </xf>
    <xf numFmtId="0" fontId="3" fillId="0" borderId="3" xfId="0" applyFont="1" applyBorder="1" applyAlignment="1">
      <alignment horizontal="center"/>
    </xf>
    <xf numFmtId="0" fontId="3" fillId="0" borderId="4" xfId="0" applyFont="1" applyBorder="1" applyAlignment="1" quotePrefix="1">
      <alignment horizontal="center"/>
    </xf>
    <xf numFmtId="0" fontId="3" fillId="0" borderId="2" xfId="0" applyFont="1" applyBorder="1" applyAlignment="1">
      <alignment horizontal="center"/>
    </xf>
    <xf numFmtId="0" fontId="4" fillId="0" borderId="0" xfId="0" applyFont="1" applyBorder="1" applyAlignment="1">
      <alignment horizontal="center" vertical="top"/>
    </xf>
    <xf numFmtId="0" fontId="3" fillId="0" borderId="0" xfId="0" applyFont="1" applyBorder="1" applyAlignment="1">
      <alignment vertical="top"/>
    </xf>
    <xf numFmtId="14" fontId="4" fillId="0" borderId="0" xfId="0" applyNumberFormat="1" applyFont="1" applyBorder="1" applyAlignment="1" quotePrefix="1">
      <alignment horizontal="center" vertical="top"/>
    </xf>
    <xf numFmtId="14" fontId="4" fillId="0" borderId="0" xfId="0" applyNumberFormat="1" applyFont="1" applyBorder="1" applyAlignment="1">
      <alignment horizontal="center" vertical="top"/>
    </xf>
    <xf numFmtId="173" fontId="8" fillId="0" borderId="0" xfId="15" applyNumberFormat="1" applyFont="1" applyBorder="1" applyAlignment="1">
      <alignment/>
    </xf>
    <xf numFmtId="173" fontId="3" fillId="0" borderId="9" xfId="15" applyNumberFormat="1" applyFont="1" applyBorder="1" applyAlignment="1">
      <alignment/>
    </xf>
    <xf numFmtId="173" fontId="3" fillId="0" borderId="6" xfId="15" applyNumberFormat="1" applyFont="1" applyBorder="1" applyAlignment="1">
      <alignment/>
    </xf>
    <xf numFmtId="173" fontId="3" fillId="0" borderId="10" xfId="15" applyNumberFormat="1" applyFont="1" applyBorder="1" applyAlignment="1">
      <alignment/>
    </xf>
    <xf numFmtId="43" fontId="3" fillId="0" borderId="6" xfId="15" applyNumberFormat="1" applyFont="1" applyBorder="1" applyAlignment="1">
      <alignment/>
    </xf>
    <xf numFmtId="0" fontId="3" fillId="0" borderId="0" xfId="0" applyFont="1" applyAlignment="1">
      <alignment horizontal="center" vertical="top"/>
    </xf>
    <xf numFmtId="0" fontId="3" fillId="0" borderId="0" xfId="0" applyFont="1" applyAlignment="1" quotePrefix="1">
      <alignment horizontal="center"/>
    </xf>
    <xf numFmtId="0" fontId="3" fillId="0" borderId="11" xfId="0" applyFont="1" applyBorder="1" applyAlignment="1">
      <alignment horizontal="center"/>
    </xf>
    <xf numFmtId="171" fontId="3" fillId="0" borderId="1" xfId="15" applyNumberFormat="1" applyFont="1" applyBorder="1" applyAlignment="1">
      <alignment/>
    </xf>
    <xf numFmtId="43" fontId="3" fillId="0" borderId="1" xfId="15" applyNumberFormat="1" applyFont="1" applyBorder="1" applyAlignment="1">
      <alignment/>
    </xf>
    <xf numFmtId="173" fontId="5" fillId="0" borderId="0" xfId="15" applyNumberFormat="1" applyFont="1" applyAlignment="1">
      <alignment/>
    </xf>
    <xf numFmtId="173" fontId="6"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Border="1" applyAlignment="1">
      <alignment/>
    </xf>
    <xf numFmtId="173" fontId="6" fillId="0" borderId="4" xfId="15" applyNumberFormat="1" applyFont="1" applyBorder="1" applyAlignment="1">
      <alignment/>
    </xf>
    <xf numFmtId="173" fontId="6" fillId="0" borderId="12" xfId="15" applyNumberFormat="1" applyFont="1" applyBorder="1" applyAlignment="1">
      <alignment/>
    </xf>
    <xf numFmtId="0" fontId="5" fillId="0" borderId="0" xfId="0" applyFont="1" applyAlignment="1" quotePrefix="1">
      <alignment/>
    </xf>
    <xf numFmtId="0" fontId="5" fillId="0" borderId="0" xfId="0" applyFont="1" applyAlignment="1">
      <alignment/>
    </xf>
    <xf numFmtId="0" fontId="6" fillId="0" borderId="0" xfId="0" applyFont="1" applyAlignment="1" quotePrefix="1">
      <alignment/>
    </xf>
    <xf numFmtId="0" fontId="5" fillId="0" borderId="0" xfId="0" applyFont="1" applyBorder="1" applyAlignment="1" quotePrefix="1">
      <alignment horizontal="left"/>
    </xf>
    <xf numFmtId="0" fontId="6" fillId="0" borderId="0" xfId="0" applyFont="1" applyBorder="1" applyAlignment="1">
      <alignment horizontal="center"/>
    </xf>
    <xf numFmtId="0" fontId="6" fillId="0" borderId="0" xfId="0" applyFont="1" applyAlignment="1" quotePrefix="1">
      <alignment vertical="top"/>
    </xf>
    <xf numFmtId="0" fontId="6"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4" xfId="0" applyFont="1" applyBorder="1" applyAlignment="1" quotePrefix="1">
      <alignment horizontal="center"/>
    </xf>
    <xf numFmtId="0" fontId="6" fillId="0" borderId="7" xfId="0" applyFont="1" applyBorder="1" applyAlignment="1">
      <alignment/>
    </xf>
    <xf numFmtId="173" fontId="6" fillId="0" borderId="7" xfId="15" applyNumberFormat="1" applyFont="1" applyBorder="1" applyAlignment="1">
      <alignment/>
    </xf>
    <xf numFmtId="173" fontId="6" fillId="0" borderId="13" xfId="15" applyNumberFormat="1" applyFont="1" applyBorder="1" applyAlignment="1">
      <alignment/>
    </xf>
    <xf numFmtId="0" fontId="5" fillId="0" borderId="0" xfId="0" applyFont="1" applyAlignment="1" quotePrefix="1">
      <alignment horizontal="left"/>
    </xf>
    <xf numFmtId="43" fontId="6" fillId="0" borderId="0" xfId="15" applyFont="1" applyBorder="1" applyAlignment="1">
      <alignment/>
    </xf>
    <xf numFmtId="0" fontId="6" fillId="0" borderId="0" xfId="0" applyFont="1" applyAlignment="1">
      <alignment horizontal="center"/>
    </xf>
    <xf numFmtId="0" fontId="6" fillId="0" borderId="0" xfId="0" applyFont="1" applyBorder="1" applyAlignment="1" quotePrefix="1">
      <alignment horizontal="center"/>
    </xf>
    <xf numFmtId="43" fontId="6" fillId="0" borderId="5" xfId="15" applyFont="1" applyBorder="1" applyAlignment="1">
      <alignment horizontal="center"/>
    </xf>
    <xf numFmtId="173" fontId="6" fillId="0" borderId="9" xfId="15" applyNumberFormat="1" applyFont="1" applyBorder="1" applyAlignment="1">
      <alignment horizontal="center"/>
    </xf>
    <xf numFmtId="173" fontId="6" fillId="0" borderId="5" xfId="15" applyNumberFormat="1" applyFont="1" applyBorder="1" applyAlignment="1">
      <alignment/>
    </xf>
    <xf numFmtId="173" fontId="6" fillId="0" borderId="9" xfId="15" applyNumberFormat="1" applyFont="1" applyBorder="1" applyAlignment="1">
      <alignment/>
    </xf>
    <xf numFmtId="0" fontId="6" fillId="0" borderId="0" xfId="0" applyFont="1" applyAlignment="1">
      <alignment horizontal="left"/>
    </xf>
    <xf numFmtId="0" fontId="6" fillId="0" borderId="0" xfId="0" applyFont="1" applyBorder="1" applyAlignment="1">
      <alignment horizontal="center" vertical="top"/>
    </xf>
    <xf numFmtId="0" fontId="6" fillId="0" borderId="0" xfId="0" applyFont="1" applyBorder="1" applyAlignment="1">
      <alignment vertical="top"/>
    </xf>
    <xf numFmtId="14" fontId="6" fillId="0" borderId="0" xfId="0" applyNumberFormat="1" applyFont="1" applyBorder="1" applyAlignment="1" quotePrefix="1">
      <alignment horizontal="center" vertical="top"/>
    </xf>
    <xf numFmtId="14" fontId="6" fillId="0" borderId="0" xfId="0" applyNumberFormat="1"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xf>
    <xf numFmtId="173" fontId="6" fillId="0" borderId="0" xfId="15" applyNumberFormat="1" applyFont="1" applyBorder="1" applyAlignment="1">
      <alignment horizontal="center" vertical="top"/>
    </xf>
    <xf numFmtId="173" fontId="6" fillId="0" borderId="0" xfId="15" applyNumberFormat="1" applyFont="1" applyBorder="1" applyAlignment="1">
      <alignment horizontal="center"/>
    </xf>
    <xf numFmtId="173"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quotePrefix="1">
      <alignment horizontal="left"/>
    </xf>
    <xf numFmtId="0" fontId="9"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176" fontId="6" fillId="0" borderId="0" xfId="0" applyNumberFormat="1" applyFont="1" applyBorder="1" applyAlignment="1">
      <alignment/>
    </xf>
    <xf numFmtId="0" fontId="5" fillId="0" borderId="0" xfId="0" applyFont="1" applyBorder="1" applyAlignment="1">
      <alignment/>
    </xf>
    <xf numFmtId="176" fontId="5" fillId="0" borderId="0" xfId="0" applyNumberFormat="1" applyFont="1" applyBorder="1" applyAlignment="1">
      <alignment/>
    </xf>
    <xf numFmtId="0" fontId="6" fillId="0" borderId="5" xfId="0" applyFont="1" applyBorder="1" applyAlignment="1" quotePrefix="1">
      <alignment horizontal="center"/>
    </xf>
    <xf numFmtId="173" fontId="6" fillId="0" borderId="8" xfId="15" applyNumberFormat="1" applyFont="1" applyBorder="1" applyAlignment="1">
      <alignment/>
    </xf>
    <xf numFmtId="173" fontId="6" fillId="0" borderId="14" xfId="15" applyNumberFormat="1" applyFont="1" applyBorder="1" applyAlignment="1">
      <alignment/>
    </xf>
    <xf numFmtId="173" fontId="6" fillId="0" borderId="11" xfId="15" applyNumberFormat="1" applyFont="1" applyBorder="1" applyAlignment="1">
      <alignment/>
    </xf>
    <xf numFmtId="173" fontId="6" fillId="0" borderId="0" xfId="0" applyNumberFormat="1" applyFont="1" applyAlignment="1">
      <alignment/>
    </xf>
    <xf numFmtId="0" fontId="6" fillId="0" borderId="0" xfId="0" applyFont="1" applyAlignment="1">
      <alignment horizontal="justify" wrapText="1"/>
    </xf>
    <xf numFmtId="173" fontId="6" fillId="0" borderId="0" xfId="0" applyNumberFormat="1" applyFont="1" applyBorder="1" applyAlignment="1">
      <alignment horizontal="center"/>
    </xf>
    <xf numFmtId="43" fontId="6" fillId="0" borderId="0" xfId="15" applyFont="1" applyBorder="1" applyAlignment="1">
      <alignment horizontal="center"/>
    </xf>
    <xf numFmtId="14" fontId="4" fillId="0" borderId="0" xfId="0" applyNumberFormat="1" applyFont="1" applyBorder="1" applyAlignment="1" quotePrefix="1">
      <alignment horizontal="center"/>
    </xf>
    <xf numFmtId="43" fontId="3" fillId="0" borderId="1" xfId="15" applyFont="1" applyBorder="1" applyAlignment="1">
      <alignment/>
    </xf>
    <xf numFmtId="43" fontId="3" fillId="0" borderId="0" xfId="15" applyFont="1" applyAlignment="1">
      <alignment/>
    </xf>
    <xf numFmtId="0" fontId="6" fillId="0" borderId="0" xfId="0" applyFont="1" applyAlignment="1">
      <alignment/>
    </xf>
    <xf numFmtId="0" fontId="6" fillId="0" borderId="0" xfId="0" applyFont="1" applyAlignment="1" quotePrefix="1">
      <alignment vertical="top" wrapText="1"/>
    </xf>
    <xf numFmtId="0" fontId="5" fillId="0" borderId="0" xfId="0" applyFont="1" applyAlignment="1" quotePrefix="1">
      <alignment horizontal="justify" vertical="justify"/>
    </xf>
    <xf numFmtId="0" fontId="5" fillId="0" borderId="0" xfId="0" applyFont="1" applyAlignment="1" quotePrefix="1">
      <alignment/>
    </xf>
    <xf numFmtId="0" fontId="5" fillId="0" borderId="0" xfId="0" applyFont="1" applyAlignment="1">
      <alignment horizontal="justify" vertical="justify"/>
    </xf>
    <xf numFmtId="0" fontId="6" fillId="0" borderId="0" xfId="0" applyFont="1" applyAlignment="1">
      <alignment horizontal="justify" vertical="justify"/>
    </xf>
    <xf numFmtId="0" fontId="6" fillId="0" borderId="0" xfId="0" applyFont="1" applyAlignment="1">
      <alignment horizontal="justify"/>
    </xf>
    <xf numFmtId="0" fontId="5" fillId="0" borderId="0" xfId="0" applyFont="1" applyAlignment="1">
      <alignment horizontal="justify"/>
    </xf>
    <xf numFmtId="0" fontId="5" fillId="0" borderId="0" xfId="0" applyFont="1" applyAlignment="1">
      <alignment/>
    </xf>
    <xf numFmtId="0" fontId="6" fillId="0" borderId="0" xfId="0" applyFont="1" applyAlignment="1" quotePrefix="1">
      <alignment/>
    </xf>
    <xf numFmtId="0" fontId="6" fillId="0" borderId="0" xfId="0" applyFont="1" applyAlignment="1">
      <alignment horizontal="justify" vertical="top"/>
    </xf>
    <xf numFmtId="0" fontId="5" fillId="0" borderId="0" xfId="0" applyFont="1" applyAlignment="1">
      <alignment vertical="top"/>
    </xf>
    <xf numFmtId="0" fontId="6" fillId="0" borderId="0" xfId="0" applyFont="1" applyAlignment="1">
      <alignment vertical="top"/>
    </xf>
    <xf numFmtId="0" fontId="5" fillId="0" borderId="0" xfId="0" applyFont="1" applyBorder="1" applyAlignment="1">
      <alignment vertical="justify"/>
    </xf>
    <xf numFmtId="0" fontId="5" fillId="0" borderId="0" xfId="0" applyFont="1" applyBorder="1" applyAlignment="1" quotePrefix="1">
      <alignment/>
    </xf>
    <xf numFmtId="0" fontId="3" fillId="0" borderId="0" xfId="0" applyFont="1" applyBorder="1" applyAlignment="1">
      <alignment horizontal="center"/>
    </xf>
    <xf numFmtId="0" fontId="6" fillId="0" borderId="0" xfId="0" applyFont="1" applyAlignment="1">
      <alignment horizontal="justify" vertical="top" wrapText="1"/>
    </xf>
    <xf numFmtId="173" fontId="5" fillId="0" borderId="0" xfId="0" applyNumberFormat="1" applyFont="1" applyAlignment="1">
      <alignment/>
    </xf>
    <xf numFmtId="0" fontId="10" fillId="0" borderId="0" xfId="0" applyFont="1" applyFill="1" applyAlignment="1">
      <alignment/>
    </xf>
    <xf numFmtId="0" fontId="4" fillId="0" borderId="0" xfId="0" applyFont="1" applyBorder="1" applyAlignment="1">
      <alignment horizontal="center"/>
    </xf>
    <xf numFmtId="0" fontId="5" fillId="0" borderId="0" xfId="0" applyFont="1" applyAlignment="1">
      <alignment horizontal="center"/>
    </xf>
    <xf numFmtId="0" fontId="2"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justify" vertical="justify" wrapText="1"/>
    </xf>
    <xf numFmtId="0" fontId="0" fillId="0" borderId="0" xfId="0" applyAlignment="1">
      <alignment horizontal="justify" vertical="justify" wrapText="1"/>
    </xf>
    <xf numFmtId="0" fontId="1" fillId="0" borderId="0" xfId="0" applyFont="1" applyAlignment="1">
      <alignment horizontal="center"/>
    </xf>
    <xf numFmtId="0" fontId="1" fillId="0" borderId="0" xfId="0" applyFont="1" applyAlignment="1" quotePrefix="1">
      <alignment horizontal="center"/>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Alignment="1">
      <alignment/>
    </xf>
    <xf numFmtId="0" fontId="6" fillId="0" borderId="0" xfId="0" applyFont="1" applyBorder="1" applyAlignment="1">
      <alignment horizontal="center"/>
    </xf>
    <xf numFmtId="0" fontId="6" fillId="0" borderId="15" xfId="0" applyFont="1" applyBorder="1" applyAlignment="1" quotePrefix="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0" fillId="0" borderId="0" xfId="0" applyAlignment="1">
      <alignment horizontal="justify"/>
    </xf>
    <xf numFmtId="0" fontId="5" fillId="0" borderId="0" xfId="0" applyFont="1" applyAlignment="1" quotePrefix="1">
      <alignment horizontal="justify" wrapText="1"/>
    </xf>
    <xf numFmtId="0" fontId="6" fillId="0" borderId="0" xfId="0" applyFont="1" applyAlignment="1">
      <alignment horizontal="justify" wrapText="1"/>
    </xf>
    <xf numFmtId="0" fontId="6" fillId="0" borderId="0" xfId="0" applyFont="1" applyAlignment="1">
      <alignment horizontal="justify" vertical="top"/>
    </xf>
    <xf numFmtId="0" fontId="6" fillId="0" borderId="0" xfId="0" applyFont="1" applyBorder="1" applyAlignment="1">
      <alignment horizontal="justify"/>
    </xf>
    <xf numFmtId="0" fontId="6" fillId="0" borderId="0" xfId="0" applyFont="1" applyAlignment="1">
      <alignment horizontal="justify" vertical="justify" wrapText="1"/>
    </xf>
    <xf numFmtId="0" fontId="6" fillId="0" borderId="12" xfId="0" applyFont="1" applyBorder="1" applyAlignment="1">
      <alignment horizontal="center"/>
    </xf>
    <xf numFmtId="0" fontId="6" fillId="0" borderId="15" xfId="0" applyFont="1" applyBorder="1" applyAlignment="1">
      <alignment horizontal="center"/>
    </xf>
    <xf numFmtId="0" fontId="5" fillId="0" borderId="0" xfId="0" applyFont="1" applyAlignment="1">
      <alignment horizontal="justify"/>
    </xf>
    <xf numFmtId="0" fontId="5"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zoomScale="75" zoomScaleNormal="75" workbookViewId="0" topLeftCell="A1">
      <selection activeCell="A9" sqref="A9"/>
    </sheetView>
  </sheetViews>
  <sheetFormatPr defaultColWidth="9.140625" defaultRowHeight="12.75"/>
  <cols>
    <col min="1" max="1" width="2.421875" style="0" customWidth="1"/>
    <col min="2" max="2" width="3.28125" style="0" customWidth="1"/>
    <col min="3" max="3" width="3.140625" style="0" customWidth="1"/>
    <col min="4" max="4" width="22.140625" style="0" customWidth="1"/>
    <col min="5" max="5" width="19.28125" style="0" customWidth="1"/>
    <col min="6" max="6" width="15.28125" style="0" customWidth="1"/>
    <col min="7" max="7" width="0.85546875" style="0" customWidth="1"/>
    <col min="8" max="8" width="15.28125" style="0" customWidth="1"/>
    <col min="9" max="9" width="1.7109375" style="0" customWidth="1"/>
    <col min="10" max="10" width="15.28125" style="0" customWidth="1"/>
    <col min="11" max="11" width="0.85546875" style="0" customWidth="1"/>
    <col min="12" max="12" width="15.28125" style="0" customWidth="1"/>
    <col min="13" max="13" width="10.28125" style="0" customWidth="1"/>
  </cols>
  <sheetData>
    <row r="1" spans="1:13" s="21" customFormat="1" ht="40.5" customHeight="1">
      <c r="A1" s="124" t="s">
        <v>0</v>
      </c>
      <c r="B1" s="124"/>
      <c r="C1" s="124"/>
      <c r="D1" s="124"/>
      <c r="E1" s="124"/>
      <c r="F1" s="124"/>
      <c r="G1" s="124"/>
      <c r="H1" s="124"/>
      <c r="I1" s="124"/>
      <c r="J1" s="124"/>
      <c r="K1" s="124"/>
      <c r="L1" s="124"/>
      <c r="M1" s="20"/>
    </row>
    <row r="2" spans="1:13" ht="12.75">
      <c r="A2" s="125" t="s">
        <v>1</v>
      </c>
      <c r="B2" s="125"/>
      <c r="C2" s="125"/>
      <c r="D2" s="125"/>
      <c r="E2" s="125"/>
      <c r="F2" s="125"/>
      <c r="G2" s="125"/>
      <c r="H2" s="125"/>
      <c r="I2" s="125"/>
      <c r="J2" s="125"/>
      <c r="K2" s="125"/>
      <c r="L2" s="125"/>
      <c r="M2" s="1"/>
    </row>
    <row r="3" spans="1:13" ht="12.75">
      <c r="A3" s="125" t="s">
        <v>2</v>
      </c>
      <c r="B3" s="125"/>
      <c r="C3" s="125"/>
      <c r="D3" s="125"/>
      <c r="E3" s="125"/>
      <c r="F3" s="125"/>
      <c r="G3" s="125"/>
      <c r="H3" s="125"/>
      <c r="I3" s="125"/>
      <c r="J3" s="125"/>
      <c r="K3" s="125"/>
      <c r="L3" s="125"/>
      <c r="M3" s="1"/>
    </row>
    <row r="4" spans="1:12" ht="18" customHeight="1">
      <c r="A4" s="129"/>
      <c r="B4" s="130"/>
      <c r="C4" s="130"/>
      <c r="D4" s="130"/>
      <c r="E4" s="130"/>
      <c r="F4" s="130"/>
      <c r="G4" s="130"/>
      <c r="H4" s="130"/>
      <c r="I4" s="130"/>
      <c r="J4" s="130"/>
      <c r="K4" s="130"/>
      <c r="L4" s="130"/>
    </row>
    <row r="5" spans="1:12" s="5" customFormat="1" ht="25.5" customHeight="1">
      <c r="A5" s="126" t="s">
        <v>229</v>
      </c>
      <c r="B5" s="126"/>
      <c r="C5" s="126"/>
      <c r="D5" s="126"/>
      <c r="E5" s="126"/>
      <c r="F5" s="126"/>
      <c r="G5" s="126"/>
      <c r="H5" s="126"/>
      <c r="I5" s="126"/>
      <c r="J5" s="126"/>
      <c r="K5" s="126"/>
      <c r="L5" s="126"/>
    </row>
    <row r="6" spans="1:12" s="5" customFormat="1" ht="15">
      <c r="A6" s="126"/>
      <c r="B6" s="126"/>
      <c r="C6" s="126"/>
      <c r="D6" s="126"/>
      <c r="E6" s="126"/>
      <c r="F6" s="126"/>
      <c r="G6" s="126"/>
      <c r="H6" s="126"/>
      <c r="I6" s="126"/>
      <c r="J6" s="126"/>
      <c r="K6" s="126"/>
      <c r="L6" s="126"/>
    </row>
    <row r="7" ht="16.5" customHeight="1"/>
    <row r="8" spans="1:12" ht="27" customHeight="1">
      <c r="A8" s="127" t="s">
        <v>291</v>
      </c>
      <c r="B8" s="128"/>
      <c r="C8" s="128"/>
      <c r="D8" s="128"/>
      <c r="E8" s="128"/>
      <c r="F8" s="128"/>
      <c r="G8" s="128"/>
      <c r="H8" s="128"/>
      <c r="I8" s="128"/>
      <c r="J8" s="128"/>
      <c r="K8" s="128"/>
      <c r="L8" s="128"/>
    </row>
    <row r="9" ht="15" customHeight="1"/>
    <row r="10" s="5" customFormat="1" ht="15">
      <c r="A10" s="16" t="s">
        <v>3</v>
      </c>
    </row>
    <row r="11" spans="6:12" s="16" customFormat="1" ht="12.75" customHeight="1">
      <c r="F11" s="123" t="s">
        <v>230</v>
      </c>
      <c r="G11" s="123"/>
      <c r="H11" s="123"/>
      <c r="I11" s="17"/>
      <c r="J11" s="123" t="s">
        <v>228</v>
      </c>
      <c r="K11" s="123"/>
      <c r="L11" s="123"/>
    </row>
    <row r="12" spans="6:12" s="16" customFormat="1" ht="15">
      <c r="F12" s="17" t="s">
        <v>4</v>
      </c>
      <c r="G12" s="17"/>
      <c r="H12" s="17" t="s">
        <v>5</v>
      </c>
      <c r="I12" s="17"/>
      <c r="J12" s="17" t="s">
        <v>4</v>
      </c>
      <c r="K12" s="17"/>
      <c r="L12" s="17" t="s">
        <v>5</v>
      </c>
    </row>
    <row r="13" spans="6:12" s="16" customFormat="1" ht="15">
      <c r="F13" s="17" t="s">
        <v>6</v>
      </c>
      <c r="G13" s="17"/>
      <c r="H13" s="17" t="s">
        <v>8</v>
      </c>
      <c r="I13" s="17"/>
      <c r="J13" s="17" t="s">
        <v>6</v>
      </c>
      <c r="K13" s="17"/>
      <c r="L13" s="17" t="s">
        <v>8</v>
      </c>
    </row>
    <row r="14" spans="6:12" s="16" customFormat="1" ht="15">
      <c r="F14" s="17" t="s">
        <v>11</v>
      </c>
      <c r="G14" s="17"/>
      <c r="H14" s="17" t="s">
        <v>11</v>
      </c>
      <c r="I14" s="17"/>
      <c r="J14" s="18" t="s">
        <v>7</v>
      </c>
      <c r="K14" s="18"/>
      <c r="L14" s="18" t="s">
        <v>9</v>
      </c>
    </row>
    <row r="15" spans="6:12" s="16" customFormat="1" ht="15">
      <c r="F15" s="101" t="s">
        <v>231</v>
      </c>
      <c r="G15" s="101"/>
      <c r="H15" s="101" t="s">
        <v>45</v>
      </c>
      <c r="I15" s="101"/>
      <c r="J15" s="101" t="s">
        <v>231</v>
      </c>
      <c r="K15" s="101"/>
      <c r="L15" s="101" t="s">
        <v>45</v>
      </c>
    </row>
    <row r="16" spans="6:12" s="16" customFormat="1" ht="15">
      <c r="F16" s="17" t="s">
        <v>10</v>
      </c>
      <c r="G16" s="17"/>
      <c r="H16" s="17" t="s">
        <v>10</v>
      </c>
      <c r="I16" s="17"/>
      <c r="J16" s="17" t="s">
        <v>10</v>
      </c>
      <c r="K16" s="17"/>
      <c r="L16" s="17" t="s">
        <v>10</v>
      </c>
    </row>
    <row r="17" spans="6:12" ht="12.75">
      <c r="F17" s="3"/>
      <c r="G17" s="3"/>
      <c r="H17" s="3"/>
      <c r="I17" s="3"/>
      <c r="J17" s="3"/>
      <c r="K17" s="3"/>
      <c r="L17" s="3"/>
    </row>
    <row r="18" spans="1:12" s="5" customFormat="1" ht="15" thickBot="1">
      <c r="A18" s="4" t="s">
        <v>13</v>
      </c>
      <c r="B18" s="4" t="s">
        <v>12</v>
      </c>
      <c r="C18" s="5" t="s">
        <v>14</v>
      </c>
      <c r="F18" s="6">
        <v>1489613</v>
      </c>
      <c r="G18" s="7"/>
      <c r="H18" s="6">
        <v>1006839</v>
      </c>
      <c r="I18" s="7"/>
      <c r="J18" s="6">
        <v>5432808</v>
      </c>
      <c r="K18" s="7"/>
      <c r="L18" s="6">
        <v>3603473</v>
      </c>
    </row>
    <row r="19" spans="2:12" s="5" customFormat="1" ht="15" thickBot="1">
      <c r="B19" s="4" t="s">
        <v>15</v>
      </c>
      <c r="C19" s="5" t="s">
        <v>18</v>
      </c>
      <c r="F19" s="6">
        <v>11724</v>
      </c>
      <c r="G19" s="7"/>
      <c r="H19" s="6">
        <v>4934</v>
      </c>
      <c r="I19" s="7"/>
      <c r="J19" s="6">
        <v>27170</v>
      </c>
      <c r="K19" s="7"/>
      <c r="L19" s="6">
        <v>12054</v>
      </c>
    </row>
    <row r="20" spans="2:12" s="5" customFormat="1" ht="15" thickBot="1">
      <c r="B20" s="4" t="s">
        <v>16</v>
      </c>
      <c r="C20" s="5" t="s">
        <v>17</v>
      </c>
      <c r="F20" s="6">
        <v>3214</v>
      </c>
      <c r="G20" s="7"/>
      <c r="H20" s="6">
        <v>4305</v>
      </c>
      <c r="I20" s="7"/>
      <c r="J20" s="6">
        <v>12815</v>
      </c>
      <c r="K20" s="7"/>
      <c r="L20" s="6">
        <v>19751</v>
      </c>
    </row>
    <row r="21" spans="6:12" s="5" customFormat="1" ht="14.25">
      <c r="F21" s="7"/>
      <c r="G21" s="7"/>
      <c r="H21" s="7"/>
      <c r="I21" s="7"/>
      <c r="J21" s="7"/>
      <c r="K21" s="7"/>
      <c r="L21" s="7"/>
    </row>
    <row r="22" spans="1:12" s="5" customFormat="1" ht="14.25">
      <c r="A22" s="4" t="s">
        <v>19</v>
      </c>
      <c r="B22" s="4" t="s">
        <v>12</v>
      </c>
      <c r="C22" s="5" t="s">
        <v>74</v>
      </c>
      <c r="F22" s="8"/>
      <c r="G22" s="7"/>
      <c r="H22" s="8"/>
      <c r="I22" s="7"/>
      <c r="J22" s="8"/>
      <c r="K22" s="7"/>
      <c r="L22" s="8"/>
    </row>
    <row r="23" spans="3:12" s="5" customFormat="1" ht="14.25">
      <c r="C23" s="5" t="s">
        <v>75</v>
      </c>
      <c r="F23" s="9"/>
      <c r="G23" s="7"/>
      <c r="H23" s="9"/>
      <c r="I23" s="7"/>
      <c r="J23" s="9"/>
      <c r="K23" s="7"/>
      <c r="L23" s="9"/>
    </row>
    <row r="24" spans="3:12" s="5" customFormat="1" ht="14.25">
      <c r="C24" s="5" t="s">
        <v>76</v>
      </c>
      <c r="F24" s="9"/>
      <c r="G24" s="7"/>
      <c r="H24" s="9"/>
      <c r="I24" s="7"/>
      <c r="J24" s="9"/>
      <c r="K24" s="7"/>
      <c r="L24" s="9"/>
    </row>
    <row r="25" spans="3:12" s="5" customFormat="1" ht="14.25">
      <c r="C25" s="5" t="s">
        <v>39</v>
      </c>
      <c r="F25" s="9">
        <v>177949</v>
      </c>
      <c r="G25" s="7"/>
      <c r="H25" s="9">
        <v>18104</v>
      </c>
      <c r="I25" s="7"/>
      <c r="J25" s="9">
        <v>575902</v>
      </c>
      <c r="K25" s="7"/>
      <c r="L25" s="9">
        <v>157398</v>
      </c>
    </row>
    <row r="26" spans="2:12" s="5" customFormat="1" ht="14.25">
      <c r="B26" s="4" t="s">
        <v>15</v>
      </c>
      <c r="C26" s="5" t="s">
        <v>20</v>
      </c>
      <c r="F26" s="9">
        <v>-248</v>
      </c>
      <c r="G26" s="7"/>
      <c r="H26" s="9">
        <v>-2886</v>
      </c>
      <c r="I26" s="7"/>
      <c r="J26" s="9">
        <v>-3180</v>
      </c>
      <c r="K26" s="7"/>
      <c r="L26" s="9">
        <v>-20900</v>
      </c>
    </row>
    <row r="27" spans="2:12" s="5" customFormat="1" ht="14.25">
      <c r="B27" s="4" t="s">
        <v>16</v>
      </c>
      <c r="C27" s="5" t="s">
        <v>21</v>
      </c>
      <c r="F27" s="9">
        <v>-9690</v>
      </c>
      <c r="G27" s="7"/>
      <c r="H27" s="9">
        <v>-13677</v>
      </c>
      <c r="I27" s="7"/>
      <c r="J27" s="9">
        <v>-40766</v>
      </c>
      <c r="K27" s="7"/>
      <c r="L27" s="9">
        <v>-43192</v>
      </c>
    </row>
    <row r="28" spans="2:12" s="5" customFormat="1" ht="14.25">
      <c r="B28" s="4" t="s">
        <v>22</v>
      </c>
      <c r="C28" s="5" t="s">
        <v>23</v>
      </c>
      <c r="F28" s="10">
        <v>0</v>
      </c>
      <c r="G28" s="7"/>
      <c r="H28" s="10">
        <v>0</v>
      </c>
      <c r="I28" s="7"/>
      <c r="J28" s="10">
        <v>0</v>
      </c>
      <c r="K28" s="7"/>
      <c r="L28" s="10">
        <v>0</v>
      </c>
    </row>
    <row r="29" spans="2:12" s="5" customFormat="1" ht="14.25">
      <c r="B29" s="4" t="s">
        <v>24</v>
      </c>
      <c r="C29" s="5" t="s">
        <v>77</v>
      </c>
      <c r="F29" s="7"/>
      <c r="G29" s="7"/>
      <c r="H29" s="7"/>
      <c r="I29" s="7"/>
      <c r="J29" s="7"/>
      <c r="K29" s="7"/>
      <c r="L29" s="7"/>
    </row>
    <row r="30" spans="3:12" s="5" customFormat="1" ht="14.25">
      <c r="C30" s="5" t="s">
        <v>78</v>
      </c>
      <c r="F30" s="7"/>
      <c r="G30" s="7"/>
      <c r="H30" s="7"/>
      <c r="I30" s="7"/>
      <c r="J30" s="7"/>
      <c r="K30" s="7"/>
      <c r="L30" s="7"/>
    </row>
    <row r="31" spans="3:12" s="5" customFormat="1" ht="14.25">
      <c r="C31" s="5" t="s">
        <v>79</v>
      </c>
      <c r="F31" s="7"/>
      <c r="G31" s="7"/>
      <c r="H31" s="7"/>
      <c r="I31" s="7"/>
      <c r="J31" s="7"/>
      <c r="K31" s="7"/>
      <c r="L31" s="7"/>
    </row>
    <row r="32" spans="3:12" s="5" customFormat="1" ht="14.25">
      <c r="C32" s="5" t="s">
        <v>80</v>
      </c>
      <c r="F32" s="7">
        <f>SUM(F22:F28)</f>
        <v>168011</v>
      </c>
      <c r="G32" s="7"/>
      <c r="H32" s="7">
        <f>SUM(H22:H28)</f>
        <v>1541</v>
      </c>
      <c r="I32" s="7"/>
      <c r="J32" s="7">
        <f>SUM(J22:J28)</f>
        <v>531956</v>
      </c>
      <c r="K32" s="7"/>
      <c r="L32" s="7">
        <f>SUM(L22:L28)</f>
        <v>93306</v>
      </c>
    </row>
    <row r="33" spans="2:12" s="5" customFormat="1" ht="14.25">
      <c r="B33" s="4" t="s">
        <v>25</v>
      </c>
      <c r="C33" s="5" t="s">
        <v>26</v>
      </c>
      <c r="F33" s="11">
        <v>23343</v>
      </c>
      <c r="G33" s="7"/>
      <c r="H33" s="11">
        <v>-22532</v>
      </c>
      <c r="I33" s="7"/>
      <c r="J33" s="11">
        <v>88514</v>
      </c>
      <c r="K33" s="7"/>
      <c r="L33" s="11">
        <v>8272</v>
      </c>
    </row>
    <row r="34" spans="2:3" s="5" customFormat="1" ht="14.25">
      <c r="B34" s="4" t="s">
        <v>27</v>
      </c>
      <c r="C34" s="5" t="s">
        <v>72</v>
      </c>
    </row>
    <row r="35" spans="3:12" s="5" customFormat="1" ht="15">
      <c r="C35" s="5" t="s">
        <v>39</v>
      </c>
      <c r="F35" s="12">
        <f>SUM(F29:F33)</f>
        <v>191354</v>
      </c>
      <c r="G35" s="12"/>
      <c r="H35" s="12">
        <f>SUM(H29:H33)</f>
        <v>-20991</v>
      </c>
      <c r="I35" s="12"/>
      <c r="J35" s="12">
        <f>SUM(J29:J33)</f>
        <v>620470</v>
      </c>
      <c r="K35" s="12"/>
      <c r="L35" s="12">
        <f>SUM(L29:L33)</f>
        <v>101578</v>
      </c>
    </row>
    <row r="36" spans="2:12" s="5" customFormat="1" ht="14.25">
      <c r="B36" s="4" t="s">
        <v>28</v>
      </c>
      <c r="C36" s="5" t="s">
        <v>29</v>
      </c>
      <c r="F36" s="11">
        <v>-15205</v>
      </c>
      <c r="G36" s="7"/>
      <c r="H36" s="11">
        <v>-4873</v>
      </c>
      <c r="I36" s="7"/>
      <c r="J36" s="11">
        <v>-24850</v>
      </c>
      <c r="K36" s="7"/>
      <c r="L36" s="11">
        <v>-66146</v>
      </c>
    </row>
    <row r="37" spans="2:4" s="5" customFormat="1" ht="14.25">
      <c r="B37" s="4" t="s">
        <v>30</v>
      </c>
      <c r="C37" s="4" t="s">
        <v>30</v>
      </c>
      <c r="D37" s="5" t="s">
        <v>73</v>
      </c>
    </row>
    <row r="38" spans="4:12" s="5" customFormat="1" ht="14.25">
      <c r="D38" s="5" t="s">
        <v>81</v>
      </c>
      <c r="F38" s="7">
        <f>SUM(F34:F36)</f>
        <v>176149</v>
      </c>
      <c r="G38" s="7"/>
      <c r="H38" s="7">
        <f>SUM(H34:H36)</f>
        <v>-25864</v>
      </c>
      <c r="I38" s="7"/>
      <c r="J38" s="7">
        <f>SUM(J34:J36)</f>
        <v>595620</v>
      </c>
      <c r="K38" s="7"/>
      <c r="L38" s="7">
        <f>SUM(L34:L36)</f>
        <v>35432</v>
      </c>
    </row>
    <row r="39" spans="3:12" s="5" customFormat="1" ht="14.25">
      <c r="C39" s="4" t="s">
        <v>31</v>
      </c>
      <c r="D39" s="5" t="s">
        <v>32</v>
      </c>
      <c r="F39" s="11">
        <v>-29096</v>
      </c>
      <c r="G39" s="7"/>
      <c r="H39" s="11">
        <v>10476</v>
      </c>
      <c r="I39" s="7"/>
      <c r="J39" s="11">
        <v>-83664</v>
      </c>
      <c r="K39" s="7"/>
      <c r="L39" s="11">
        <v>13980</v>
      </c>
    </row>
    <row r="40" spans="2:3" s="5" customFormat="1" ht="14.25">
      <c r="B40" s="4" t="s">
        <v>33</v>
      </c>
      <c r="C40" s="5" t="s">
        <v>82</v>
      </c>
    </row>
    <row r="41" spans="2:12" s="5" customFormat="1" ht="14.25">
      <c r="B41" s="4"/>
      <c r="C41" s="5" t="s">
        <v>40</v>
      </c>
      <c r="F41" s="7">
        <f>SUM(F38:F39)</f>
        <v>147053</v>
      </c>
      <c r="G41" s="7"/>
      <c r="H41" s="7">
        <f>SUM(H38:H39)</f>
        <v>-15388</v>
      </c>
      <c r="I41" s="7"/>
      <c r="J41" s="7">
        <f>SUM(J38:J39)</f>
        <v>511956</v>
      </c>
      <c r="K41" s="7"/>
      <c r="L41" s="7">
        <f>SUM(L38:L39)</f>
        <v>49412</v>
      </c>
    </row>
    <row r="42" spans="2:12" s="5" customFormat="1" ht="14.25">
      <c r="B42" s="4" t="s">
        <v>34</v>
      </c>
      <c r="C42" s="5" t="s">
        <v>30</v>
      </c>
      <c r="D42" s="5" t="s">
        <v>35</v>
      </c>
      <c r="F42" s="8">
        <v>0</v>
      </c>
      <c r="G42" s="7"/>
      <c r="H42" s="8">
        <v>0</v>
      </c>
      <c r="I42" s="7"/>
      <c r="J42" s="8">
        <v>0</v>
      </c>
      <c r="K42" s="7"/>
      <c r="L42" s="8">
        <v>0</v>
      </c>
    </row>
    <row r="43" spans="3:12" s="5" customFormat="1" ht="14.25">
      <c r="C43" s="4" t="s">
        <v>31</v>
      </c>
      <c r="D43" s="5" t="s">
        <v>32</v>
      </c>
      <c r="F43" s="9">
        <v>0</v>
      </c>
      <c r="G43" s="7"/>
      <c r="H43" s="9">
        <v>0</v>
      </c>
      <c r="I43" s="7"/>
      <c r="J43" s="9">
        <v>0</v>
      </c>
      <c r="K43" s="7"/>
      <c r="L43" s="9">
        <v>0</v>
      </c>
    </row>
    <row r="44" spans="3:12" s="5" customFormat="1" ht="14.25">
      <c r="C44" s="4" t="s">
        <v>36</v>
      </c>
      <c r="D44" s="5" t="s">
        <v>83</v>
      </c>
      <c r="F44" s="9"/>
      <c r="G44" s="7"/>
      <c r="H44" s="9"/>
      <c r="I44" s="7"/>
      <c r="J44" s="9"/>
      <c r="K44" s="7"/>
      <c r="L44" s="9"/>
    </row>
    <row r="45" spans="3:12" s="5" customFormat="1" ht="14.25">
      <c r="C45" s="4"/>
      <c r="D45" s="5" t="s">
        <v>84</v>
      </c>
      <c r="F45" s="10">
        <v>0</v>
      </c>
      <c r="G45" s="7"/>
      <c r="H45" s="10">
        <v>0</v>
      </c>
      <c r="I45" s="7"/>
      <c r="J45" s="10">
        <v>0</v>
      </c>
      <c r="K45" s="7"/>
      <c r="L45" s="10">
        <v>0</v>
      </c>
    </row>
    <row r="46" spans="2:12" s="5" customFormat="1" ht="14.25">
      <c r="B46" s="4" t="s">
        <v>37</v>
      </c>
      <c r="C46" s="5" t="s">
        <v>85</v>
      </c>
      <c r="F46" s="7"/>
      <c r="G46" s="7"/>
      <c r="H46" s="7"/>
      <c r="I46" s="7"/>
      <c r="J46" s="7"/>
      <c r="K46" s="7"/>
      <c r="L46" s="7"/>
    </row>
    <row r="47" spans="3:12" s="5" customFormat="1" ht="15.75" thickBot="1">
      <c r="C47" s="5" t="s">
        <v>41</v>
      </c>
      <c r="F47" s="13">
        <f>SUM(F41:F45)</f>
        <v>147053</v>
      </c>
      <c r="G47" s="12"/>
      <c r="H47" s="13">
        <f>SUM(H41:H45)</f>
        <v>-15388</v>
      </c>
      <c r="I47" s="12"/>
      <c r="J47" s="13">
        <f>SUM(J41:J45)</f>
        <v>511956</v>
      </c>
      <c r="K47" s="12"/>
      <c r="L47" s="13">
        <f>SUM(L41:L45)</f>
        <v>49412</v>
      </c>
    </row>
    <row r="48" spans="6:12" s="5" customFormat="1" ht="15" thickTop="1">
      <c r="F48" s="7"/>
      <c r="G48" s="7"/>
      <c r="H48" s="7"/>
      <c r="I48" s="7"/>
      <c r="J48" s="7"/>
      <c r="K48" s="7"/>
      <c r="L48" s="7"/>
    </row>
    <row r="49" spans="1:12" s="5" customFormat="1" ht="14.25">
      <c r="A49" s="4" t="s">
        <v>38</v>
      </c>
      <c r="B49" s="4" t="s">
        <v>12</v>
      </c>
      <c r="C49" s="5" t="s">
        <v>86</v>
      </c>
      <c r="F49" s="7"/>
      <c r="G49" s="7"/>
      <c r="H49" s="7"/>
      <c r="I49" s="7"/>
      <c r="J49" s="7"/>
      <c r="K49" s="7"/>
      <c r="L49" s="7"/>
    </row>
    <row r="50" spans="1:12" s="5" customFormat="1" ht="14.25">
      <c r="A50" s="4"/>
      <c r="B50" s="4"/>
      <c r="C50" s="5" t="s">
        <v>88</v>
      </c>
      <c r="F50" s="7"/>
      <c r="G50" s="7"/>
      <c r="H50" s="7"/>
      <c r="I50" s="7"/>
      <c r="J50" s="7"/>
      <c r="K50" s="7"/>
      <c r="L50" s="7"/>
    </row>
    <row r="51" spans="3:12" s="5" customFormat="1" ht="14.25">
      <c r="C51" s="5" t="s">
        <v>87</v>
      </c>
      <c r="F51" s="7"/>
      <c r="G51" s="7"/>
      <c r="H51" s="7"/>
      <c r="I51" s="7"/>
      <c r="J51" s="7"/>
      <c r="K51" s="7"/>
      <c r="L51" s="7"/>
    </row>
    <row r="52" s="5" customFormat="1" ht="14.25">
      <c r="C52" s="5" t="s">
        <v>269</v>
      </c>
    </row>
    <row r="53" spans="3:12" s="5" customFormat="1" ht="15" thickBot="1">
      <c r="C53" s="5" t="s">
        <v>270</v>
      </c>
      <c r="F53" s="46">
        <f>F41/226830*100</f>
        <v>64.82960807653309</v>
      </c>
      <c r="G53" s="14"/>
      <c r="H53" s="102">
        <f>H41/226826*100</f>
        <v>-6.784054737992999</v>
      </c>
      <c r="I53" s="14"/>
      <c r="J53" s="45">
        <f>J41/226830*100</f>
        <v>225.7003041925671</v>
      </c>
      <c r="K53" s="14"/>
      <c r="L53" s="45">
        <f>L41/226826*100</f>
        <v>21.784098824649732</v>
      </c>
    </row>
    <row r="54" spans="3:8" s="5" customFormat="1" ht="14.25" hidden="1">
      <c r="C54" s="4" t="s">
        <v>31</v>
      </c>
      <c r="D54" s="5" t="s">
        <v>249</v>
      </c>
      <c r="H54" s="103"/>
    </row>
    <row r="55" spans="4:12" s="5" customFormat="1" ht="15" hidden="1" thickBot="1">
      <c r="D55" s="5" t="s">
        <v>260</v>
      </c>
      <c r="F55" s="46">
        <f>F41/226826*100</f>
        <v>64.83075132480404</v>
      </c>
      <c r="G55" s="7"/>
      <c r="H55" s="102">
        <f>H41/226826*100</f>
        <v>-6.784054737992999</v>
      </c>
      <c r="I55" s="7"/>
      <c r="J55" s="45">
        <f>J41/226826*100</f>
        <v>225.70428434130125</v>
      </c>
      <c r="K55" s="7"/>
      <c r="L55" s="45">
        <f>L41/226826*100</f>
        <v>21.784098824649732</v>
      </c>
    </row>
    <row r="56" spans="6:12" s="5" customFormat="1" ht="14.25">
      <c r="F56" s="7"/>
      <c r="G56" s="7"/>
      <c r="H56" s="7"/>
      <c r="I56" s="7"/>
      <c r="J56" s="7"/>
      <c r="K56" s="7"/>
      <c r="L56" s="7"/>
    </row>
    <row r="57" spans="6:12" s="5" customFormat="1" ht="14.25">
      <c r="F57" s="7"/>
      <c r="G57" s="7"/>
      <c r="H57" s="7"/>
      <c r="I57" s="7"/>
      <c r="J57" s="7"/>
      <c r="K57" s="7"/>
      <c r="L57" s="7"/>
    </row>
    <row r="58" spans="6:12" s="5" customFormat="1" ht="14.25">
      <c r="F58" s="7"/>
      <c r="G58" s="7"/>
      <c r="H58" s="7"/>
      <c r="I58" s="7"/>
      <c r="J58" s="7"/>
      <c r="K58" s="7"/>
      <c r="L58" s="7"/>
    </row>
    <row r="59" spans="6:12" s="5" customFormat="1" ht="14.25">
      <c r="F59" s="7"/>
      <c r="G59" s="7"/>
      <c r="H59" s="7"/>
      <c r="I59" s="7"/>
      <c r="J59" s="7"/>
      <c r="K59" s="7"/>
      <c r="L59" s="7"/>
    </row>
    <row r="60" spans="6:12" s="5" customFormat="1" ht="14.25">
      <c r="F60" s="7"/>
      <c r="G60" s="7"/>
      <c r="H60" s="7"/>
      <c r="I60" s="7"/>
      <c r="J60" s="7"/>
      <c r="K60" s="7"/>
      <c r="L60" s="7"/>
    </row>
    <row r="61" spans="6:12" s="5" customFormat="1" ht="14.25">
      <c r="F61" s="7"/>
      <c r="G61" s="7"/>
      <c r="H61" s="7"/>
      <c r="I61" s="7"/>
      <c r="J61" s="7"/>
      <c r="K61" s="7"/>
      <c r="L61" s="7"/>
    </row>
    <row r="62" spans="6:12" s="5" customFormat="1" ht="14.25">
      <c r="F62" s="7"/>
      <c r="G62" s="7"/>
      <c r="H62" s="7"/>
      <c r="I62" s="7"/>
      <c r="J62" s="7"/>
      <c r="K62" s="7"/>
      <c r="L62" s="7"/>
    </row>
    <row r="63" spans="6:12" s="5" customFormat="1" ht="14.25">
      <c r="F63" s="7"/>
      <c r="G63" s="7"/>
      <c r="H63" s="7"/>
      <c r="I63" s="7"/>
      <c r="J63" s="7"/>
      <c r="K63" s="7"/>
      <c r="L63" s="7"/>
    </row>
    <row r="64" spans="6:12" s="5" customFormat="1" ht="14.25">
      <c r="F64" s="7"/>
      <c r="G64" s="7"/>
      <c r="H64" s="7"/>
      <c r="I64" s="7"/>
      <c r="J64" s="7"/>
      <c r="K64" s="7"/>
      <c r="L64" s="7"/>
    </row>
    <row r="65" spans="6:12" s="5" customFormat="1" ht="14.25">
      <c r="F65" s="7"/>
      <c r="G65" s="7"/>
      <c r="H65" s="7"/>
      <c r="I65" s="7"/>
      <c r="J65" s="7"/>
      <c r="K65" s="7"/>
      <c r="L65" s="7"/>
    </row>
    <row r="66" spans="6:12" s="5" customFormat="1" ht="14.25">
      <c r="F66" s="7"/>
      <c r="G66" s="7"/>
      <c r="H66" s="7"/>
      <c r="I66" s="7"/>
      <c r="J66" s="7"/>
      <c r="K66" s="7"/>
      <c r="L66" s="7"/>
    </row>
    <row r="67" spans="6:12" s="5" customFormat="1" ht="14.25">
      <c r="F67" s="7"/>
      <c r="G67" s="7"/>
      <c r="H67" s="7"/>
      <c r="I67" s="7"/>
      <c r="J67" s="7"/>
      <c r="K67" s="7"/>
      <c r="L67" s="7"/>
    </row>
    <row r="68" spans="6:12" s="5" customFormat="1" ht="14.25">
      <c r="F68" s="7"/>
      <c r="G68" s="7"/>
      <c r="H68" s="7"/>
      <c r="I68" s="7"/>
      <c r="J68" s="7"/>
      <c r="K68" s="7"/>
      <c r="L68" s="7"/>
    </row>
    <row r="69" spans="6:12" s="5" customFormat="1" ht="14.25">
      <c r="F69" s="7"/>
      <c r="G69" s="7"/>
      <c r="H69" s="7"/>
      <c r="I69" s="7"/>
      <c r="J69" s="7"/>
      <c r="K69" s="7"/>
      <c r="L69" s="7"/>
    </row>
    <row r="70" spans="6:12" s="5" customFormat="1" ht="14.25">
      <c r="F70" s="7"/>
      <c r="G70" s="7"/>
      <c r="H70" s="7"/>
      <c r="I70" s="7"/>
      <c r="J70" s="7"/>
      <c r="K70" s="7"/>
      <c r="L70" s="7"/>
    </row>
    <row r="71" spans="6:12" s="5" customFormat="1" ht="14.25">
      <c r="F71" s="7"/>
      <c r="G71" s="7"/>
      <c r="H71" s="7"/>
      <c r="I71" s="7"/>
      <c r="J71" s="7"/>
      <c r="K71" s="7"/>
      <c r="L71" s="7"/>
    </row>
    <row r="72" spans="6:12" s="5" customFormat="1" ht="14.25">
      <c r="F72" s="15"/>
      <c r="G72" s="15"/>
      <c r="H72" s="15"/>
      <c r="I72" s="15"/>
      <c r="J72" s="15"/>
      <c r="K72" s="15"/>
      <c r="L72" s="15"/>
    </row>
    <row r="73" spans="6:12" s="5" customFormat="1" ht="14.25">
      <c r="F73" s="15"/>
      <c r="G73" s="15"/>
      <c r="H73" s="15"/>
      <c r="I73" s="15"/>
      <c r="J73" s="15"/>
      <c r="K73" s="15"/>
      <c r="L73" s="15"/>
    </row>
    <row r="74" spans="6:12" s="5" customFormat="1" ht="14.25">
      <c r="F74" s="15"/>
      <c r="G74" s="15"/>
      <c r="H74" s="15"/>
      <c r="I74" s="15"/>
      <c r="J74" s="15"/>
      <c r="K74" s="15"/>
      <c r="L74" s="15"/>
    </row>
    <row r="75" spans="6:12" s="5" customFormat="1" ht="14.25">
      <c r="F75" s="15"/>
      <c r="G75" s="15"/>
      <c r="H75" s="15"/>
      <c r="I75" s="15"/>
      <c r="J75" s="15"/>
      <c r="K75" s="15"/>
      <c r="L75" s="15"/>
    </row>
    <row r="76" spans="6:12" s="5" customFormat="1" ht="14.25">
      <c r="F76" s="15"/>
      <c r="G76" s="15"/>
      <c r="H76" s="15"/>
      <c r="I76" s="15"/>
      <c r="J76" s="15"/>
      <c r="K76" s="15"/>
      <c r="L76" s="15"/>
    </row>
    <row r="77" spans="6:12" s="5" customFormat="1" ht="14.25">
      <c r="F77" s="15"/>
      <c r="G77" s="15"/>
      <c r="H77" s="15"/>
      <c r="I77" s="15"/>
      <c r="J77" s="15"/>
      <c r="K77" s="15"/>
      <c r="L77" s="15"/>
    </row>
    <row r="78" spans="6:12" s="5" customFormat="1" ht="14.25">
      <c r="F78" s="15"/>
      <c r="G78" s="15"/>
      <c r="H78" s="15"/>
      <c r="I78" s="15"/>
      <c r="J78" s="15"/>
      <c r="K78" s="15"/>
      <c r="L78" s="15"/>
    </row>
    <row r="79" spans="6:12" s="5" customFormat="1" ht="14.25">
      <c r="F79" s="15"/>
      <c r="G79" s="15"/>
      <c r="H79" s="15"/>
      <c r="I79" s="15"/>
      <c r="J79" s="15"/>
      <c r="K79" s="15"/>
      <c r="L79" s="15"/>
    </row>
    <row r="80" spans="6:12" s="5" customFormat="1" ht="14.25">
      <c r="F80" s="15"/>
      <c r="G80" s="15"/>
      <c r="H80" s="15"/>
      <c r="I80" s="15"/>
      <c r="J80" s="15"/>
      <c r="K80" s="15"/>
      <c r="L80" s="15"/>
    </row>
    <row r="81" spans="6:12" s="5" customFormat="1" ht="14.25">
      <c r="F81" s="15"/>
      <c r="G81" s="15"/>
      <c r="H81" s="15"/>
      <c r="I81" s="15"/>
      <c r="J81" s="15"/>
      <c r="K81" s="15"/>
      <c r="L81" s="15"/>
    </row>
    <row r="82" spans="6:12" s="5" customFormat="1" ht="14.25">
      <c r="F82" s="15"/>
      <c r="G82" s="15"/>
      <c r="H82" s="15"/>
      <c r="I82" s="15"/>
      <c r="J82" s="15"/>
      <c r="K82" s="15"/>
      <c r="L82" s="15"/>
    </row>
    <row r="83" spans="6:12" s="5" customFormat="1" ht="14.25">
      <c r="F83" s="15"/>
      <c r="G83" s="15"/>
      <c r="H83" s="15"/>
      <c r="I83" s="15"/>
      <c r="J83" s="15"/>
      <c r="K83" s="15"/>
      <c r="L83" s="15"/>
    </row>
    <row r="84" spans="6:12" s="5" customFormat="1" ht="14.25">
      <c r="F84" s="15"/>
      <c r="G84" s="15"/>
      <c r="H84" s="15"/>
      <c r="I84" s="15"/>
      <c r="J84" s="15"/>
      <c r="K84" s="15"/>
      <c r="L84" s="15"/>
    </row>
    <row r="85" spans="6:12" s="5" customFormat="1" ht="14.25">
      <c r="F85" s="15"/>
      <c r="G85" s="15"/>
      <c r="H85" s="15"/>
      <c r="I85" s="15"/>
      <c r="J85" s="15"/>
      <c r="K85" s="15"/>
      <c r="L85" s="15"/>
    </row>
    <row r="86" spans="6:12" s="5" customFormat="1" ht="14.25">
      <c r="F86" s="15"/>
      <c r="G86" s="15"/>
      <c r="H86" s="15"/>
      <c r="I86" s="15"/>
      <c r="J86" s="15"/>
      <c r="K86" s="15"/>
      <c r="L86" s="15"/>
    </row>
    <row r="87" spans="6:12" s="5" customFormat="1" ht="14.25">
      <c r="F87" s="15"/>
      <c r="G87" s="15"/>
      <c r="H87" s="15"/>
      <c r="I87" s="15"/>
      <c r="J87" s="15"/>
      <c r="K87" s="15"/>
      <c r="L87" s="15"/>
    </row>
    <row r="88" spans="6:12" s="5" customFormat="1" ht="14.25">
      <c r="F88" s="15"/>
      <c r="G88" s="15"/>
      <c r="H88" s="15"/>
      <c r="I88" s="15"/>
      <c r="J88" s="15"/>
      <c r="K88" s="15"/>
      <c r="L88" s="15"/>
    </row>
    <row r="89" spans="6:12" s="5" customFormat="1" ht="14.25">
      <c r="F89" s="15"/>
      <c r="G89" s="15"/>
      <c r="H89" s="15"/>
      <c r="I89" s="15"/>
      <c r="J89" s="15"/>
      <c r="K89" s="15"/>
      <c r="L89" s="15"/>
    </row>
    <row r="90" spans="6:12" s="5" customFormat="1" ht="14.25">
      <c r="F90" s="15"/>
      <c r="G90" s="15"/>
      <c r="H90" s="15"/>
      <c r="I90" s="15"/>
      <c r="J90" s="15"/>
      <c r="K90" s="15"/>
      <c r="L90" s="15"/>
    </row>
    <row r="91" spans="6:12" ht="12.75">
      <c r="F91" s="2"/>
      <c r="G91" s="2"/>
      <c r="H91" s="2"/>
      <c r="I91" s="2"/>
      <c r="J91" s="2"/>
      <c r="K91" s="2"/>
      <c r="L91" s="2"/>
    </row>
    <row r="92" spans="6:12" ht="12.75">
      <c r="F92" s="2"/>
      <c r="G92" s="2"/>
      <c r="H92" s="2"/>
      <c r="I92" s="2"/>
      <c r="J92" s="2"/>
      <c r="K92" s="2"/>
      <c r="L92" s="2"/>
    </row>
    <row r="93" spans="6:12" ht="12.75">
      <c r="F93" s="2"/>
      <c r="G93" s="2"/>
      <c r="H93" s="2"/>
      <c r="I93" s="2"/>
      <c r="J93" s="2"/>
      <c r="K93" s="2"/>
      <c r="L93" s="2"/>
    </row>
    <row r="94" spans="6:12" ht="12.75">
      <c r="F94" s="2"/>
      <c r="G94" s="2"/>
      <c r="H94" s="2"/>
      <c r="I94" s="2"/>
      <c r="J94" s="2"/>
      <c r="K94" s="2"/>
      <c r="L94" s="2"/>
    </row>
    <row r="95" spans="6:12" ht="12.75">
      <c r="F95" s="2"/>
      <c r="G95" s="2"/>
      <c r="H95" s="2"/>
      <c r="I95" s="2"/>
      <c r="J95" s="2"/>
      <c r="K95" s="2"/>
      <c r="L95" s="2"/>
    </row>
    <row r="96" spans="6:12" ht="12.75">
      <c r="F96" s="2"/>
      <c r="G96" s="2"/>
      <c r="H96" s="2"/>
      <c r="I96" s="2"/>
      <c r="J96" s="2"/>
      <c r="K96" s="2"/>
      <c r="L96" s="2"/>
    </row>
    <row r="97" spans="6:12" ht="12.75">
      <c r="F97" s="2"/>
      <c r="G97" s="2"/>
      <c r="H97" s="2"/>
      <c r="I97" s="2"/>
      <c r="J97" s="2"/>
      <c r="K97" s="2"/>
      <c r="L97" s="2"/>
    </row>
    <row r="98" spans="6:12" ht="12.75">
      <c r="F98" s="2"/>
      <c r="G98" s="2"/>
      <c r="H98" s="2"/>
      <c r="I98" s="2"/>
      <c r="J98" s="2"/>
      <c r="K98" s="2"/>
      <c r="L98" s="2"/>
    </row>
    <row r="99" spans="6:12" ht="12.75">
      <c r="F99" s="2"/>
      <c r="G99" s="2"/>
      <c r="H99" s="2"/>
      <c r="I99" s="2"/>
      <c r="J99" s="2"/>
      <c r="K99" s="2"/>
      <c r="L99" s="2"/>
    </row>
    <row r="100" spans="6:12" ht="12.75">
      <c r="F100" s="2"/>
      <c r="G100" s="2"/>
      <c r="H100" s="2"/>
      <c r="I100" s="2"/>
      <c r="J100" s="2"/>
      <c r="K100" s="2"/>
      <c r="L100" s="2"/>
    </row>
    <row r="101" spans="6:12" ht="12.75">
      <c r="F101" s="2"/>
      <c r="G101" s="2"/>
      <c r="H101" s="2"/>
      <c r="I101" s="2"/>
      <c r="J101" s="2"/>
      <c r="K101" s="2"/>
      <c r="L101" s="2"/>
    </row>
    <row r="102" spans="6:12" ht="12.75">
      <c r="F102" s="2"/>
      <c r="G102" s="2"/>
      <c r="H102" s="2"/>
      <c r="I102" s="2"/>
      <c r="J102" s="2"/>
      <c r="K102" s="2"/>
      <c r="L102" s="2"/>
    </row>
    <row r="103" spans="6:12" ht="12.75">
      <c r="F103" s="2"/>
      <c r="G103" s="2"/>
      <c r="H103" s="2"/>
      <c r="I103" s="2"/>
      <c r="J103" s="2"/>
      <c r="K103" s="2"/>
      <c r="L103" s="2"/>
    </row>
  </sheetData>
  <mergeCells count="9">
    <mergeCell ref="J11:L11"/>
    <mergeCell ref="F11:H11"/>
    <mergeCell ref="A1:L1"/>
    <mergeCell ref="A2:L2"/>
    <mergeCell ref="A3:L3"/>
    <mergeCell ref="A5:L5"/>
    <mergeCell ref="A6:L6"/>
    <mergeCell ref="A8:L8"/>
    <mergeCell ref="A4:L4"/>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4" r:id="rId1"/>
  <headerFooter alignWithMargins="0">
    <oddHeader>&amp;R&amp;"Arial,Bold"&amp;11
</oddHeader>
    <oddFooter>&amp;C&amp;11 1&amp;R&amp;7c:\Quarter\Dec99\&amp;F,&amp;A
&amp;D,&amp;T</oddFooter>
  </headerFooter>
</worksheet>
</file>

<file path=xl/worksheets/sheet2.xml><?xml version="1.0" encoding="utf-8"?>
<worksheet xmlns="http://schemas.openxmlformats.org/spreadsheetml/2006/main" xmlns:r="http://schemas.openxmlformats.org/officeDocument/2006/relationships">
  <dimension ref="A2:K80"/>
  <sheetViews>
    <sheetView zoomScale="75" zoomScaleNormal="75" workbookViewId="0" topLeftCell="A32">
      <selection activeCell="I49" sqref="I49"/>
    </sheetView>
  </sheetViews>
  <sheetFormatPr defaultColWidth="9.140625" defaultRowHeight="12.75"/>
  <cols>
    <col min="1" max="1" width="4.421875" style="5" customWidth="1"/>
    <col min="2" max="2" width="3.00390625" style="5" customWidth="1"/>
    <col min="3" max="4" width="9.140625" style="5" customWidth="1"/>
    <col min="5" max="5" width="12.57421875" style="5" customWidth="1"/>
    <col min="6" max="6" width="25.28125" style="5" customWidth="1"/>
    <col min="7" max="7" width="7.57421875" style="26" customWidth="1"/>
    <col min="8" max="8" width="2.421875" style="5" customWidth="1"/>
    <col min="9" max="9" width="14.28125" style="27" customWidth="1"/>
    <col min="10" max="10" width="1.8515625" style="27" customWidth="1"/>
    <col min="11" max="11" width="14.28125" style="27" customWidth="1"/>
    <col min="12" max="16384" width="9.140625" style="5" customWidth="1"/>
  </cols>
  <sheetData>
    <row r="2" spans="1:11" ht="15">
      <c r="A2" s="22" t="s">
        <v>42</v>
      </c>
      <c r="B2" s="23"/>
      <c r="C2" s="23"/>
      <c r="D2" s="23"/>
      <c r="E2" s="23"/>
      <c r="F2" s="23"/>
      <c r="G2" s="42"/>
      <c r="H2" s="23"/>
      <c r="I2" s="33"/>
      <c r="J2" s="34"/>
      <c r="K2" s="17"/>
    </row>
    <row r="3" spans="1:11" ht="15">
      <c r="A3" s="22"/>
      <c r="B3" s="23"/>
      <c r="C3" s="23"/>
      <c r="D3" s="23"/>
      <c r="E3" s="23"/>
      <c r="F3" s="23"/>
      <c r="G3" s="42"/>
      <c r="H3" s="23"/>
      <c r="I3" s="33" t="s">
        <v>163</v>
      </c>
      <c r="J3" s="34"/>
      <c r="K3" s="17" t="s">
        <v>163</v>
      </c>
    </row>
    <row r="4" spans="1:11" ht="15">
      <c r="A4" s="22"/>
      <c r="B4" s="23"/>
      <c r="C4" s="23"/>
      <c r="D4" s="23"/>
      <c r="E4" s="23"/>
      <c r="F4" s="23"/>
      <c r="G4" s="42"/>
      <c r="H4" s="23"/>
      <c r="I4" s="33" t="s">
        <v>4</v>
      </c>
      <c r="J4" s="34"/>
      <c r="K4" s="17" t="s">
        <v>165</v>
      </c>
    </row>
    <row r="5" spans="1:11" ht="15">
      <c r="A5" s="22"/>
      <c r="B5" s="23"/>
      <c r="C5" s="23"/>
      <c r="D5" s="23"/>
      <c r="E5" s="23"/>
      <c r="F5" s="23"/>
      <c r="G5" s="42"/>
      <c r="H5" s="23"/>
      <c r="I5" s="17" t="s">
        <v>71</v>
      </c>
      <c r="J5" s="34"/>
      <c r="K5" s="17" t="s">
        <v>71</v>
      </c>
    </row>
    <row r="6" spans="1:11" ht="15">
      <c r="A6" s="22"/>
      <c r="B6" s="23"/>
      <c r="C6" s="23"/>
      <c r="D6" s="23"/>
      <c r="E6" s="23"/>
      <c r="F6" s="23"/>
      <c r="G6" s="42"/>
      <c r="H6" s="23"/>
      <c r="I6" s="17" t="s">
        <v>166</v>
      </c>
      <c r="J6" s="34"/>
      <c r="K6" s="17" t="s">
        <v>166</v>
      </c>
    </row>
    <row r="7" spans="1:11" ht="15">
      <c r="A7" s="22"/>
      <c r="B7" s="23"/>
      <c r="C7" s="23"/>
      <c r="D7" s="23"/>
      <c r="E7" s="23"/>
      <c r="F7" s="23"/>
      <c r="G7" s="24" t="s">
        <v>146</v>
      </c>
      <c r="H7" s="23"/>
      <c r="I7" s="35" t="s">
        <v>231</v>
      </c>
      <c r="J7" s="34"/>
      <c r="K7" s="19" t="s">
        <v>45</v>
      </c>
    </row>
    <row r="8" spans="1:11" ht="15">
      <c r="A8" s="22"/>
      <c r="B8" s="23"/>
      <c r="C8" s="23"/>
      <c r="D8" s="23"/>
      <c r="E8" s="23"/>
      <c r="F8" s="23"/>
      <c r="G8" s="42"/>
      <c r="H8" s="23"/>
      <c r="I8" s="36" t="s">
        <v>10</v>
      </c>
      <c r="J8" s="34"/>
      <c r="K8" s="17" t="s">
        <v>10</v>
      </c>
    </row>
    <row r="10" spans="1:11" ht="14.25">
      <c r="A10" s="4"/>
      <c r="B10" s="5" t="s">
        <v>114</v>
      </c>
      <c r="I10" s="7"/>
      <c r="J10" s="7"/>
      <c r="K10" s="7"/>
    </row>
    <row r="11" spans="9:11" ht="8.25" customHeight="1">
      <c r="I11" s="7"/>
      <c r="J11" s="7"/>
      <c r="K11" s="7"/>
    </row>
    <row r="12" spans="1:11" ht="14.25">
      <c r="A12" s="4"/>
      <c r="B12" s="5" t="s">
        <v>115</v>
      </c>
      <c r="I12" s="7">
        <v>1673882</v>
      </c>
      <c r="J12" s="7"/>
      <c r="K12" s="7">
        <v>1726800</v>
      </c>
    </row>
    <row r="13" spans="2:11" ht="14.25">
      <c r="B13" s="5" t="s">
        <v>46</v>
      </c>
      <c r="I13" s="7">
        <v>373956</v>
      </c>
      <c r="J13" s="7"/>
      <c r="K13" s="7">
        <v>179541</v>
      </c>
    </row>
    <row r="14" spans="1:11" ht="14.25">
      <c r="A14" s="4"/>
      <c r="B14" s="5" t="s">
        <v>48</v>
      </c>
      <c r="G14" s="43">
        <v>8</v>
      </c>
      <c r="I14" s="7">
        <v>1911158</v>
      </c>
      <c r="J14" s="7"/>
      <c r="K14" s="7">
        <v>2065242</v>
      </c>
    </row>
    <row r="15" spans="2:11" ht="14.25">
      <c r="B15" s="5" t="s">
        <v>47</v>
      </c>
      <c r="G15" s="43">
        <v>9</v>
      </c>
      <c r="I15" s="7">
        <v>9348602</v>
      </c>
      <c r="J15" s="7"/>
      <c r="K15" s="7">
        <v>8588905</v>
      </c>
    </row>
    <row r="16" spans="1:11" ht="14.25">
      <c r="A16" s="4"/>
      <c r="B16" s="5" t="s">
        <v>116</v>
      </c>
      <c r="I16" s="7">
        <v>399953</v>
      </c>
      <c r="J16" s="7"/>
      <c r="K16" s="7">
        <v>377965</v>
      </c>
    </row>
    <row r="17" spans="2:11" ht="14.25">
      <c r="B17" s="5" t="s">
        <v>43</v>
      </c>
      <c r="I17" s="7">
        <v>286841</v>
      </c>
      <c r="J17" s="7"/>
      <c r="K17" s="7">
        <v>244480</v>
      </c>
    </row>
    <row r="18" spans="1:11" ht="14.25">
      <c r="A18" s="4"/>
      <c r="B18" s="5" t="s">
        <v>117</v>
      </c>
      <c r="G18" s="43">
        <v>10</v>
      </c>
      <c r="I18" s="7">
        <v>323526</v>
      </c>
      <c r="J18" s="7"/>
      <c r="K18" s="7">
        <f>Notes!J105</f>
        <v>295099</v>
      </c>
    </row>
    <row r="19" spans="2:11" ht="14.25">
      <c r="B19" s="5" t="s">
        <v>118</v>
      </c>
      <c r="C19" s="25"/>
      <c r="I19" s="7">
        <f>568906-2555</f>
        <v>566351</v>
      </c>
      <c r="J19" s="7"/>
      <c r="K19" s="7">
        <v>461515</v>
      </c>
    </row>
    <row r="20" spans="2:11" ht="14.25">
      <c r="B20" s="5" t="s">
        <v>119</v>
      </c>
      <c r="C20" s="25"/>
      <c r="I20" s="37">
        <v>190</v>
      </c>
      <c r="J20" s="7"/>
      <c r="K20" s="7">
        <v>0</v>
      </c>
    </row>
    <row r="21" spans="2:11" ht="14.25">
      <c r="B21" s="5" t="s">
        <v>120</v>
      </c>
      <c r="C21" s="25"/>
      <c r="I21" s="37">
        <v>379407</v>
      </c>
      <c r="J21" s="7"/>
      <c r="K21" s="7">
        <v>387755</v>
      </c>
    </row>
    <row r="22" spans="3:11" ht="14.25" hidden="1">
      <c r="C22" s="25"/>
      <c r="I22" s="7"/>
      <c r="J22" s="7"/>
      <c r="K22" s="7"/>
    </row>
    <row r="23" spans="3:11" ht="15" thickBot="1">
      <c r="C23" s="25"/>
      <c r="I23" s="40">
        <f>SUM(I12:I21)</f>
        <v>15263866</v>
      </c>
      <c r="J23" s="7"/>
      <c r="K23" s="40">
        <f>SUM(K12:K21)</f>
        <v>14327302</v>
      </c>
    </row>
    <row r="24" spans="3:11" ht="15" thickTop="1">
      <c r="C24" s="25"/>
      <c r="I24" s="7"/>
      <c r="J24" s="7"/>
      <c r="K24" s="7"/>
    </row>
    <row r="25" spans="2:11" ht="14.25">
      <c r="B25" s="5" t="s">
        <v>121</v>
      </c>
      <c r="C25" s="25"/>
      <c r="I25" s="7"/>
      <c r="J25" s="7"/>
      <c r="K25" s="7"/>
    </row>
    <row r="26" spans="9:11" ht="7.5" customHeight="1">
      <c r="I26" s="7"/>
      <c r="J26" s="7"/>
      <c r="K26" s="7"/>
    </row>
    <row r="27" spans="1:11" ht="14.25">
      <c r="A27" s="4"/>
      <c r="B27" s="5" t="s">
        <v>49</v>
      </c>
      <c r="G27" s="43">
        <v>11</v>
      </c>
      <c r="I27" s="7">
        <v>8765998</v>
      </c>
      <c r="J27" s="7"/>
      <c r="K27" s="7">
        <v>7130714</v>
      </c>
    </row>
    <row r="28" spans="2:11" ht="14.25">
      <c r="B28" s="5" t="s">
        <v>122</v>
      </c>
      <c r="C28" s="25"/>
      <c r="I28" s="7"/>
      <c r="J28" s="7"/>
      <c r="K28" s="7"/>
    </row>
    <row r="29" spans="3:11" ht="14.25">
      <c r="C29" s="5" t="s">
        <v>123</v>
      </c>
      <c r="I29" s="7">
        <v>2873757</v>
      </c>
      <c r="J29" s="7"/>
      <c r="K29" s="7">
        <v>3512472</v>
      </c>
    </row>
    <row r="30" spans="2:11" ht="14.25">
      <c r="B30" s="5" t="s">
        <v>124</v>
      </c>
      <c r="C30" s="25"/>
      <c r="I30" s="7"/>
      <c r="J30" s="7"/>
      <c r="K30" s="7"/>
    </row>
    <row r="31" spans="3:11" ht="14.25">
      <c r="C31" s="5" t="s">
        <v>125</v>
      </c>
      <c r="I31" s="7">
        <v>0</v>
      </c>
      <c r="J31" s="7"/>
      <c r="K31" s="7">
        <v>120110</v>
      </c>
    </row>
    <row r="32" spans="2:11" ht="14.25">
      <c r="B32" s="5" t="s">
        <v>50</v>
      </c>
      <c r="C32" s="25"/>
      <c r="I32" s="7">
        <v>174445</v>
      </c>
      <c r="J32" s="7"/>
      <c r="K32" s="7">
        <v>342089</v>
      </c>
    </row>
    <row r="33" spans="2:11" ht="14.25">
      <c r="B33" s="5" t="s">
        <v>126</v>
      </c>
      <c r="C33" s="25"/>
      <c r="I33" s="7">
        <v>19967</v>
      </c>
      <c r="J33" s="7"/>
      <c r="K33" s="7">
        <v>16655</v>
      </c>
    </row>
    <row r="34" spans="2:11" ht="14.25">
      <c r="B34" s="5" t="s">
        <v>62</v>
      </c>
      <c r="C34" s="25"/>
      <c r="G34" s="43">
        <v>12</v>
      </c>
      <c r="I34" s="7">
        <v>641468</v>
      </c>
      <c r="J34" s="7"/>
      <c r="K34" s="7">
        <f>Notes!J124</f>
        <v>978405</v>
      </c>
    </row>
    <row r="35" spans="3:11" ht="14.25">
      <c r="C35" s="25"/>
      <c r="I35" s="38">
        <f>SUM(I27:I34)</f>
        <v>12475635</v>
      </c>
      <c r="J35" s="7"/>
      <c r="K35" s="38">
        <f>SUM(K27:K34)</f>
        <v>12100445</v>
      </c>
    </row>
    <row r="36" spans="3:11" ht="14.25" hidden="1">
      <c r="C36" s="25"/>
      <c r="I36" s="7"/>
      <c r="J36" s="7"/>
      <c r="K36" s="7"/>
    </row>
    <row r="37" spans="9:11" ht="14.25">
      <c r="I37" s="7"/>
      <c r="J37" s="7"/>
      <c r="K37" s="7"/>
    </row>
    <row r="38" spans="1:11" ht="14.25">
      <c r="A38" s="4"/>
      <c r="B38" s="5" t="s">
        <v>127</v>
      </c>
      <c r="I38" s="7">
        <v>226830</v>
      </c>
      <c r="J38" s="7"/>
      <c r="K38" s="7">
        <v>226826</v>
      </c>
    </row>
    <row r="39" spans="2:11" ht="14.25">
      <c r="B39" s="5" t="s">
        <v>128</v>
      </c>
      <c r="G39" s="43">
        <v>13</v>
      </c>
      <c r="I39" s="7">
        <v>1863445</v>
      </c>
      <c r="J39" s="7"/>
      <c r="K39" s="7">
        <f>Notes!J141</f>
        <v>1393542</v>
      </c>
    </row>
    <row r="40" spans="2:11" ht="14.25">
      <c r="B40" s="5" t="s">
        <v>137</v>
      </c>
      <c r="C40" s="25"/>
      <c r="I40" s="38">
        <f>SUM(I38:I39)</f>
        <v>2090275</v>
      </c>
      <c r="J40" s="7"/>
      <c r="K40" s="38">
        <f>SUM(K38:K39)</f>
        <v>1620368</v>
      </c>
    </row>
    <row r="41" spans="3:11" ht="14.25">
      <c r="C41" s="25"/>
      <c r="I41" s="7"/>
      <c r="J41" s="7"/>
      <c r="K41" s="7"/>
    </row>
    <row r="42" spans="2:11" ht="14.25">
      <c r="B42" s="5" t="s">
        <v>138</v>
      </c>
      <c r="C42" s="25"/>
      <c r="I42" s="7">
        <v>84893</v>
      </c>
      <c r="J42" s="7"/>
      <c r="K42" s="7">
        <v>67969</v>
      </c>
    </row>
    <row r="43" spans="2:11" ht="14.25">
      <c r="B43" s="5" t="s">
        <v>69</v>
      </c>
      <c r="C43" s="25"/>
      <c r="I43" s="7">
        <v>606523</v>
      </c>
      <c r="J43" s="7"/>
      <c r="K43" s="7">
        <v>531129</v>
      </c>
    </row>
    <row r="44" spans="2:11" ht="14.25">
      <c r="B44" s="5" t="s">
        <v>139</v>
      </c>
      <c r="C44" s="25"/>
      <c r="G44" s="43">
        <v>14</v>
      </c>
      <c r="I44" s="7">
        <v>6540</v>
      </c>
      <c r="J44" s="7"/>
      <c r="K44" s="7">
        <f>Notes!J147</f>
        <v>7391</v>
      </c>
    </row>
    <row r="45" spans="9:11" ht="14.25">
      <c r="I45" s="38">
        <f>SUM(I42:I44)</f>
        <v>697956</v>
      </c>
      <c r="J45" s="7"/>
      <c r="K45" s="38">
        <f>SUM(K42:K44)</f>
        <v>606489</v>
      </c>
    </row>
    <row r="46" spans="1:11" ht="14.25">
      <c r="A46" s="4"/>
      <c r="I46" s="7"/>
      <c r="J46" s="7"/>
      <c r="K46" s="7"/>
    </row>
    <row r="47" spans="2:11" ht="15" thickBot="1">
      <c r="B47" s="5" t="s">
        <v>140</v>
      </c>
      <c r="I47" s="39">
        <f>I35+I40+I45</f>
        <v>15263866</v>
      </c>
      <c r="J47" s="7"/>
      <c r="K47" s="39">
        <f>K35+K40+K45</f>
        <v>14327302</v>
      </c>
    </row>
    <row r="48" spans="1:11" ht="15" thickTop="1">
      <c r="A48" s="4"/>
      <c r="I48" s="7">
        <f>I47-I23</f>
        <v>0</v>
      </c>
      <c r="J48" s="7"/>
      <c r="K48" s="7">
        <f>K47-K23</f>
        <v>0</v>
      </c>
    </row>
    <row r="49" spans="9:11" ht="14.25">
      <c r="I49" s="7"/>
      <c r="J49" s="7"/>
      <c r="K49" s="7"/>
    </row>
    <row r="50" spans="1:11" ht="15" thickBot="1">
      <c r="A50" s="4"/>
      <c r="B50" s="5" t="s">
        <v>169</v>
      </c>
      <c r="I50" s="41">
        <f>I40/I38</f>
        <v>9.215161133888815</v>
      </c>
      <c r="J50" s="7"/>
      <c r="K50" s="41">
        <f>K40/K38</f>
        <v>7.143660779628438</v>
      </c>
    </row>
    <row r="51" spans="9:11" ht="15" thickTop="1">
      <c r="I51" s="7"/>
      <c r="J51" s="7"/>
      <c r="K51" s="7"/>
    </row>
    <row r="52" spans="9:11" ht="14.25">
      <c r="I52" s="7"/>
      <c r="J52" s="7"/>
      <c r="K52" s="7"/>
    </row>
    <row r="53" spans="9:11" ht="14.25">
      <c r="I53" s="7"/>
      <c r="J53" s="7"/>
      <c r="K53" s="7"/>
    </row>
    <row r="54" spans="9:11" ht="14.25">
      <c r="I54" s="7"/>
      <c r="J54" s="7"/>
      <c r="K54" s="7"/>
    </row>
    <row r="55" spans="9:11" ht="14.25">
      <c r="I55" s="7"/>
      <c r="J55" s="7"/>
      <c r="K55" s="7"/>
    </row>
    <row r="56" spans="9:11" ht="14.25">
      <c r="I56" s="7"/>
      <c r="J56" s="7"/>
      <c r="K56" s="7"/>
    </row>
    <row r="57" spans="9:11" ht="14.25">
      <c r="I57" s="7"/>
      <c r="J57" s="7"/>
      <c r="K57" s="7"/>
    </row>
    <row r="58" spans="9:11" ht="14.25">
      <c r="I58" s="7"/>
      <c r="J58" s="7"/>
      <c r="K58" s="7"/>
    </row>
    <row r="59" spans="9:11" ht="14.25">
      <c r="I59" s="7"/>
      <c r="J59" s="7"/>
      <c r="K59" s="7"/>
    </row>
    <row r="60" spans="9:11" ht="14.25">
      <c r="I60" s="7"/>
      <c r="J60" s="7"/>
      <c r="K60" s="7"/>
    </row>
    <row r="61" spans="9:11" ht="14.25">
      <c r="I61" s="7"/>
      <c r="J61" s="7"/>
      <c r="K61" s="7"/>
    </row>
    <row r="62" spans="9:11" ht="14.25">
      <c r="I62" s="7"/>
      <c r="J62" s="7"/>
      <c r="K62" s="7"/>
    </row>
    <row r="63" spans="9:11" ht="14.25">
      <c r="I63" s="7"/>
      <c r="J63" s="7"/>
      <c r="K63" s="7"/>
    </row>
    <row r="64" spans="9:11" ht="14.25">
      <c r="I64" s="7"/>
      <c r="J64" s="7"/>
      <c r="K64" s="7"/>
    </row>
    <row r="65" spans="9:11" ht="14.25">
      <c r="I65" s="7"/>
      <c r="J65" s="7"/>
      <c r="K65" s="7"/>
    </row>
    <row r="66" spans="9:11" ht="14.25">
      <c r="I66" s="7"/>
      <c r="J66" s="7"/>
      <c r="K66" s="7"/>
    </row>
    <row r="67" spans="9:11" ht="14.25">
      <c r="I67" s="7"/>
      <c r="J67" s="7"/>
      <c r="K67" s="7"/>
    </row>
    <row r="68" spans="9:11" ht="14.25">
      <c r="I68" s="7"/>
      <c r="J68" s="7"/>
      <c r="K68" s="7"/>
    </row>
    <row r="69" spans="9:11" ht="14.25">
      <c r="I69" s="7"/>
      <c r="J69" s="7"/>
      <c r="K69" s="7"/>
    </row>
    <row r="70" spans="9:11" ht="14.25">
      <c r="I70" s="7"/>
      <c r="J70" s="7"/>
      <c r="K70" s="7"/>
    </row>
    <row r="71" spans="9:11" ht="14.25">
      <c r="I71" s="7"/>
      <c r="J71" s="7"/>
      <c r="K71" s="7"/>
    </row>
    <row r="72" spans="9:11" ht="14.25">
      <c r="I72" s="7"/>
      <c r="J72" s="7"/>
      <c r="K72" s="7"/>
    </row>
    <row r="73" spans="9:11" ht="14.25">
      <c r="I73" s="7"/>
      <c r="J73" s="7"/>
      <c r="K73" s="7"/>
    </row>
    <row r="74" spans="9:11" ht="14.25">
      <c r="I74" s="7"/>
      <c r="J74" s="7"/>
      <c r="K74" s="7"/>
    </row>
    <row r="75" spans="9:11" ht="14.25">
      <c r="I75" s="7"/>
      <c r="J75" s="7"/>
      <c r="K75" s="7"/>
    </row>
    <row r="76" spans="9:11" ht="14.25">
      <c r="I76" s="7"/>
      <c r="J76" s="7"/>
      <c r="K76" s="7"/>
    </row>
    <row r="77" spans="9:11" ht="14.25">
      <c r="I77" s="7"/>
      <c r="J77" s="7"/>
      <c r="K77" s="7"/>
    </row>
    <row r="78" spans="9:11" ht="14.25">
      <c r="I78" s="7"/>
      <c r="J78" s="7"/>
      <c r="K78" s="7"/>
    </row>
    <row r="79" spans="9:11" ht="14.25">
      <c r="I79" s="7"/>
      <c r="J79" s="7"/>
      <c r="K79" s="7"/>
    </row>
    <row r="80" spans="9:11" ht="14.25">
      <c r="I80" s="7"/>
      <c r="J80" s="7"/>
      <c r="K80" s="7"/>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2&amp;R&amp;7c:\Quarter\Dec99\&amp;F,&amp;A
&amp;D,&amp;T</oddFooter>
  </headerFooter>
  <rowBreaks count="1" manualBreakCount="1">
    <brk id="53" max="10" man="1"/>
  </rowBreaks>
</worksheet>
</file>

<file path=xl/worksheets/sheet3.xml><?xml version="1.0" encoding="utf-8"?>
<worksheet xmlns="http://schemas.openxmlformats.org/spreadsheetml/2006/main" xmlns:r="http://schemas.openxmlformats.org/officeDocument/2006/relationships">
  <dimension ref="A4:K281"/>
  <sheetViews>
    <sheetView tabSelected="1" zoomScale="75" zoomScaleNormal="75" workbookViewId="0" topLeftCell="A7">
      <selection activeCell="C19" sqref="C19:C20"/>
    </sheetView>
  </sheetViews>
  <sheetFormatPr defaultColWidth="9.140625" defaultRowHeight="12.75"/>
  <cols>
    <col min="1" max="1" width="4.28125" style="21" customWidth="1"/>
    <col min="2" max="2" width="3.8515625" style="21" customWidth="1"/>
    <col min="3" max="3" width="23.140625" style="21" customWidth="1"/>
    <col min="4" max="8" width="14.7109375" style="21" customWidth="1"/>
    <col min="9" max="9" width="0.71875" style="21" customWidth="1"/>
    <col min="10" max="10" width="14.7109375" style="21" customWidth="1"/>
    <col min="11" max="16384" width="9.140625" style="21" customWidth="1"/>
  </cols>
  <sheetData>
    <row r="3" ht="6" customHeight="1"/>
    <row r="4" ht="15.75">
      <c r="A4" s="54" t="s">
        <v>89</v>
      </c>
    </row>
    <row r="5" ht="8.25" customHeight="1"/>
    <row r="6" spans="1:2" s="54" customFormat="1" ht="15.75">
      <c r="A6" s="53" t="s">
        <v>52</v>
      </c>
      <c r="B6" s="54" t="s">
        <v>90</v>
      </c>
    </row>
    <row r="7" spans="1:10" ht="42.75" customHeight="1">
      <c r="A7" s="58"/>
      <c r="B7" s="132" t="s">
        <v>292</v>
      </c>
      <c r="C7" s="132"/>
      <c r="D7" s="132"/>
      <c r="E7" s="132"/>
      <c r="F7" s="132"/>
      <c r="G7" s="132"/>
      <c r="H7" s="133"/>
      <c r="I7" s="133"/>
      <c r="J7" s="133"/>
    </row>
    <row r="8" ht="8.25" customHeight="1"/>
    <row r="9" spans="1:2" s="54" customFormat="1" ht="15.75">
      <c r="A9" s="53" t="s">
        <v>53</v>
      </c>
      <c r="B9" s="54" t="s">
        <v>91</v>
      </c>
    </row>
    <row r="10" spans="1:10" s="54" customFormat="1" ht="29.25" customHeight="1">
      <c r="A10" s="21"/>
      <c r="B10" s="131" t="s">
        <v>277</v>
      </c>
      <c r="C10" s="138"/>
      <c r="D10" s="138"/>
      <c r="E10" s="138"/>
      <c r="F10" s="138"/>
      <c r="G10" s="138"/>
      <c r="H10" s="138"/>
      <c r="I10" s="138"/>
      <c r="J10" s="138"/>
    </row>
    <row r="11" spans="6:10" ht="15">
      <c r="F11" s="134"/>
      <c r="G11" s="134"/>
      <c r="H11" s="135" t="s">
        <v>230</v>
      </c>
      <c r="I11" s="136"/>
      <c r="J11" s="137"/>
    </row>
    <row r="12" spans="6:10" ht="15">
      <c r="F12" s="57"/>
      <c r="G12" s="89"/>
      <c r="H12" s="30" t="s">
        <v>5</v>
      </c>
      <c r="I12" s="57"/>
      <c r="J12" s="44" t="s">
        <v>5</v>
      </c>
    </row>
    <row r="13" spans="6:10" ht="15">
      <c r="F13" s="57"/>
      <c r="G13" s="89"/>
      <c r="H13" s="30" t="s">
        <v>8</v>
      </c>
      <c r="I13" s="57"/>
      <c r="J13" s="28" t="s">
        <v>8</v>
      </c>
    </row>
    <row r="14" spans="6:10" ht="15">
      <c r="F14" s="57"/>
      <c r="G14" s="89"/>
      <c r="H14" s="30" t="s">
        <v>11</v>
      </c>
      <c r="I14" s="57"/>
      <c r="J14" s="28" t="s">
        <v>9</v>
      </c>
    </row>
    <row r="15" spans="6:10" ht="15">
      <c r="F15" s="69"/>
      <c r="G15" s="89"/>
      <c r="H15" s="31" t="s">
        <v>45</v>
      </c>
      <c r="I15" s="93"/>
      <c r="J15" s="29" t="s">
        <v>45</v>
      </c>
    </row>
    <row r="16" spans="1:10" ht="15">
      <c r="A16" s="55"/>
      <c r="F16" s="57"/>
      <c r="G16" s="89"/>
      <c r="H16" s="59" t="s">
        <v>10</v>
      </c>
      <c r="I16" s="57"/>
      <c r="J16" s="61" t="s">
        <v>10</v>
      </c>
    </row>
    <row r="17" spans="2:10" ht="15">
      <c r="B17" s="55" t="s">
        <v>30</v>
      </c>
      <c r="C17" s="21" t="s">
        <v>223</v>
      </c>
      <c r="F17" s="49"/>
      <c r="G17" s="89"/>
      <c r="H17" s="50"/>
      <c r="I17" s="89"/>
      <c r="J17" s="63"/>
    </row>
    <row r="18" spans="3:10" ht="15">
      <c r="C18" s="21" t="s">
        <v>222</v>
      </c>
      <c r="F18" s="49"/>
      <c r="G18" s="89"/>
      <c r="H18" s="50">
        <v>0</v>
      </c>
      <c r="I18" s="67"/>
      <c r="J18" s="64">
        <v>77943</v>
      </c>
    </row>
    <row r="19" spans="2:10" ht="15">
      <c r="B19" s="55" t="s">
        <v>31</v>
      </c>
      <c r="C19" s="21" t="s">
        <v>224</v>
      </c>
      <c r="F19" s="49"/>
      <c r="G19" s="89"/>
      <c r="H19" s="50"/>
      <c r="I19" s="67"/>
      <c r="J19" s="63"/>
    </row>
    <row r="20" spans="3:10" ht="15">
      <c r="C20" s="21" t="s">
        <v>222</v>
      </c>
      <c r="F20" s="49"/>
      <c r="G20" s="89"/>
      <c r="H20" s="50">
        <v>-2592</v>
      </c>
      <c r="I20" s="67"/>
      <c r="J20" s="64">
        <v>-23949</v>
      </c>
    </row>
    <row r="21" spans="2:10" ht="15">
      <c r="B21" s="55" t="s">
        <v>36</v>
      </c>
      <c r="C21" s="21" t="s">
        <v>232</v>
      </c>
      <c r="F21" s="49"/>
      <c r="G21" s="89"/>
      <c r="H21" s="50">
        <v>-7555</v>
      </c>
      <c r="I21" s="67"/>
      <c r="J21" s="64">
        <v>-7555</v>
      </c>
    </row>
    <row r="22" spans="6:10" ht="15">
      <c r="F22" s="49"/>
      <c r="G22" s="89"/>
      <c r="H22" s="52">
        <f>+SUM(H17:H21)</f>
        <v>-10147</v>
      </c>
      <c r="I22" s="73"/>
      <c r="J22" s="65">
        <f>+SUM(J17:J21)</f>
        <v>46439</v>
      </c>
    </row>
    <row r="23" ht="6.75" customHeight="1"/>
    <row r="24" spans="1:2" ht="15" customHeight="1">
      <c r="A24" s="53" t="s">
        <v>54</v>
      </c>
      <c r="B24" s="54" t="s">
        <v>278</v>
      </c>
    </row>
    <row r="25" ht="15" customHeight="1">
      <c r="B25" s="21" t="s">
        <v>233</v>
      </c>
    </row>
    <row r="26" ht="6.75" customHeight="1"/>
    <row r="27" spans="1:2" s="54" customFormat="1" ht="15.75">
      <c r="A27" s="53" t="s">
        <v>55</v>
      </c>
      <c r="B27" s="54" t="s">
        <v>29</v>
      </c>
    </row>
    <row r="28" spans="6:10" ht="15">
      <c r="F28" s="144" t="s">
        <v>230</v>
      </c>
      <c r="G28" s="144"/>
      <c r="H28" s="136" t="s">
        <v>228</v>
      </c>
      <c r="I28" s="136"/>
      <c r="J28" s="137"/>
    </row>
    <row r="29" spans="6:10" ht="15">
      <c r="F29" s="59" t="s">
        <v>4</v>
      </c>
      <c r="G29" s="30" t="s">
        <v>5</v>
      </c>
      <c r="H29" s="60" t="s">
        <v>4</v>
      </c>
      <c r="I29" s="57"/>
      <c r="J29" s="44" t="s">
        <v>5</v>
      </c>
    </row>
    <row r="30" spans="6:10" ht="15">
      <c r="F30" s="59" t="s">
        <v>6</v>
      </c>
      <c r="G30" s="30" t="s">
        <v>8</v>
      </c>
      <c r="H30" s="59" t="s">
        <v>6</v>
      </c>
      <c r="I30" s="57"/>
      <c r="J30" s="28" t="s">
        <v>8</v>
      </c>
    </row>
    <row r="31" spans="6:10" ht="15">
      <c r="F31" s="59" t="s">
        <v>11</v>
      </c>
      <c r="G31" s="30" t="s">
        <v>11</v>
      </c>
      <c r="H31" s="59" t="s">
        <v>7</v>
      </c>
      <c r="I31" s="57"/>
      <c r="J31" s="28" t="s">
        <v>9</v>
      </c>
    </row>
    <row r="32" spans="6:10" ht="15">
      <c r="F32" s="62" t="s">
        <v>231</v>
      </c>
      <c r="G32" s="31" t="s">
        <v>45</v>
      </c>
      <c r="H32" s="62" t="s">
        <v>231</v>
      </c>
      <c r="I32" s="93"/>
      <c r="J32" s="29" t="s">
        <v>45</v>
      </c>
    </row>
    <row r="33" spans="1:10" ht="15">
      <c r="A33" s="55"/>
      <c r="B33" s="21" t="s">
        <v>256</v>
      </c>
      <c r="F33" s="59" t="s">
        <v>10</v>
      </c>
      <c r="G33" s="59" t="s">
        <v>10</v>
      </c>
      <c r="H33" s="59" t="s">
        <v>10</v>
      </c>
      <c r="I33" s="57"/>
      <c r="J33" s="61" t="s">
        <v>10</v>
      </c>
    </row>
    <row r="34" spans="2:10" ht="15">
      <c r="B34" s="21" t="s">
        <v>257</v>
      </c>
      <c r="F34" s="50">
        <v>496</v>
      </c>
      <c r="G34" s="50">
        <v>-1532</v>
      </c>
      <c r="H34" s="50">
        <v>41</v>
      </c>
      <c r="I34" s="49"/>
      <c r="J34" s="64">
        <v>37301</v>
      </c>
    </row>
    <row r="35" spans="2:10" ht="15">
      <c r="B35" s="21" t="s">
        <v>262</v>
      </c>
      <c r="F35" s="50">
        <v>6107</v>
      </c>
      <c r="G35" s="50">
        <v>-80</v>
      </c>
      <c r="H35" s="50">
        <v>6107</v>
      </c>
      <c r="I35" s="49"/>
      <c r="J35" s="64">
        <v>-80</v>
      </c>
    </row>
    <row r="36" spans="2:10" ht="15">
      <c r="B36" s="21" t="s">
        <v>259</v>
      </c>
      <c r="F36" s="50">
        <v>5475</v>
      </c>
      <c r="G36" s="50">
        <v>6485</v>
      </c>
      <c r="H36" s="50">
        <v>15575</v>
      </c>
      <c r="I36" s="49"/>
      <c r="J36" s="64">
        <v>28917</v>
      </c>
    </row>
    <row r="37" spans="2:10" ht="15">
      <c r="B37" s="21" t="s">
        <v>258</v>
      </c>
      <c r="F37" s="50">
        <v>3127</v>
      </c>
      <c r="G37" s="50">
        <v>0</v>
      </c>
      <c r="H37" s="50">
        <v>3127</v>
      </c>
      <c r="I37" s="49"/>
      <c r="J37" s="64">
        <v>8</v>
      </c>
    </row>
    <row r="38" spans="6:10" ht="15">
      <c r="F38" s="52">
        <f>+SUM(F34:F37)</f>
        <v>15205</v>
      </c>
      <c r="G38" s="52">
        <f>+SUM(G34:G37)</f>
        <v>4873</v>
      </c>
      <c r="H38" s="52">
        <f>+SUM(H34:H37)</f>
        <v>24850</v>
      </c>
      <c r="I38" s="73"/>
      <c r="J38" s="65">
        <f>+SUM(J34:J37)</f>
        <v>66146</v>
      </c>
    </row>
    <row r="39" spans="1:10" s="54" customFormat="1" ht="10.5" customHeight="1">
      <c r="A39" s="53"/>
      <c r="F39" s="121"/>
      <c r="G39" s="121"/>
      <c r="H39" s="121"/>
      <c r="J39" s="121"/>
    </row>
    <row r="40" s="54" customFormat="1" ht="15.75" hidden="1">
      <c r="A40" s="53"/>
    </row>
    <row r="41" spans="1:10" ht="72.75" customHeight="1" hidden="1">
      <c r="A41" s="55"/>
      <c r="B41" s="132" t="s">
        <v>234</v>
      </c>
      <c r="C41" s="132"/>
      <c r="D41" s="132"/>
      <c r="E41" s="132"/>
      <c r="F41" s="132"/>
      <c r="G41" s="132"/>
      <c r="H41" s="132"/>
      <c r="I41" s="132"/>
      <c r="J41" s="132"/>
    </row>
    <row r="42" spans="6:7" ht="6.75" customHeight="1" hidden="1">
      <c r="F42" s="48"/>
      <c r="G42" s="48"/>
    </row>
    <row r="43" spans="2:10" ht="44.25" customHeight="1">
      <c r="B43" s="131" t="s">
        <v>261</v>
      </c>
      <c r="C43" s="138"/>
      <c r="D43" s="138"/>
      <c r="E43" s="138"/>
      <c r="F43" s="138"/>
      <c r="G43" s="138"/>
      <c r="H43" s="138"/>
      <c r="I43" s="138"/>
      <c r="J43" s="138"/>
    </row>
    <row r="44" spans="6:7" ht="9" customHeight="1">
      <c r="F44" s="48"/>
      <c r="G44" s="48"/>
    </row>
    <row r="45" spans="1:7" s="54" customFormat="1" ht="15.75">
      <c r="A45" s="66" t="s">
        <v>56</v>
      </c>
      <c r="B45" s="54" t="s">
        <v>95</v>
      </c>
      <c r="F45" s="47"/>
      <c r="G45" s="47"/>
    </row>
    <row r="46" spans="1:2" ht="15">
      <c r="A46" s="55"/>
      <c r="B46" s="21" t="s">
        <v>235</v>
      </c>
    </row>
    <row r="47" ht="8.25" customHeight="1"/>
    <row r="48" spans="1:2" s="54" customFormat="1" ht="15.75">
      <c r="A48" s="53" t="s">
        <v>57</v>
      </c>
      <c r="B48" s="54" t="s">
        <v>197</v>
      </c>
    </row>
    <row r="49" spans="1:10" s="91" customFormat="1" ht="30.75" customHeight="1">
      <c r="A49" s="118"/>
      <c r="B49" s="142" t="s">
        <v>247</v>
      </c>
      <c r="C49" s="138"/>
      <c r="D49" s="138"/>
      <c r="E49" s="138"/>
      <c r="F49" s="138"/>
      <c r="G49" s="138"/>
      <c r="H49" s="138"/>
      <c r="I49" s="138"/>
      <c r="J49" s="138"/>
    </row>
    <row r="50" spans="1:10" s="91" customFormat="1" ht="8.25" customHeight="1">
      <c r="A50" s="118"/>
      <c r="B50" s="89"/>
      <c r="C50" s="89"/>
      <c r="D50" s="89"/>
      <c r="E50" s="89"/>
      <c r="F50" s="57"/>
      <c r="G50" s="119"/>
      <c r="H50" s="57"/>
      <c r="I50" s="57"/>
      <c r="J50" s="119"/>
    </row>
    <row r="51" spans="1:10" s="54" customFormat="1" ht="15.75">
      <c r="A51" s="53" t="s">
        <v>58</v>
      </c>
      <c r="B51" s="54" t="s">
        <v>168</v>
      </c>
      <c r="H51" s="67"/>
      <c r="I51" s="67"/>
      <c r="J51" s="49"/>
    </row>
    <row r="52" spans="1:10" s="54" customFormat="1" ht="28.5" customHeight="1">
      <c r="A52" s="53"/>
      <c r="B52" s="140" t="s">
        <v>221</v>
      </c>
      <c r="C52" s="140"/>
      <c r="D52" s="140"/>
      <c r="E52" s="140"/>
      <c r="F52" s="140"/>
      <c r="G52" s="140"/>
      <c r="H52" s="140"/>
      <c r="I52" s="140"/>
      <c r="J52" s="140"/>
    </row>
    <row r="53" spans="1:10" ht="15">
      <c r="A53" s="55"/>
      <c r="J53" s="21" t="s">
        <v>226</v>
      </c>
    </row>
    <row r="54" spans="2:10" ht="15">
      <c r="B54" s="55"/>
      <c r="J54" s="68" t="s">
        <v>7</v>
      </c>
    </row>
    <row r="55" spans="2:10" ht="15">
      <c r="B55" s="55"/>
      <c r="J55" s="69" t="s">
        <v>231</v>
      </c>
    </row>
    <row r="56" spans="2:10" ht="15">
      <c r="B56" s="55"/>
      <c r="J56" s="68" t="s">
        <v>10</v>
      </c>
    </row>
    <row r="57" spans="2:3" ht="15">
      <c r="B57" s="55" t="s">
        <v>12</v>
      </c>
      <c r="C57" s="21" t="s">
        <v>190</v>
      </c>
    </row>
    <row r="58" spans="2:10" ht="15">
      <c r="B58" s="55"/>
      <c r="C58" s="21" t="s">
        <v>187</v>
      </c>
      <c r="J58" s="70">
        <v>0</v>
      </c>
    </row>
    <row r="59" spans="2:10" ht="15">
      <c r="B59" s="55"/>
      <c r="C59" s="21" t="s">
        <v>188</v>
      </c>
      <c r="J59" s="71">
        <v>5589</v>
      </c>
    </row>
    <row r="60" spans="2:10" ht="15">
      <c r="B60" s="55"/>
      <c r="C60" s="21" t="s">
        <v>189</v>
      </c>
      <c r="J60" s="71">
        <v>0</v>
      </c>
    </row>
    <row r="61" spans="2:10" ht="15" customHeight="1">
      <c r="B61" s="55"/>
      <c r="J61" s="57"/>
    </row>
    <row r="62" spans="2:10" ht="15">
      <c r="B62" s="55"/>
      <c r="J62" s="68" t="s">
        <v>92</v>
      </c>
    </row>
    <row r="63" ht="15">
      <c r="J63" s="69" t="s">
        <v>231</v>
      </c>
    </row>
    <row r="64" spans="1:10" ht="15">
      <c r="A64" s="55"/>
      <c r="J64" s="68" t="s">
        <v>10</v>
      </c>
    </row>
    <row r="65" spans="1:10" ht="15">
      <c r="A65" s="55"/>
      <c r="B65" s="55" t="s">
        <v>15</v>
      </c>
      <c r="C65" s="21" t="s">
        <v>194</v>
      </c>
      <c r="J65" s="68"/>
    </row>
    <row r="66" spans="1:10" ht="15">
      <c r="A66" s="55"/>
      <c r="C66" s="21" t="s">
        <v>191</v>
      </c>
      <c r="J66" s="72">
        <v>19429</v>
      </c>
    </row>
    <row r="67" spans="1:10" ht="15">
      <c r="A67" s="55"/>
      <c r="B67" s="55"/>
      <c r="C67" s="21" t="s">
        <v>192</v>
      </c>
      <c r="J67" s="73">
        <v>19429</v>
      </c>
    </row>
    <row r="68" spans="2:10" ht="15">
      <c r="B68" s="55"/>
      <c r="C68" s="21" t="s">
        <v>193</v>
      </c>
      <c r="J68" s="73">
        <v>20407</v>
      </c>
    </row>
    <row r="69" ht="9.75" customHeight="1">
      <c r="A69" s="74"/>
    </row>
    <row r="70" spans="7:11" ht="15">
      <c r="G70" s="68"/>
      <c r="H70" s="75" t="s">
        <v>163</v>
      </c>
      <c r="J70" s="57" t="s">
        <v>163</v>
      </c>
      <c r="K70" s="76"/>
    </row>
    <row r="71" spans="7:11" ht="15">
      <c r="G71" s="68"/>
      <c r="H71" s="69" t="s">
        <v>231</v>
      </c>
      <c r="J71" s="69" t="s">
        <v>45</v>
      </c>
      <c r="K71" s="76"/>
    </row>
    <row r="72" spans="7:11" ht="15">
      <c r="G72" s="68"/>
      <c r="H72" s="78" t="s">
        <v>10</v>
      </c>
      <c r="J72" s="57" t="s">
        <v>10</v>
      </c>
      <c r="K72" s="76"/>
    </row>
    <row r="73" spans="1:11" s="54" customFormat="1" ht="15.75">
      <c r="A73" s="53" t="s">
        <v>59</v>
      </c>
      <c r="B73" s="54" t="s">
        <v>48</v>
      </c>
      <c r="G73" s="20"/>
      <c r="H73" s="79"/>
      <c r="J73" s="80"/>
      <c r="K73" s="81"/>
    </row>
    <row r="74" spans="1:11" ht="15">
      <c r="A74" s="55"/>
      <c r="B74" s="21" t="s">
        <v>177</v>
      </c>
      <c r="G74" s="68"/>
      <c r="H74" s="49">
        <v>1357234</v>
      </c>
      <c r="I74" s="49"/>
      <c r="J74" s="49">
        <v>1876599</v>
      </c>
      <c r="K74" s="76"/>
    </row>
    <row r="75" spans="1:11" ht="15">
      <c r="A75" s="55"/>
      <c r="B75" s="21" t="s">
        <v>178</v>
      </c>
      <c r="G75" s="68"/>
      <c r="H75" s="72">
        <v>553924</v>
      </c>
      <c r="I75" s="49"/>
      <c r="J75" s="72">
        <v>188643</v>
      </c>
      <c r="K75" s="76"/>
    </row>
    <row r="76" spans="1:11" ht="15">
      <c r="A76" s="55"/>
      <c r="G76" s="68"/>
      <c r="H76" s="73">
        <f>SUM(H74:H75)</f>
        <v>1911158</v>
      </c>
      <c r="I76" s="49"/>
      <c r="J76" s="73">
        <f>SUM(J74:J75)</f>
        <v>2065242</v>
      </c>
      <c r="K76" s="76"/>
    </row>
    <row r="77" spans="1:11" ht="9.75" customHeight="1">
      <c r="A77" s="55"/>
      <c r="G77" s="68"/>
      <c r="H77" s="49"/>
      <c r="I77" s="49"/>
      <c r="J77" s="49"/>
      <c r="K77" s="76"/>
    </row>
    <row r="78" spans="2:11" ht="15">
      <c r="B78" s="21" t="s">
        <v>179</v>
      </c>
      <c r="G78" s="68"/>
      <c r="H78" s="49"/>
      <c r="I78" s="49"/>
      <c r="J78" s="49"/>
      <c r="K78" s="49"/>
    </row>
    <row r="79" spans="2:11" ht="15">
      <c r="B79" s="21" t="s">
        <v>143</v>
      </c>
      <c r="G79" s="68"/>
      <c r="H79" s="49">
        <v>893843</v>
      </c>
      <c r="J79" s="49">
        <v>1159919</v>
      </c>
      <c r="K79" s="49"/>
    </row>
    <row r="80" spans="2:11" ht="15">
      <c r="B80" s="21" t="s">
        <v>144</v>
      </c>
      <c r="G80" s="68"/>
      <c r="H80" s="49">
        <v>463391</v>
      </c>
      <c r="J80" s="49">
        <v>716680</v>
      </c>
      <c r="K80" s="49"/>
    </row>
    <row r="81" spans="7:11" ht="15">
      <c r="G81" s="68"/>
      <c r="H81" s="73">
        <f>SUM(H79:H80)</f>
        <v>1357234</v>
      </c>
      <c r="J81" s="73">
        <f>SUM(J79:J80)</f>
        <v>1876599</v>
      </c>
      <c r="K81" s="49"/>
    </row>
    <row r="82" spans="7:11" ht="15">
      <c r="G82" s="68"/>
      <c r="H82" s="49"/>
      <c r="J82" s="49"/>
      <c r="K82" s="49"/>
    </row>
    <row r="83" spans="7:11" ht="15" hidden="1">
      <c r="G83" s="68"/>
      <c r="H83" s="75" t="s">
        <v>163</v>
      </c>
      <c r="J83" s="57" t="s">
        <v>163</v>
      </c>
      <c r="K83" s="49"/>
    </row>
    <row r="84" spans="7:11" ht="15" hidden="1">
      <c r="G84" s="68"/>
      <c r="H84" s="75" t="s">
        <v>164</v>
      </c>
      <c r="J84" s="57" t="s">
        <v>165</v>
      </c>
      <c r="K84" s="49"/>
    </row>
    <row r="85" spans="7:11" ht="15" hidden="1">
      <c r="G85" s="68"/>
      <c r="H85" s="75" t="s">
        <v>4</v>
      </c>
      <c r="J85" s="57" t="s">
        <v>71</v>
      </c>
      <c r="K85" s="49"/>
    </row>
    <row r="86" spans="7:11" ht="15" hidden="1">
      <c r="G86" s="68"/>
      <c r="H86" s="75" t="s">
        <v>11</v>
      </c>
      <c r="J86" s="57" t="s">
        <v>166</v>
      </c>
      <c r="K86" s="49"/>
    </row>
    <row r="87" spans="7:11" ht="15" hidden="1">
      <c r="G87" s="68"/>
      <c r="H87" s="77" t="s">
        <v>70</v>
      </c>
      <c r="J87" s="69" t="s">
        <v>45</v>
      </c>
      <c r="K87" s="49"/>
    </row>
    <row r="88" spans="7:11" ht="15" hidden="1">
      <c r="G88" s="68"/>
      <c r="H88" s="78" t="s">
        <v>10</v>
      </c>
      <c r="J88" s="57" t="s">
        <v>10</v>
      </c>
      <c r="K88" s="49"/>
    </row>
    <row r="89" spans="1:11" s="54" customFormat="1" ht="15.75">
      <c r="A89" s="53" t="s">
        <v>61</v>
      </c>
      <c r="B89" s="54" t="s">
        <v>198</v>
      </c>
      <c r="G89" s="20"/>
      <c r="H89" s="79"/>
      <c r="J89" s="80"/>
      <c r="K89" s="81"/>
    </row>
    <row r="90" spans="1:11" ht="15">
      <c r="A90" s="55"/>
      <c r="B90" s="21" t="s">
        <v>180</v>
      </c>
      <c r="G90" s="68"/>
      <c r="H90" s="82">
        <v>9829141</v>
      </c>
      <c r="I90" s="48"/>
      <c r="J90" s="83">
        <v>9057517</v>
      </c>
      <c r="K90" s="76"/>
    </row>
    <row r="91" spans="1:11" ht="15">
      <c r="A91" s="55"/>
      <c r="B91" s="21" t="s">
        <v>181</v>
      </c>
      <c r="G91" s="68"/>
      <c r="H91" s="82"/>
      <c r="I91" s="48"/>
      <c r="J91" s="83"/>
      <c r="K91" s="76"/>
    </row>
    <row r="92" spans="1:11" ht="15">
      <c r="A92" s="55"/>
      <c r="B92" s="21" t="s">
        <v>182</v>
      </c>
      <c r="G92" s="68"/>
      <c r="H92" s="82">
        <v>-480539</v>
      </c>
      <c r="I92" s="48"/>
      <c r="J92" s="83">
        <v>-468612</v>
      </c>
      <c r="K92" s="76"/>
    </row>
    <row r="93" spans="1:11" ht="15">
      <c r="A93" s="55"/>
      <c r="B93" s="21" t="s">
        <v>183</v>
      </c>
      <c r="G93" s="68"/>
      <c r="H93" s="71">
        <f>SUM(H90:H92)</f>
        <v>9348602</v>
      </c>
      <c r="I93" s="48"/>
      <c r="J93" s="71">
        <f>SUM(J90:J92)</f>
        <v>8588905</v>
      </c>
      <c r="K93" s="76"/>
    </row>
    <row r="94" spans="1:11" ht="11.25" customHeight="1">
      <c r="A94" s="55"/>
      <c r="G94" s="68"/>
      <c r="H94" s="82"/>
      <c r="I94" s="48"/>
      <c r="J94" s="83"/>
      <c r="K94" s="76"/>
    </row>
    <row r="95" spans="1:11" ht="15">
      <c r="A95" s="55"/>
      <c r="B95" s="21" t="s">
        <v>167</v>
      </c>
      <c r="G95" s="68"/>
      <c r="H95" s="49"/>
      <c r="J95" s="49"/>
      <c r="K95" s="49"/>
    </row>
    <row r="96" spans="2:11" ht="15">
      <c r="B96" s="21" t="s">
        <v>143</v>
      </c>
      <c r="G96" s="68"/>
      <c r="H96" s="49">
        <v>2990916</v>
      </c>
      <c r="J96" s="49">
        <v>2565311</v>
      </c>
      <c r="K96" s="49"/>
    </row>
    <row r="97" spans="2:11" ht="15">
      <c r="B97" s="21" t="s">
        <v>144</v>
      </c>
      <c r="G97" s="68"/>
      <c r="H97" s="49">
        <v>6838225</v>
      </c>
      <c r="J97" s="49">
        <v>6492206</v>
      </c>
      <c r="K97" s="49"/>
    </row>
    <row r="98" spans="7:11" ht="15">
      <c r="G98" s="68"/>
      <c r="H98" s="73">
        <f>SUM(H96:H97)</f>
        <v>9829141</v>
      </c>
      <c r="J98" s="73">
        <f>SUM(J96:J97)</f>
        <v>9057517</v>
      </c>
      <c r="K98" s="49"/>
    </row>
    <row r="99" spans="7:11" ht="15">
      <c r="G99" s="68"/>
      <c r="H99" s="49"/>
      <c r="J99" s="49"/>
      <c r="K99" s="49"/>
    </row>
    <row r="100" spans="1:11" s="54" customFormat="1" ht="15.75">
      <c r="A100" s="53" t="s">
        <v>93</v>
      </c>
      <c r="B100" s="54" t="s">
        <v>151</v>
      </c>
      <c r="G100" s="20"/>
      <c r="H100" s="79"/>
      <c r="J100" s="80"/>
      <c r="K100" s="81"/>
    </row>
    <row r="101" spans="1:11" ht="15">
      <c r="A101" s="55"/>
      <c r="B101" s="21" t="s">
        <v>147</v>
      </c>
      <c r="G101" s="68"/>
      <c r="H101" s="49"/>
      <c r="J101" s="49"/>
      <c r="K101" s="49"/>
    </row>
    <row r="102" spans="2:11" ht="15">
      <c r="B102" s="21" t="s">
        <v>132</v>
      </c>
      <c r="G102" s="68"/>
      <c r="H102" s="49">
        <v>109442</v>
      </c>
      <c r="J102" s="49">
        <v>116504</v>
      </c>
      <c r="K102" s="49"/>
    </row>
    <row r="103" spans="2:11" ht="15">
      <c r="B103" s="21" t="s">
        <v>133</v>
      </c>
      <c r="G103" s="68"/>
      <c r="H103" s="49">
        <v>42814</v>
      </c>
      <c r="J103" s="49">
        <v>36717</v>
      </c>
      <c r="K103" s="49"/>
    </row>
    <row r="104" spans="2:11" ht="15">
      <c r="B104" s="21" t="s">
        <v>134</v>
      </c>
      <c r="G104" s="68"/>
      <c r="H104" s="49">
        <v>171270</v>
      </c>
      <c r="J104" s="49">
        <v>141878</v>
      </c>
      <c r="K104" s="49"/>
    </row>
    <row r="105" spans="7:11" ht="15">
      <c r="G105" s="68"/>
      <c r="H105" s="73">
        <f>SUM(H102:H104)</f>
        <v>323526</v>
      </c>
      <c r="J105" s="73">
        <f>SUM(J102:J104)</f>
        <v>295099</v>
      </c>
      <c r="K105" s="49"/>
    </row>
    <row r="106" spans="7:11" ht="15">
      <c r="G106" s="68"/>
      <c r="H106" s="49"/>
      <c r="J106" s="49"/>
      <c r="K106" s="49"/>
    </row>
    <row r="107" spans="1:11" s="54" customFormat="1" ht="15.75">
      <c r="A107" s="53" t="s">
        <v>96</v>
      </c>
      <c r="B107" s="54" t="s">
        <v>152</v>
      </c>
      <c r="G107" s="20"/>
      <c r="H107" s="79"/>
      <c r="J107" s="80"/>
      <c r="K107" s="81"/>
    </row>
    <row r="108" spans="1:11" ht="15">
      <c r="A108" s="55"/>
      <c r="B108" s="21" t="s">
        <v>184</v>
      </c>
      <c r="G108" s="68"/>
      <c r="H108" s="82">
        <v>785143</v>
      </c>
      <c r="I108" s="48"/>
      <c r="J108" s="83">
        <f>358607+248585</f>
        <v>607192</v>
      </c>
      <c r="K108" s="76"/>
    </row>
    <row r="109" spans="1:11" ht="15">
      <c r="A109" s="55"/>
      <c r="B109" s="21" t="s">
        <v>186</v>
      </c>
      <c r="G109" s="68"/>
      <c r="H109" s="82">
        <v>7980855</v>
      </c>
      <c r="I109" s="48"/>
      <c r="J109" s="83">
        <v>6523522</v>
      </c>
      <c r="K109" s="76"/>
    </row>
    <row r="110" spans="1:11" ht="15">
      <c r="A110" s="55"/>
      <c r="G110" s="68"/>
      <c r="H110" s="71">
        <f>SUM(H108:H109)</f>
        <v>8765998</v>
      </c>
      <c r="I110" s="48"/>
      <c r="J110" s="71">
        <f>SUM(J108:J109)</f>
        <v>7130714</v>
      </c>
      <c r="K110" s="76"/>
    </row>
    <row r="111" spans="1:11" ht="15">
      <c r="A111" s="55"/>
      <c r="G111" s="68"/>
      <c r="H111" s="82"/>
      <c r="I111" s="48"/>
      <c r="J111" s="83"/>
      <c r="K111" s="76"/>
    </row>
    <row r="112" spans="1:11" ht="15">
      <c r="A112" s="55"/>
      <c r="B112" s="21" t="s">
        <v>145</v>
      </c>
      <c r="G112" s="68"/>
      <c r="H112" s="49"/>
      <c r="I112" s="48"/>
      <c r="J112" s="49"/>
      <c r="K112" s="49"/>
    </row>
    <row r="113" spans="2:11" ht="15">
      <c r="B113" s="21" t="s">
        <v>185</v>
      </c>
      <c r="G113" s="68"/>
      <c r="H113" s="49"/>
      <c r="I113" s="48"/>
      <c r="J113" s="49"/>
      <c r="K113" s="49"/>
    </row>
    <row r="114" spans="2:11" ht="15">
      <c r="B114" s="21" t="s">
        <v>143</v>
      </c>
      <c r="G114" s="68"/>
      <c r="H114" s="49">
        <v>7437684</v>
      </c>
      <c r="J114" s="49">
        <v>5640385</v>
      </c>
      <c r="K114" s="49"/>
    </row>
    <row r="115" spans="2:11" ht="15">
      <c r="B115" s="21" t="s">
        <v>144</v>
      </c>
      <c r="G115" s="68"/>
      <c r="H115" s="49">
        <v>543171</v>
      </c>
      <c r="J115" s="49">
        <v>883137</v>
      </c>
      <c r="K115" s="49"/>
    </row>
    <row r="116" spans="7:11" ht="15">
      <c r="G116" s="68"/>
      <c r="H116" s="73">
        <f>SUM(H114:H115)</f>
        <v>7980855</v>
      </c>
      <c r="J116" s="73">
        <f>SUM(J114:J115)</f>
        <v>6523522</v>
      </c>
      <c r="K116" s="49"/>
    </row>
    <row r="117" spans="7:11" ht="15">
      <c r="G117" s="68"/>
      <c r="H117" s="49"/>
      <c r="J117" s="49"/>
      <c r="K117" s="49"/>
    </row>
    <row r="118" spans="1:11" s="54" customFormat="1" ht="15.75">
      <c r="A118" s="53" t="s">
        <v>106</v>
      </c>
      <c r="B118" s="54" t="s">
        <v>153</v>
      </c>
      <c r="G118" s="20"/>
      <c r="H118" s="79"/>
      <c r="J118" s="80"/>
      <c r="K118" s="81"/>
    </row>
    <row r="119" spans="1:11" ht="15">
      <c r="A119" s="55"/>
      <c r="B119" s="21" t="s">
        <v>148</v>
      </c>
      <c r="G119" s="68"/>
      <c r="H119" s="49"/>
      <c r="K119" s="49"/>
    </row>
    <row r="120" spans="2:11" ht="15">
      <c r="B120" s="21" t="s">
        <v>63</v>
      </c>
      <c r="G120" s="68"/>
      <c r="H120" s="49">
        <v>65327</v>
      </c>
      <c r="J120" s="49">
        <v>32663</v>
      </c>
      <c r="K120" s="49"/>
    </row>
    <row r="121" spans="2:11" ht="15">
      <c r="B121" s="21" t="s">
        <v>29</v>
      </c>
      <c r="G121" s="68"/>
      <c r="H121" s="49">
        <v>28148</v>
      </c>
      <c r="J121" s="49">
        <f>60197+10813</f>
        <v>71010</v>
      </c>
      <c r="K121" s="49"/>
    </row>
    <row r="122" spans="2:11" ht="15">
      <c r="B122" s="21" t="s">
        <v>135</v>
      </c>
      <c r="G122" s="68"/>
      <c r="H122" s="49">
        <v>196611</v>
      </c>
      <c r="J122" s="49">
        <f>354211</f>
        <v>354211</v>
      </c>
      <c r="K122" s="49"/>
    </row>
    <row r="123" spans="2:11" ht="15">
      <c r="B123" s="21" t="s">
        <v>136</v>
      </c>
      <c r="G123" s="68"/>
      <c r="H123" s="49">
        <v>351382</v>
      </c>
      <c r="J123" s="49">
        <f>520521</f>
        <v>520521</v>
      </c>
      <c r="K123" s="49"/>
    </row>
    <row r="124" spans="7:11" ht="15">
      <c r="G124" s="68"/>
      <c r="H124" s="73">
        <f>SUM(H120:H123)</f>
        <v>641468</v>
      </c>
      <c r="J124" s="73">
        <f>SUM(J120:J123)</f>
        <v>978405</v>
      </c>
      <c r="K124" s="49"/>
    </row>
    <row r="125" spans="7:11" ht="15">
      <c r="G125" s="68"/>
      <c r="H125" s="49"/>
      <c r="J125" s="49"/>
      <c r="K125" s="49"/>
    </row>
    <row r="126" spans="2:11" ht="15">
      <c r="B126" s="21" t="s">
        <v>266</v>
      </c>
      <c r="G126" s="68"/>
      <c r="H126" s="49"/>
      <c r="J126" s="49"/>
      <c r="K126" s="49"/>
    </row>
    <row r="127" spans="2:11" ht="15">
      <c r="B127" s="21" t="s">
        <v>225</v>
      </c>
      <c r="G127" s="68"/>
      <c r="H127" s="72">
        <v>0</v>
      </c>
      <c r="J127" s="72">
        <v>22000</v>
      </c>
      <c r="K127" s="49"/>
    </row>
    <row r="128" spans="7:11" ht="15">
      <c r="G128" s="68"/>
      <c r="H128" s="49"/>
      <c r="J128" s="49"/>
      <c r="K128" s="49"/>
    </row>
    <row r="129" spans="7:11" ht="15">
      <c r="G129" s="68"/>
      <c r="H129" s="49"/>
      <c r="J129" s="49"/>
      <c r="K129" s="49"/>
    </row>
    <row r="130" spans="7:11" ht="15">
      <c r="G130" s="68"/>
      <c r="H130" s="75" t="s">
        <v>163</v>
      </c>
      <c r="J130" s="57" t="s">
        <v>163</v>
      </c>
      <c r="K130" s="49"/>
    </row>
    <row r="131" spans="7:11" ht="15">
      <c r="G131" s="68"/>
      <c r="H131" s="69" t="s">
        <v>231</v>
      </c>
      <c r="J131" s="69" t="s">
        <v>45</v>
      </c>
      <c r="K131" s="49"/>
    </row>
    <row r="132" spans="7:11" ht="15">
      <c r="G132" s="68"/>
      <c r="H132" s="78" t="s">
        <v>10</v>
      </c>
      <c r="J132" s="57" t="s">
        <v>10</v>
      </c>
      <c r="K132" s="49"/>
    </row>
    <row r="133" spans="1:11" s="54" customFormat="1" ht="15.75">
      <c r="A133" s="53" t="s">
        <v>111</v>
      </c>
      <c r="B133" s="54" t="s">
        <v>154</v>
      </c>
      <c r="G133" s="20"/>
      <c r="H133" s="84"/>
      <c r="J133" s="84"/>
      <c r="K133" s="84"/>
    </row>
    <row r="134" spans="1:11" ht="15">
      <c r="A134" s="55"/>
      <c r="B134" s="21" t="s">
        <v>149</v>
      </c>
      <c r="G134" s="68"/>
      <c r="H134" s="49"/>
      <c r="J134" s="49"/>
      <c r="K134" s="49"/>
    </row>
    <row r="135" spans="2:11" ht="15">
      <c r="B135" s="21" t="s">
        <v>130</v>
      </c>
      <c r="G135" s="68"/>
      <c r="H135" s="49">
        <v>342927</v>
      </c>
      <c r="J135" s="49">
        <v>342882</v>
      </c>
      <c r="K135" s="49"/>
    </row>
    <row r="136" spans="2:11" ht="15">
      <c r="B136" s="21" t="s">
        <v>129</v>
      </c>
      <c r="G136" s="68"/>
      <c r="H136" s="49">
        <v>106034</v>
      </c>
      <c r="J136" s="49">
        <v>47014</v>
      </c>
      <c r="K136" s="49"/>
    </row>
    <row r="137" spans="2:11" ht="15">
      <c r="B137" s="21" t="s">
        <v>51</v>
      </c>
      <c r="G137" s="68"/>
      <c r="H137" s="49">
        <f>-382466</f>
        <v>-382466</v>
      </c>
      <c r="J137" s="49">
        <v>-381923</v>
      </c>
      <c r="K137" s="49"/>
    </row>
    <row r="138" spans="2:11" ht="15">
      <c r="B138" s="21" t="s">
        <v>267</v>
      </c>
      <c r="G138" s="68"/>
      <c r="H138" s="49">
        <f>-25765</f>
        <v>-25765</v>
      </c>
      <c r="J138" s="49">
        <v>-32265</v>
      </c>
      <c r="K138" s="49"/>
    </row>
    <row r="139" spans="2:11" ht="15">
      <c r="B139" s="21" t="s">
        <v>245</v>
      </c>
      <c r="G139" s="68"/>
      <c r="H139" s="49">
        <v>58101</v>
      </c>
      <c r="J139" s="49">
        <v>0</v>
      </c>
      <c r="K139" s="49"/>
    </row>
    <row r="140" spans="2:11" ht="15">
      <c r="B140" s="21" t="s">
        <v>131</v>
      </c>
      <c r="G140" s="68"/>
      <c r="H140" s="49">
        <v>1764614</v>
      </c>
      <c r="J140" s="49">
        <v>1417834</v>
      </c>
      <c r="K140" s="49"/>
    </row>
    <row r="141" spans="7:11" ht="15">
      <c r="G141" s="68"/>
      <c r="H141" s="73">
        <f>SUM(H135:H140)</f>
        <v>1863445</v>
      </c>
      <c r="J141" s="73">
        <f>SUM(J135:J140)</f>
        <v>1393542</v>
      </c>
      <c r="K141" s="49"/>
    </row>
    <row r="142" spans="7:11" ht="11.25" customHeight="1">
      <c r="G142" s="68"/>
      <c r="H142" s="49"/>
      <c r="J142" s="49"/>
      <c r="K142" s="49"/>
    </row>
    <row r="143" spans="1:11" ht="15.75">
      <c r="A143" s="53" t="s">
        <v>112</v>
      </c>
      <c r="B143" s="54" t="s">
        <v>155</v>
      </c>
      <c r="G143" s="68"/>
      <c r="H143" s="49"/>
      <c r="J143" s="49"/>
      <c r="K143" s="49"/>
    </row>
    <row r="144" spans="1:11" ht="15">
      <c r="A144" s="55"/>
      <c r="B144" s="21" t="s">
        <v>150</v>
      </c>
      <c r="G144" s="68"/>
      <c r="H144" s="49"/>
      <c r="J144" s="49"/>
      <c r="K144" s="49"/>
    </row>
    <row r="145" spans="2:11" ht="15">
      <c r="B145" s="21" t="s">
        <v>141</v>
      </c>
      <c r="G145" s="85"/>
      <c r="H145" s="49">
        <v>1574</v>
      </c>
      <c r="J145" s="49">
        <v>3093</v>
      </c>
      <c r="K145" s="49"/>
    </row>
    <row r="146" spans="2:11" ht="15">
      <c r="B146" s="21" t="s">
        <v>142</v>
      </c>
      <c r="G146" s="68"/>
      <c r="H146" s="49">
        <v>4966</v>
      </c>
      <c r="J146" s="49">
        <v>4298</v>
      </c>
      <c r="K146" s="49"/>
    </row>
    <row r="147" spans="7:11" ht="15">
      <c r="G147" s="68"/>
      <c r="H147" s="73">
        <f>SUM(H145:H146)</f>
        <v>6540</v>
      </c>
      <c r="J147" s="73">
        <f>SUM(J145:J146)</f>
        <v>7391</v>
      </c>
      <c r="K147" s="49"/>
    </row>
    <row r="148" spans="7:11" ht="9.75" customHeight="1">
      <c r="G148" s="68"/>
      <c r="H148" s="49"/>
      <c r="J148" s="49"/>
      <c r="K148" s="49"/>
    </row>
    <row r="149" spans="1:11" s="54" customFormat="1" ht="15.75">
      <c r="A149" s="53" t="s">
        <v>113</v>
      </c>
      <c r="B149" s="54" t="s">
        <v>199</v>
      </c>
      <c r="G149" s="20"/>
      <c r="H149" s="84"/>
      <c r="J149" s="84"/>
      <c r="K149" s="84"/>
    </row>
    <row r="150" spans="2:11" ht="45" customHeight="1">
      <c r="B150" s="143" t="s">
        <v>246</v>
      </c>
      <c r="C150" s="143"/>
      <c r="D150" s="143"/>
      <c r="E150" s="143"/>
      <c r="F150" s="143"/>
      <c r="G150" s="143"/>
      <c r="H150" s="143"/>
      <c r="I150" s="143"/>
      <c r="J150" s="143"/>
      <c r="K150" s="49"/>
    </row>
    <row r="151" spans="7:11" ht="9" customHeight="1">
      <c r="G151" s="68"/>
      <c r="H151" s="49"/>
      <c r="J151" s="49"/>
      <c r="K151" s="49"/>
    </row>
    <row r="152" spans="1:2" s="54" customFormat="1" ht="15.75">
      <c r="A152" s="53" t="s">
        <v>156</v>
      </c>
      <c r="B152" s="54" t="s">
        <v>200</v>
      </c>
    </row>
    <row r="153" spans="1:10" ht="75" customHeight="1">
      <c r="A153" s="105"/>
      <c r="B153" s="132" t="s">
        <v>288</v>
      </c>
      <c r="C153" s="132"/>
      <c r="D153" s="132"/>
      <c r="E153" s="132"/>
      <c r="F153" s="132"/>
      <c r="G153" s="132"/>
      <c r="H153" s="132"/>
      <c r="I153" s="132"/>
      <c r="J153" s="132"/>
    </row>
    <row r="154" ht="10.5" customHeight="1">
      <c r="A154" s="74"/>
    </row>
    <row r="155" spans="1:10" ht="75" customHeight="1">
      <c r="A155" s="74"/>
      <c r="B155" s="141" t="s">
        <v>287</v>
      </c>
      <c r="C155" s="141"/>
      <c r="D155" s="141"/>
      <c r="E155" s="141"/>
      <c r="F155" s="141"/>
      <c r="G155" s="141"/>
      <c r="H155" s="141"/>
      <c r="I155" s="141"/>
      <c r="J155" s="141"/>
    </row>
    <row r="156" ht="17.25" customHeight="1">
      <c r="A156" s="74"/>
    </row>
    <row r="157" spans="1:2" s="54" customFormat="1" ht="15.75">
      <c r="A157" s="66" t="s">
        <v>157</v>
      </c>
      <c r="B157" s="54" t="s">
        <v>201</v>
      </c>
    </row>
    <row r="158" spans="1:2" ht="15">
      <c r="A158" s="74"/>
      <c r="B158" s="21" t="s">
        <v>227</v>
      </c>
    </row>
    <row r="159" ht="15">
      <c r="A159" s="74"/>
    </row>
    <row r="160" spans="1:2" s="54" customFormat="1" ht="15.75">
      <c r="A160" s="66" t="s">
        <v>158</v>
      </c>
      <c r="B160" s="54" t="s">
        <v>202</v>
      </c>
    </row>
    <row r="161" spans="1:10" s="54" customFormat="1" ht="75.75" customHeight="1">
      <c r="A161" s="66"/>
      <c r="B161" s="132" t="s">
        <v>268</v>
      </c>
      <c r="C161" s="138"/>
      <c r="D161" s="138"/>
      <c r="E161" s="138"/>
      <c r="F161" s="138"/>
      <c r="G161" s="138"/>
      <c r="H161" s="138"/>
      <c r="I161" s="138"/>
      <c r="J161" s="138"/>
    </row>
    <row r="162" s="54" customFormat="1" ht="15.75">
      <c r="A162" s="66"/>
    </row>
    <row r="163" spans="1:10" ht="29.25" customHeight="1">
      <c r="A163" s="74"/>
      <c r="B163" s="132" t="s">
        <v>263</v>
      </c>
      <c r="C163" s="132"/>
      <c r="D163" s="132"/>
      <c r="E163" s="132"/>
      <c r="F163" s="132"/>
      <c r="G163" s="132"/>
      <c r="H163" s="133"/>
      <c r="I163" s="133"/>
      <c r="J163" s="133"/>
    </row>
    <row r="164" spans="1:10" ht="15" customHeight="1">
      <c r="A164" s="74"/>
      <c r="B164" s="120"/>
      <c r="C164" s="120"/>
      <c r="D164" s="120"/>
      <c r="E164" s="120"/>
      <c r="F164" s="120"/>
      <c r="G164" s="120"/>
      <c r="H164" s="104"/>
      <c r="I164" s="104"/>
      <c r="J164" s="104"/>
    </row>
    <row r="165" spans="1:10" s="54" customFormat="1" ht="15.75">
      <c r="A165" s="66" t="s">
        <v>159</v>
      </c>
      <c r="B165" s="54" t="s">
        <v>94</v>
      </c>
      <c r="J165" s="68"/>
    </row>
    <row r="166" spans="1:10" s="54" customFormat="1" ht="15.75">
      <c r="A166" s="66"/>
      <c r="B166" s="21" t="s">
        <v>248</v>
      </c>
      <c r="J166" s="68"/>
    </row>
    <row r="167" spans="1:10" ht="15">
      <c r="A167" s="86"/>
      <c r="D167" s="55"/>
      <c r="H167" s="99"/>
      <c r="J167" s="100"/>
    </row>
    <row r="168" spans="1:2" s="54" customFormat="1" ht="15.75">
      <c r="A168" s="66" t="s">
        <v>160</v>
      </c>
      <c r="B168" s="54" t="s">
        <v>203</v>
      </c>
    </row>
    <row r="169" spans="1:3" ht="15">
      <c r="A169" s="74"/>
      <c r="B169" s="21" t="s">
        <v>264</v>
      </c>
      <c r="C169" s="87"/>
    </row>
    <row r="170" ht="15">
      <c r="A170" s="74"/>
    </row>
    <row r="171" spans="1:2" s="54" customFormat="1" ht="15.75">
      <c r="A171" s="66" t="s">
        <v>161</v>
      </c>
      <c r="B171" s="54" t="s">
        <v>196</v>
      </c>
    </row>
    <row r="172" spans="1:3" ht="15">
      <c r="A172" s="74"/>
      <c r="B172" s="21" t="s">
        <v>170</v>
      </c>
      <c r="C172" s="87"/>
    </row>
    <row r="173" spans="1:3" ht="15">
      <c r="A173" s="74"/>
      <c r="C173" s="87"/>
    </row>
    <row r="174" spans="1:10" ht="15">
      <c r="A174" s="74"/>
      <c r="C174" s="87"/>
      <c r="H174" s="68" t="s">
        <v>92</v>
      </c>
      <c r="J174" s="68" t="s">
        <v>92</v>
      </c>
    </row>
    <row r="175" spans="1:10" ht="15">
      <c r="A175" s="74"/>
      <c r="H175" s="69" t="s">
        <v>231</v>
      </c>
      <c r="J175" s="69" t="s">
        <v>45</v>
      </c>
    </row>
    <row r="176" spans="1:10" ht="15.75">
      <c r="A176" s="74"/>
      <c r="B176" s="54" t="s">
        <v>97</v>
      </c>
      <c r="H176" s="68" t="s">
        <v>10</v>
      </c>
      <c r="J176" s="68" t="s">
        <v>10</v>
      </c>
    </row>
    <row r="177" spans="1:10" ht="15">
      <c r="A177" s="74"/>
      <c r="B177" s="21" t="s">
        <v>98</v>
      </c>
      <c r="H177" s="48">
        <f>218623+4500</f>
        <v>223123</v>
      </c>
      <c r="J177" s="48">
        <v>230484</v>
      </c>
    </row>
    <row r="178" spans="1:10" ht="15">
      <c r="A178" s="74"/>
      <c r="B178" s="21" t="s">
        <v>99</v>
      </c>
      <c r="H178" s="48">
        <v>64698</v>
      </c>
      <c r="J178" s="48">
        <v>53574</v>
      </c>
    </row>
    <row r="179" spans="1:10" ht="15">
      <c r="A179" s="74"/>
      <c r="B179" s="21" t="s">
        <v>100</v>
      </c>
      <c r="H179" s="48">
        <v>21977</v>
      </c>
      <c r="J179" s="48">
        <v>22591</v>
      </c>
    </row>
    <row r="180" spans="1:10" ht="15">
      <c r="A180" s="74"/>
      <c r="B180" s="21" t="s">
        <v>101</v>
      </c>
      <c r="H180" s="48">
        <f>356048+26288</f>
        <v>382336</v>
      </c>
      <c r="J180" s="48">
        <v>301844</v>
      </c>
    </row>
    <row r="181" spans="1:10" ht="15">
      <c r="A181" s="74"/>
      <c r="B181" s="21" t="s">
        <v>102</v>
      </c>
      <c r="H181" s="48">
        <v>164349</v>
      </c>
      <c r="J181" s="48">
        <v>71000</v>
      </c>
    </row>
    <row r="182" spans="1:10" ht="15">
      <c r="A182" s="74"/>
      <c r="B182" s="21" t="s">
        <v>103</v>
      </c>
      <c r="H182" s="48"/>
      <c r="J182" s="48"/>
    </row>
    <row r="183" spans="1:10" ht="15">
      <c r="A183" s="74"/>
      <c r="B183" s="55" t="s">
        <v>175</v>
      </c>
      <c r="H183" s="48">
        <v>1174899</v>
      </c>
      <c r="J183" s="48">
        <v>1105066</v>
      </c>
    </row>
    <row r="184" spans="1:10" ht="15">
      <c r="A184" s="74"/>
      <c r="B184" s="55" t="s">
        <v>176</v>
      </c>
      <c r="H184" s="48">
        <f>545483+243214</f>
        <v>788697</v>
      </c>
      <c r="J184" s="48">
        <v>896250</v>
      </c>
    </row>
    <row r="185" spans="1:10" ht="15">
      <c r="A185" s="74"/>
      <c r="B185" s="21" t="s">
        <v>265</v>
      </c>
      <c r="H185" s="48">
        <v>21332</v>
      </c>
      <c r="J185" s="48">
        <v>145906</v>
      </c>
    </row>
    <row r="186" spans="1:10" ht="15">
      <c r="A186" s="74"/>
      <c r="B186" s="21" t="s">
        <v>104</v>
      </c>
      <c r="H186" s="48">
        <f>734887+3345</f>
        <v>738232</v>
      </c>
      <c r="J186" s="48">
        <v>579344</v>
      </c>
    </row>
    <row r="187" spans="1:10" ht="15">
      <c r="A187" s="74"/>
      <c r="B187" s="21" t="s">
        <v>60</v>
      </c>
      <c r="H187" s="73">
        <f>SUM(H177:H186)</f>
        <v>3579643</v>
      </c>
      <c r="J187" s="73">
        <f>SUM(J177:J186)</f>
        <v>3406059</v>
      </c>
    </row>
    <row r="188" spans="1:10" s="89" customFormat="1" ht="15">
      <c r="A188" s="88"/>
      <c r="D188" s="134"/>
      <c r="E188" s="134"/>
      <c r="F188" s="134"/>
      <c r="G188" s="134"/>
      <c r="H188" s="134"/>
      <c r="I188" s="134"/>
      <c r="J188" s="134"/>
    </row>
    <row r="189" spans="1:10" s="89" customFormat="1" ht="45" customHeight="1">
      <c r="A189" s="88"/>
      <c r="B189" s="132" t="s">
        <v>276</v>
      </c>
      <c r="C189" s="132"/>
      <c r="D189" s="132"/>
      <c r="E189" s="132"/>
      <c r="F189" s="132"/>
      <c r="G189" s="132"/>
      <c r="H189" s="133"/>
      <c r="I189" s="133"/>
      <c r="J189" s="133"/>
    </row>
    <row r="190" spans="1:10" s="89" customFormat="1" ht="0.75" customHeight="1">
      <c r="A190" s="88"/>
      <c r="D190" s="57"/>
      <c r="E190" s="57"/>
      <c r="F190" s="57"/>
      <c r="G190" s="57"/>
      <c r="H190" s="57"/>
      <c r="I190" s="57"/>
      <c r="J190" s="57"/>
    </row>
    <row r="191" spans="1:10" s="89" customFormat="1" ht="46.5" customHeight="1">
      <c r="A191" s="88"/>
      <c r="B191" s="132" t="s">
        <v>105</v>
      </c>
      <c r="C191" s="132"/>
      <c r="D191" s="132"/>
      <c r="E191" s="132"/>
      <c r="F191" s="132"/>
      <c r="G191" s="132"/>
      <c r="H191" s="133"/>
      <c r="I191" s="133"/>
      <c r="J191" s="133"/>
    </row>
    <row r="192" spans="1:10" s="89" customFormat="1" ht="15">
      <c r="A192" s="88"/>
      <c r="D192" s="90"/>
      <c r="E192" s="90"/>
      <c r="F192" s="90"/>
      <c r="G192" s="90"/>
      <c r="H192" s="90"/>
      <c r="I192" s="90"/>
      <c r="J192" s="90"/>
    </row>
    <row r="193" spans="1:10" s="91" customFormat="1" ht="15.75">
      <c r="A193" s="56" t="s">
        <v>162</v>
      </c>
      <c r="B193" s="91" t="s">
        <v>107</v>
      </c>
      <c r="D193" s="92"/>
      <c r="E193" s="92"/>
      <c r="F193" s="92"/>
      <c r="G193" s="92"/>
      <c r="H193" s="92"/>
      <c r="I193" s="92"/>
      <c r="J193" s="92"/>
    </row>
    <row r="194" spans="1:10" s="89" customFormat="1" ht="15">
      <c r="A194" s="88"/>
      <c r="D194" s="145" t="s">
        <v>228</v>
      </c>
      <c r="E194" s="136"/>
      <c r="F194" s="136"/>
      <c r="G194" s="136"/>
      <c r="H194" s="136"/>
      <c r="I194" s="136"/>
      <c r="J194" s="137"/>
    </row>
    <row r="195" spans="1:10" s="89" customFormat="1" ht="15">
      <c r="A195" s="88"/>
      <c r="D195" s="144" t="s">
        <v>14</v>
      </c>
      <c r="E195" s="144"/>
      <c r="F195" s="144" t="s">
        <v>108</v>
      </c>
      <c r="G195" s="144"/>
      <c r="H195" s="136" t="s">
        <v>64</v>
      </c>
      <c r="I195" s="136"/>
      <c r="J195" s="137"/>
    </row>
    <row r="196" spans="1:10" s="89" customFormat="1" ht="15">
      <c r="A196" s="88"/>
      <c r="D196" s="60" t="s">
        <v>4</v>
      </c>
      <c r="E196" s="32" t="s">
        <v>5</v>
      </c>
      <c r="F196" s="60" t="s">
        <v>4</v>
      </c>
      <c r="G196" s="32" t="s">
        <v>5</v>
      </c>
      <c r="H196" s="60" t="s">
        <v>4</v>
      </c>
      <c r="I196" s="57"/>
      <c r="J196" s="44" t="s">
        <v>5</v>
      </c>
    </row>
    <row r="197" spans="1:10" s="89" customFormat="1" ht="15">
      <c r="A197" s="88"/>
      <c r="D197" s="59" t="s">
        <v>6</v>
      </c>
      <c r="E197" s="30" t="s">
        <v>8</v>
      </c>
      <c r="F197" s="59" t="s">
        <v>6</v>
      </c>
      <c r="G197" s="30" t="s">
        <v>8</v>
      </c>
      <c r="H197" s="59" t="s">
        <v>6</v>
      </c>
      <c r="I197" s="57"/>
      <c r="J197" s="28" t="s">
        <v>8</v>
      </c>
    </row>
    <row r="198" spans="1:10" s="89" customFormat="1" ht="15">
      <c r="A198" s="88"/>
      <c r="D198" s="59" t="s">
        <v>7</v>
      </c>
      <c r="E198" s="30" t="s">
        <v>9</v>
      </c>
      <c r="F198" s="59" t="s">
        <v>7</v>
      </c>
      <c r="G198" s="30" t="s">
        <v>9</v>
      </c>
      <c r="H198" s="59" t="s">
        <v>7</v>
      </c>
      <c r="I198" s="57"/>
      <c r="J198" s="28" t="s">
        <v>9</v>
      </c>
    </row>
    <row r="199" spans="1:10" s="89" customFormat="1" ht="15">
      <c r="A199" s="88"/>
      <c r="D199" s="62" t="s">
        <v>231</v>
      </c>
      <c r="E199" s="31" t="s">
        <v>45</v>
      </c>
      <c r="F199" s="62" t="s">
        <v>231</v>
      </c>
      <c r="G199" s="31" t="s">
        <v>45</v>
      </c>
      <c r="H199" s="62" t="s">
        <v>231</v>
      </c>
      <c r="I199" s="93"/>
      <c r="J199" s="29" t="s">
        <v>45</v>
      </c>
    </row>
    <row r="200" spans="1:10" s="89" customFormat="1" ht="15">
      <c r="A200" s="88"/>
      <c r="D200" s="59" t="s">
        <v>10</v>
      </c>
      <c r="E200" s="59" t="s">
        <v>10</v>
      </c>
      <c r="F200" s="59" t="s">
        <v>10</v>
      </c>
      <c r="G200" s="59" t="s">
        <v>10</v>
      </c>
      <c r="H200" s="59" t="s">
        <v>10</v>
      </c>
      <c r="I200" s="57"/>
      <c r="J200" s="61" t="s">
        <v>10</v>
      </c>
    </row>
    <row r="201" spans="1:10" s="89" customFormat="1" ht="8.25" customHeight="1">
      <c r="A201" s="88"/>
      <c r="D201" s="59"/>
      <c r="E201" s="59"/>
      <c r="F201" s="59"/>
      <c r="G201" s="59"/>
      <c r="H201" s="59"/>
      <c r="I201" s="57"/>
      <c r="J201" s="61"/>
    </row>
    <row r="202" spans="1:10" s="89" customFormat="1" ht="15">
      <c r="A202" s="88"/>
      <c r="B202" s="27" t="s">
        <v>65</v>
      </c>
      <c r="C202" s="27"/>
      <c r="D202" s="50">
        <v>5531252</v>
      </c>
      <c r="E202" s="50">
        <v>3286672</v>
      </c>
      <c r="F202" s="50">
        <v>372772</v>
      </c>
      <c r="G202" s="50">
        <v>149110</v>
      </c>
      <c r="H202" s="50">
        <v>1526557</v>
      </c>
      <c r="I202" s="49"/>
      <c r="J202" s="64">
        <v>1315982</v>
      </c>
    </row>
    <row r="203" spans="1:10" s="89" customFormat="1" ht="15">
      <c r="A203" s="88"/>
      <c r="B203" s="27" t="s">
        <v>109</v>
      </c>
      <c r="C203" s="27"/>
      <c r="D203" s="50">
        <v>1120253</v>
      </c>
      <c r="E203" s="50">
        <v>1240132</v>
      </c>
      <c r="F203" s="50">
        <v>214347</v>
      </c>
      <c r="G203" s="50">
        <v>-33519</v>
      </c>
      <c r="H203" s="50">
        <v>13737279</v>
      </c>
      <c r="I203" s="49"/>
      <c r="J203" s="64">
        <v>13011288</v>
      </c>
    </row>
    <row r="204" spans="2:10" s="89" customFormat="1" ht="15">
      <c r="B204" s="27" t="s">
        <v>66</v>
      </c>
      <c r="C204" s="27"/>
      <c r="D204" s="50">
        <v>126222</v>
      </c>
      <c r="E204" s="50">
        <v>250519</v>
      </c>
      <c r="F204" s="50">
        <v>23104</v>
      </c>
      <c r="G204" s="50">
        <v>-27998</v>
      </c>
      <c r="H204" s="50">
        <v>0</v>
      </c>
      <c r="I204" s="49"/>
      <c r="J204" s="64">
        <v>0</v>
      </c>
    </row>
    <row r="205" spans="2:10" s="89" customFormat="1" ht="15">
      <c r="B205" s="27" t="s">
        <v>67</v>
      </c>
      <c r="C205" s="27"/>
      <c r="D205" s="50">
        <v>92792</v>
      </c>
      <c r="E205" s="50">
        <v>61345</v>
      </c>
      <c r="F205" s="50">
        <v>8357</v>
      </c>
      <c r="G205" s="50">
        <v>-3829</v>
      </c>
      <c r="H205" s="50">
        <v>0</v>
      </c>
      <c r="I205" s="49"/>
      <c r="J205" s="64">
        <v>0</v>
      </c>
    </row>
    <row r="206" spans="2:10" s="89" customFormat="1" ht="15">
      <c r="B206" s="27" t="s">
        <v>44</v>
      </c>
      <c r="C206" s="27"/>
      <c r="D206" s="51">
        <v>76026</v>
      </c>
      <c r="E206" s="51">
        <v>67952</v>
      </c>
      <c r="F206" s="51">
        <v>1890</v>
      </c>
      <c r="G206" s="51">
        <v>17814</v>
      </c>
      <c r="H206" s="51">
        <v>30</v>
      </c>
      <c r="I206" s="72"/>
      <c r="J206" s="94">
        <v>32</v>
      </c>
    </row>
    <row r="207" spans="2:11" ht="15">
      <c r="B207" s="5"/>
      <c r="C207" s="5"/>
      <c r="D207" s="50">
        <f aca="true" t="shared" si="0" ref="D207:J207">SUM(D202:D206)</f>
        <v>6946545</v>
      </c>
      <c r="E207" s="50">
        <f t="shared" si="0"/>
        <v>4906620</v>
      </c>
      <c r="F207" s="50">
        <f t="shared" si="0"/>
        <v>620470</v>
      </c>
      <c r="G207" s="50">
        <f t="shared" si="0"/>
        <v>101578</v>
      </c>
      <c r="H207" s="50">
        <f t="shared" si="0"/>
        <v>15263866</v>
      </c>
      <c r="I207" s="95"/>
      <c r="J207" s="96">
        <f t="shared" si="0"/>
        <v>14327302</v>
      </c>
      <c r="K207" s="95"/>
    </row>
    <row r="208" spans="2:10" ht="15">
      <c r="B208" s="5" t="s">
        <v>68</v>
      </c>
      <c r="C208" s="5"/>
      <c r="D208" s="50"/>
      <c r="E208" s="50"/>
      <c r="F208" s="50"/>
      <c r="G208" s="50"/>
      <c r="H208" s="50"/>
      <c r="I208" s="49"/>
      <c r="J208" s="64"/>
    </row>
    <row r="209" spans="2:10" ht="15">
      <c r="B209" s="5" t="s">
        <v>281</v>
      </c>
      <c r="C209" s="5"/>
      <c r="D209" s="50"/>
      <c r="E209" s="50"/>
      <c r="F209" s="50"/>
      <c r="G209" s="50"/>
      <c r="H209" s="50"/>
      <c r="I209" s="49"/>
      <c r="J209" s="64"/>
    </row>
    <row r="210" spans="2:10" ht="15">
      <c r="B210" s="5"/>
      <c r="C210" s="5" t="s">
        <v>110</v>
      </c>
      <c r="D210" s="50">
        <v>-1513737</v>
      </c>
      <c r="E210" s="50">
        <v>-1303147</v>
      </c>
      <c r="F210" s="50">
        <v>0</v>
      </c>
      <c r="G210" s="50">
        <v>0</v>
      </c>
      <c r="H210" s="50">
        <v>0</v>
      </c>
      <c r="I210" s="49"/>
      <c r="J210" s="64">
        <v>0</v>
      </c>
    </row>
    <row r="211" spans="4:10" ht="8.25" customHeight="1">
      <c r="D211" s="51"/>
      <c r="E211" s="51"/>
      <c r="F211" s="51"/>
      <c r="G211" s="51"/>
      <c r="H211" s="51"/>
      <c r="I211" s="72"/>
      <c r="J211" s="94"/>
    </row>
    <row r="212" spans="4:10" ht="15">
      <c r="D212" s="51">
        <f aca="true" t="shared" si="1" ref="D212:J212">SUM(D207:D211)</f>
        <v>5432808</v>
      </c>
      <c r="E212" s="51">
        <f t="shared" si="1"/>
        <v>3603473</v>
      </c>
      <c r="F212" s="51">
        <f t="shared" si="1"/>
        <v>620470</v>
      </c>
      <c r="G212" s="51">
        <f t="shared" si="1"/>
        <v>101578</v>
      </c>
      <c r="H212" s="51">
        <f t="shared" si="1"/>
        <v>15263866</v>
      </c>
      <c r="I212" s="72"/>
      <c r="J212" s="94">
        <f t="shared" si="1"/>
        <v>14327302</v>
      </c>
    </row>
    <row r="213" spans="4:10" ht="15">
      <c r="D213" s="97"/>
      <c r="E213" s="97"/>
      <c r="F213" s="97"/>
      <c r="G213" s="97"/>
      <c r="H213" s="97"/>
      <c r="J213" s="97"/>
    </row>
    <row r="214" spans="4:10" ht="15">
      <c r="D214" s="97"/>
      <c r="E214" s="97"/>
      <c r="F214" s="97"/>
      <c r="G214" s="97"/>
      <c r="H214" s="97"/>
      <c r="J214" s="97"/>
    </row>
    <row r="215" spans="1:2" ht="18" customHeight="1">
      <c r="A215" s="56" t="s">
        <v>171</v>
      </c>
      <c r="B215" s="91" t="s">
        <v>195</v>
      </c>
    </row>
    <row r="216" spans="2:10" ht="30" customHeight="1">
      <c r="B216" s="131" t="s">
        <v>282</v>
      </c>
      <c r="C216" s="131"/>
      <c r="D216" s="131"/>
      <c r="E216" s="131"/>
      <c r="F216" s="131"/>
      <c r="G216" s="131"/>
      <c r="H216" s="131"/>
      <c r="I216" s="131"/>
      <c r="J216" s="131"/>
    </row>
    <row r="218" spans="1:2" s="54" customFormat="1" ht="15.75">
      <c r="A218" s="53" t="s">
        <v>172</v>
      </c>
      <c r="B218" s="54" t="s">
        <v>217</v>
      </c>
    </row>
    <row r="219" spans="1:10" s="54" customFormat="1" ht="43.5" customHeight="1">
      <c r="A219" s="106"/>
      <c r="B219" s="141" t="s">
        <v>283</v>
      </c>
      <c r="C219" s="141"/>
      <c r="D219" s="141"/>
      <c r="E219" s="141"/>
      <c r="F219" s="141"/>
      <c r="G219" s="141"/>
      <c r="H219" s="141"/>
      <c r="I219" s="141"/>
      <c r="J219" s="141"/>
    </row>
    <row r="220" spans="1:10" s="112" customFormat="1" ht="2.25" customHeight="1">
      <c r="A220" s="107"/>
      <c r="B220" s="109"/>
      <c r="C220" s="109"/>
      <c r="D220" s="109"/>
      <c r="E220" s="109"/>
      <c r="F220" s="109"/>
      <c r="G220" s="109"/>
      <c r="H220" s="109"/>
      <c r="I220" s="109"/>
      <c r="J220" s="109"/>
    </row>
    <row r="221" spans="1:10" s="112" customFormat="1" ht="45" customHeight="1">
      <c r="A221" s="107"/>
      <c r="B221" s="131" t="s">
        <v>285</v>
      </c>
      <c r="C221" s="131"/>
      <c r="D221" s="131"/>
      <c r="E221" s="131"/>
      <c r="F221" s="131"/>
      <c r="G221" s="131"/>
      <c r="H221" s="131"/>
      <c r="I221" s="131"/>
      <c r="J221" s="131"/>
    </row>
    <row r="222" spans="1:10" s="112" customFormat="1" ht="9.75" customHeight="1">
      <c r="A222" s="107"/>
      <c r="B222" s="108"/>
      <c r="C222" s="108"/>
      <c r="D222" s="108"/>
      <c r="E222" s="108"/>
      <c r="F222" s="108"/>
      <c r="G222" s="108"/>
      <c r="H222" s="108"/>
      <c r="I222" s="108"/>
      <c r="J222" s="108"/>
    </row>
    <row r="223" spans="1:2" s="54" customFormat="1" ht="15.75">
      <c r="A223" s="53"/>
      <c r="B223" s="54" t="s">
        <v>204</v>
      </c>
    </row>
    <row r="224" spans="1:10" s="112" customFormat="1" ht="15" customHeight="1">
      <c r="A224" s="107"/>
      <c r="B224" s="108"/>
      <c r="C224" s="108"/>
      <c r="D224" s="108"/>
      <c r="E224" s="108"/>
      <c r="F224" s="108"/>
      <c r="G224" s="108"/>
      <c r="H224" s="108"/>
      <c r="I224" s="108"/>
      <c r="J224" s="108"/>
    </row>
    <row r="225" spans="1:10" s="54" customFormat="1" ht="12" customHeight="1">
      <c r="A225" s="53"/>
      <c r="B225" s="146" t="s">
        <v>205</v>
      </c>
      <c r="C225" s="146"/>
      <c r="D225" s="146"/>
      <c r="E225" s="146"/>
      <c r="F225" s="146"/>
      <c r="G225" s="146"/>
      <c r="H225" s="146"/>
      <c r="I225" s="146"/>
      <c r="J225" s="146"/>
    </row>
    <row r="226" spans="1:10" ht="72.75" customHeight="1">
      <c r="A226" s="55"/>
      <c r="B226" s="141" t="s">
        <v>271</v>
      </c>
      <c r="C226" s="141"/>
      <c r="D226" s="141"/>
      <c r="E226" s="141"/>
      <c r="F226" s="141"/>
      <c r="G226" s="141"/>
      <c r="H226" s="141"/>
      <c r="I226" s="141"/>
      <c r="J226" s="141"/>
    </row>
    <row r="227" spans="1:10" s="104" customFormat="1" ht="0.75" customHeight="1">
      <c r="A227" s="113"/>
      <c r="B227" s="109"/>
      <c r="C227" s="109"/>
      <c r="D227" s="109"/>
      <c r="E227" s="109"/>
      <c r="F227" s="109"/>
      <c r="G227" s="109"/>
      <c r="H227" s="109"/>
      <c r="I227" s="109"/>
      <c r="J227" s="109"/>
    </row>
    <row r="228" spans="1:10" ht="29.25" customHeight="1">
      <c r="A228" s="55"/>
      <c r="B228" s="141" t="s">
        <v>272</v>
      </c>
      <c r="C228" s="141"/>
      <c r="D228" s="141"/>
      <c r="E228" s="141"/>
      <c r="F228" s="141"/>
      <c r="G228" s="141"/>
      <c r="H228" s="141"/>
      <c r="I228" s="141"/>
      <c r="J228" s="141"/>
    </row>
    <row r="229" spans="1:10" s="112" customFormat="1" ht="3.75" customHeight="1">
      <c r="A229" s="107"/>
      <c r="B229" s="111"/>
      <c r="C229" s="111"/>
      <c r="D229" s="111"/>
      <c r="E229" s="111"/>
      <c r="F229" s="111"/>
      <c r="G229" s="111"/>
      <c r="H229" s="111"/>
      <c r="I229" s="111"/>
      <c r="J229" s="111"/>
    </row>
    <row r="230" spans="1:10" s="54" customFormat="1" ht="15.75">
      <c r="A230" s="53"/>
      <c r="B230" s="147" t="s">
        <v>206</v>
      </c>
      <c r="C230" s="147"/>
      <c r="D230" s="147"/>
      <c r="E230" s="147"/>
      <c r="F230" s="147"/>
      <c r="G230" s="147"/>
      <c r="H230" s="147"/>
      <c r="I230" s="147"/>
      <c r="J230" s="147"/>
    </row>
    <row r="231" spans="1:10" ht="32.25" customHeight="1">
      <c r="A231" s="55"/>
      <c r="B231" s="131" t="s">
        <v>251</v>
      </c>
      <c r="C231" s="131"/>
      <c r="D231" s="131"/>
      <c r="E231" s="131"/>
      <c r="F231" s="131"/>
      <c r="G231" s="131"/>
      <c r="H231" s="131"/>
      <c r="I231" s="131"/>
      <c r="J231" s="131"/>
    </row>
    <row r="232" spans="1:10" s="112" customFormat="1" ht="15" customHeight="1">
      <c r="A232" s="107"/>
      <c r="B232" s="111" t="s">
        <v>207</v>
      </c>
      <c r="C232" s="111"/>
      <c r="D232" s="111"/>
      <c r="E232" s="111"/>
      <c r="F232" s="111"/>
      <c r="G232" s="111"/>
      <c r="H232" s="111"/>
      <c r="I232" s="111"/>
      <c r="J232" s="111"/>
    </row>
    <row r="233" spans="2:10" s="54" customFormat="1" ht="15.75">
      <c r="B233" s="139" t="s">
        <v>208</v>
      </c>
      <c r="C233" s="140"/>
      <c r="D233" s="140"/>
      <c r="E233" s="140"/>
      <c r="F233" s="140"/>
      <c r="G233" s="140"/>
      <c r="H233" s="140"/>
      <c r="I233" s="140"/>
      <c r="J233" s="140"/>
    </row>
    <row r="234" spans="2:10" s="54" customFormat="1" ht="90" customHeight="1">
      <c r="B234" s="141" t="s">
        <v>290</v>
      </c>
      <c r="C234" s="141"/>
      <c r="D234" s="141"/>
      <c r="E234" s="141"/>
      <c r="F234" s="141"/>
      <c r="G234" s="141"/>
      <c r="H234" s="141"/>
      <c r="I234" s="141"/>
      <c r="J234" s="141"/>
    </row>
    <row r="235" spans="1:10" s="54" customFormat="1" ht="13.5" customHeight="1" hidden="1">
      <c r="A235" s="107"/>
      <c r="B235" s="108"/>
      <c r="C235" s="108"/>
      <c r="D235" s="108"/>
      <c r="E235" s="108"/>
      <c r="F235" s="108"/>
      <c r="G235" s="108"/>
      <c r="H235" s="108"/>
      <c r="I235" s="108"/>
      <c r="J235" s="108"/>
    </row>
    <row r="236" spans="2:10" ht="30" customHeight="1">
      <c r="B236" s="141" t="s">
        <v>279</v>
      </c>
      <c r="C236" s="141"/>
      <c r="D236" s="141"/>
      <c r="E236" s="141"/>
      <c r="F236" s="141"/>
      <c r="G236" s="141"/>
      <c r="H236" s="141"/>
      <c r="I236" s="141"/>
      <c r="J236" s="141"/>
    </row>
    <row r="237" spans="1:10" s="104" customFormat="1" ht="15" customHeight="1">
      <c r="A237" s="56"/>
      <c r="B237" s="117"/>
      <c r="C237" s="114"/>
      <c r="D237" s="114"/>
      <c r="E237" s="114"/>
      <c r="F237" s="114"/>
      <c r="G237" s="114"/>
      <c r="H237" s="114"/>
      <c r="I237" s="114"/>
      <c r="J237" s="114"/>
    </row>
    <row r="238" spans="2:10" ht="15.75">
      <c r="B238" s="115" t="s">
        <v>209</v>
      </c>
      <c r="C238" s="116"/>
      <c r="D238" s="116"/>
      <c r="E238" s="116"/>
      <c r="F238" s="116"/>
      <c r="G238" s="116"/>
      <c r="H238" s="116"/>
      <c r="I238" s="116"/>
      <c r="J238" s="116"/>
    </row>
    <row r="239" spans="2:10" ht="73.5" customHeight="1">
      <c r="B239" s="141" t="s">
        <v>275</v>
      </c>
      <c r="C239" s="141"/>
      <c r="D239" s="141"/>
      <c r="E239" s="141"/>
      <c r="F239" s="141"/>
      <c r="G239" s="141"/>
      <c r="H239" s="141"/>
      <c r="I239" s="141"/>
      <c r="J239" s="141"/>
    </row>
    <row r="240" spans="2:10" s="104" customFormat="1" ht="3.75" customHeight="1">
      <c r="B240" s="110"/>
      <c r="C240" s="110"/>
      <c r="D240" s="110"/>
      <c r="E240" s="110"/>
      <c r="F240" s="110"/>
      <c r="G240" s="110"/>
      <c r="H240" s="110"/>
      <c r="I240" s="110"/>
      <c r="J240" s="110"/>
    </row>
    <row r="241" ht="15.75">
      <c r="B241" s="54" t="s">
        <v>210</v>
      </c>
    </row>
    <row r="242" ht="15">
      <c r="B242" s="21" t="s">
        <v>211</v>
      </c>
    </row>
    <row r="243" spans="2:10" s="104" customFormat="1" ht="15">
      <c r="B243" s="110"/>
      <c r="C243" s="110"/>
      <c r="D243" s="110"/>
      <c r="E243" s="110"/>
      <c r="F243" s="110"/>
      <c r="G243" s="110"/>
      <c r="H243" s="110"/>
      <c r="I243" s="110"/>
      <c r="J243" s="110"/>
    </row>
    <row r="244" spans="1:10" ht="15.75">
      <c r="A244" s="53" t="s">
        <v>173</v>
      </c>
      <c r="B244" s="147" t="s">
        <v>218</v>
      </c>
      <c r="C244" s="140"/>
      <c r="D244" s="140"/>
      <c r="E244" s="140"/>
      <c r="F244" s="140"/>
      <c r="G244" s="140"/>
      <c r="H244" s="140"/>
      <c r="I244" s="140"/>
      <c r="J244" s="140"/>
    </row>
    <row r="245" spans="2:10" ht="43.5" customHeight="1">
      <c r="B245" s="141" t="s">
        <v>286</v>
      </c>
      <c r="C245" s="141"/>
      <c r="D245" s="141"/>
      <c r="E245" s="141"/>
      <c r="F245" s="141"/>
      <c r="G245" s="141"/>
      <c r="H245" s="141"/>
      <c r="I245" s="141"/>
      <c r="J245" s="141"/>
    </row>
    <row r="246" spans="2:10" ht="9.75" customHeight="1">
      <c r="B246" s="140"/>
      <c r="C246" s="140"/>
      <c r="D246" s="140"/>
      <c r="E246" s="140"/>
      <c r="F246" s="140"/>
      <c r="G246" s="140"/>
      <c r="H246" s="140"/>
      <c r="I246" s="140"/>
      <c r="J246" s="140"/>
    </row>
    <row r="247" spans="2:10" ht="29.25" customHeight="1" hidden="1">
      <c r="B247" s="131" t="s">
        <v>252</v>
      </c>
      <c r="C247" s="131"/>
      <c r="D247" s="131"/>
      <c r="E247" s="131"/>
      <c r="F247" s="131"/>
      <c r="G247" s="131"/>
      <c r="H247" s="131"/>
      <c r="I247" s="131"/>
      <c r="J247" s="131"/>
    </row>
    <row r="248" spans="2:10" ht="11.25" customHeight="1" hidden="1">
      <c r="B248" s="140"/>
      <c r="C248" s="140"/>
      <c r="D248" s="140"/>
      <c r="E248" s="140"/>
      <c r="F248" s="140"/>
      <c r="G248" s="140"/>
      <c r="H248" s="140"/>
      <c r="I248" s="140"/>
      <c r="J248" s="140"/>
    </row>
    <row r="249" spans="2:10" ht="32.25" customHeight="1">
      <c r="B249" s="131" t="s">
        <v>274</v>
      </c>
      <c r="C249" s="131"/>
      <c r="D249" s="131"/>
      <c r="E249" s="131"/>
      <c r="F249" s="131"/>
      <c r="G249" s="131"/>
      <c r="H249" s="131"/>
      <c r="I249" s="131"/>
      <c r="J249" s="131"/>
    </row>
    <row r="250" spans="2:10" ht="15">
      <c r="B250" s="98"/>
      <c r="C250" s="98"/>
      <c r="D250" s="98"/>
      <c r="E250" s="98"/>
      <c r="F250" s="98"/>
      <c r="G250" s="98"/>
      <c r="H250" s="98"/>
      <c r="I250" s="98"/>
      <c r="J250" s="98"/>
    </row>
    <row r="251" spans="1:2" ht="15.75">
      <c r="A251" s="53" t="s">
        <v>174</v>
      </c>
      <c r="B251" s="54" t="s">
        <v>219</v>
      </c>
    </row>
    <row r="252" ht="15">
      <c r="B252" s="89" t="s">
        <v>250</v>
      </c>
    </row>
    <row r="253" spans="2:10" ht="15" customHeight="1">
      <c r="B253" s="140"/>
      <c r="C253" s="140"/>
      <c r="D253" s="140"/>
      <c r="E253" s="140"/>
      <c r="F253" s="140"/>
      <c r="G253" s="140"/>
      <c r="H253" s="140"/>
      <c r="I253" s="140"/>
      <c r="J253" s="140"/>
    </row>
    <row r="254" spans="1:2" ht="15.75" customHeight="1">
      <c r="A254" s="53" t="s">
        <v>216</v>
      </c>
      <c r="B254" s="54" t="s">
        <v>237</v>
      </c>
    </row>
    <row r="255" ht="15.75" customHeight="1">
      <c r="B255" s="21" t="s">
        <v>238</v>
      </c>
    </row>
    <row r="256" ht="15.75" customHeight="1"/>
    <row r="257" spans="1:2" ht="15.75">
      <c r="A257" s="53" t="s">
        <v>236</v>
      </c>
      <c r="B257" s="54" t="s">
        <v>220</v>
      </c>
    </row>
    <row r="258" spans="2:10" ht="44.25" customHeight="1">
      <c r="B258" s="140" t="s">
        <v>239</v>
      </c>
      <c r="C258" s="140"/>
      <c r="D258" s="140"/>
      <c r="E258" s="140"/>
      <c r="F258" s="140"/>
      <c r="G258" s="140"/>
      <c r="H258" s="140"/>
      <c r="I258" s="140"/>
      <c r="J258" s="140"/>
    </row>
    <row r="259" ht="0.75" customHeight="1"/>
    <row r="260" spans="2:10" ht="73.5" customHeight="1">
      <c r="B260" s="140" t="s">
        <v>284</v>
      </c>
      <c r="C260" s="140"/>
      <c r="D260" s="140"/>
      <c r="E260" s="140"/>
      <c r="F260" s="140"/>
      <c r="G260" s="140"/>
      <c r="H260" s="140"/>
      <c r="I260" s="140"/>
      <c r="J260" s="140"/>
    </row>
    <row r="262" spans="1:2" s="54" customFormat="1" ht="15.75">
      <c r="A262" s="53" t="s">
        <v>240</v>
      </c>
      <c r="B262" s="54" t="s">
        <v>273</v>
      </c>
    </row>
    <row r="263" spans="2:10" ht="29.25" customHeight="1">
      <c r="B263" s="143" t="s">
        <v>280</v>
      </c>
      <c r="C263" s="143"/>
      <c r="D263" s="143"/>
      <c r="E263" s="143"/>
      <c r="F263" s="143"/>
      <c r="G263" s="143"/>
      <c r="H263" s="143"/>
      <c r="I263" s="143"/>
      <c r="J263" s="143"/>
    </row>
    <row r="265" ht="15">
      <c r="B265" s="21" t="s">
        <v>241</v>
      </c>
    </row>
    <row r="266" spans="2:10" ht="30.75" customHeight="1">
      <c r="B266" s="58" t="s">
        <v>12</v>
      </c>
      <c r="C266" s="143" t="s">
        <v>253</v>
      </c>
      <c r="D266" s="143"/>
      <c r="E266" s="143"/>
      <c r="F266" s="143"/>
      <c r="G266" s="143"/>
      <c r="H266" s="143"/>
      <c r="I266" s="143"/>
      <c r="J266" s="143"/>
    </row>
    <row r="267" spans="2:10" ht="30.75" customHeight="1">
      <c r="B267" s="58" t="s">
        <v>15</v>
      </c>
      <c r="C267" s="143" t="s">
        <v>254</v>
      </c>
      <c r="D267" s="143"/>
      <c r="E267" s="143"/>
      <c r="F267" s="143"/>
      <c r="G267" s="143"/>
      <c r="H267" s="143"/>
      <c r="I267" s="143"/>
      <c r="J267" s="143"/>
    </row>
    <row r="268" spans="2:10" ht="30" customHeight="1">
      <c r="B268" s="58" t="s">
        <v>16</v>
      </c>
      <c r="C268" s="143" t="s">
        <v>242</v>
      </c>
      <c r="D268" s="143"/>
      <c r="E268" s="143"/>
      <c r="F268" s="143"/>
      <c r="G268" s="143"/>
      <c r="H268" s="143"/>
      <c r="I268" s="143"/>
      <c r="J268" s="143"/>
    </row>
    <row r="270" spans="1:2" s="54" customFormat="1" ht="15.75">
      <c r="A270" s="53" t="s">
        <v>243</v>
      </c>
      <c r="B270" s="54" t="s">
        <v>244</v>
      </c>
    </row>
    <row r="271" ht="15">
      <c r="B271" s="21" t="s">
        <v>255</v>
      </c>
    </row>
    <row r="276" ht="15">
      <c r="G276" s="21" t="s">
        <v>212</v>
      </c>
    </row>
    <row r="277" ht="15">
      <c r="G277" s="21" t="s">
        <v>213</v>
      </c>
    </row>
    <row r="278" ht="15">
      <c r="G278" s="21" t="s">
        <v>214</v>
      </c>
    </row>
    <row r="279" ht="15">
      <c r="G279" s="21" t="s">
        <v>215</v>
      </c>
    </row>
    <row r="281" spans="1:3" ht="15">
      <c r="A281" s="122" t="s">
        <v>289</v>
      </c>
      <c r="B281" s="122"/>
      <c r="C281" s="122"/>
    </row>
  </sheetData>
  <mergeCells count="49">
    <mergeCell ref="C266:J266"/>
    <mergeCell ref="C267:J267"/>
    <mergeCell ref="C268:J268"/>
    <mergeCell ref="B253:J253"/>
    <mergeCell ref="B258:J258"/>
    <mergeCell ref="B260:J260"/>
    <mergeCell ref="B263:J263"/>
    <mergeCell ref="B245:J245"/>
    <mergeCell ref="B246:J246"/>
    <mergeCell ref="B247:J247"/>
    <mergeCell ref="B248:J248"/>
    <mergeCell ref="B234:J234"/>
    <mergeCell ref="B236:J236"/>
    <mergeCell ref="B239:J239"/>
    <mergeCell ref="B244:J244"/>
    <mergeCell ref="B226:J226"/>
    <mergeCell ref="B228:J228"/>
    <mergeCell ref="B230:J230"/>
    <mergeCell ref="B231:J231"/>
    <mergeCell ref="B216:J216"/>
    <mergeCell ref="B219:J219"/>
    <mergeCell ref="B221:J221"/>
    <mergeCell ref="B225:J225"/>
    <mergeCell ref="B189:J189"/>
    <mergeCell ref="B191:J191"/>
    <mergeCell ref="D194:J194"/>
    <mergeCell ref="D195:E195"/>
    <mergeCell ref="F195:G195"/>
    <mergeCell ref="H195:J195"/>
    <mergeCell ref="B161:J161"/>
    <mergeCell ref="B163:J163"/>
    <mergeCell ref="D188:E188"/>
    <mergeCell ref="F188:G188"/>
    <mergeCell ref="H188:J188"/>
    <mergeCell ref="B52:J52"/>
    <mergeCell ref="B153:J153"/>
    <mergeCell ref="B150:J150"/>
    <mergeCell ref="F28:G28"/>
    <mergeCell ref="B41:J41"/>
    <mergeCell ref="B249:J249"/>
    <mergeCell ref="B7:J7"/>
    <mergeCell ref="F11:G11"/>
    <mergeCell ref="H11:J11"/>
    <mergeCell ref="B10:J10"/>
    <mergeCell ref="B233:J233"/>
    <mergeCell ref="H28:J28"/>
    <mergeCell ref="B155:J155"/>
    <mergeCell ref="B43:J43"/>
    <mergeCell ref="B49:J49"/>
  </mergeCells>
  <printOptions horizontalCentered="1"/>
  <pageMargins left="0.35433070866141736" right="0.28" top="0.63" bottom="0.65" header="0.5118110236220472" footer="0.5118110236220472"/>
  <pageSetup horizontalDpi="600" verticalDpi="600" orientation="portrait" paperSize="9" scale="80" r:id="rId1"/>
  <headerFooter alignWithMargins="0">
    <oddFooter>&amp;C&amp;12&amp;P&amp;R&amp;6c:\quarter\Dec99\&amp;F &amp;A
&amp;T &amp;D</oddFooter>
  </headerFooter>
  <rowBreaks count="7" manualBreakCount="7">
    <brk id="1" max="255" man="1"/>
    <brk id="2" max="9" man="1"/>
    <brk id="61" max="9" man="1"/>
    <brk id="128" max="9" man="1"/>
    <brk id="169" max="9" man="1"/>
    <brk id="216" max="9" man="1"/>
    <brk id="2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gfn_yan</cp:lastModifiedBy>
  <cp:lastPrinted>2000-02-29T01:58:23Z</cp:lastPrinted>
  <dcterms:created xsi:type="dcterms:W3CDTF">1999-05-18T00:37:04Z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