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840" activeTab="3"/>
  </bookViews>
  <sheets>
    <sheet name="IS" sheetId="1" r:id="rId1"/>
    <sheet name="BS" sheetId="2" r:id="rId2"/>
    <sheet name="CF" sheetId="3" r:id="rId3"/>
    <sheet name="Equity" sheetId="4" r:id="rId4"/>
  </sheets>
  <definedNames>
    <definedName name="_xlnm.Print_Area" localSheetId="1">'BS'!$A$1:$G$77</definedName>
    <definedName name="_xlnm.Print_Area" localSheetId="2">'CF'!$A$1:$G$61</definedName>
    <definedName name="_xlnm.Print_Area" localSheetId="3">'Equity'!$A$1:$W$31</definedName>
    <definedName name="_xlnm.Print_Area" localSheetId="0">'IS'!$A$1:$H$58</definedName>
  </definedNames>
  <calcPr fullCalcOnLoad="1" iterate="1" iterateCount="10000" iterateDelta="0.001"/>
</workbook>
</file>

<file path=xl/sharedStrings.xml><?xml version="1.0" encoding="utf-8"?>
<sst xmlns="http://schemas.openxmlformats.org/spreadsheetml/2006/main" count="159" uniqueCount="131">
  <si>
    <t>ANCOM BERHAD (8440-M)</t>
  </si>
  <si>
    <t>AS AT</t>
  </si>
  <si>
    <t>RM'000</t>
  </si>
  <si>
    <t>ASSETS EMPLOYED</t>
  </si>
  <si>
    <t>FIXED ASSETS</t>
  </si>
  <si>
    <t>DEVELOPMENT PROPERTIES</t>
  </si>
  <si>
    <t>INVESTMENT IN ASSOCIATED COMPANIES</t>
  </si>
  <si>
    <t>OTHER INVESTMENTS - AT COST</t>
  </si>
  <si>
    <t>INTANGIBLE ASSETS</t>
  </si>
  <si>
    <t>FUTURE INCOME BENEFITS</t>
  </si>
  <si>
    <t>GOODWILL ARISING ON CONSOLIDATION</t>
  </si>
  <si>
    <t>CURRENT ASSETS</t>
  </si>
  <si>
    <t>Development properties</t>
  </si>
  <si>
    <t>Stocks</t>
  </si>
  <si>
    <t>Trade debtors</t>
  </si>
  <si>
    <t>Amount due from associated companies</t>
  </si>
  <si>
    <t>Short term deposits</t>
  </si>
  <si>
    <t>Cash and bank balances</t>
  </si>
  <si>
    <t>CURRENT LIABILITIES</t>
  </si>
  <si>
    <t>Trade creditors</t>
  </si>
  <si>
    <t>Other creditors &amp; accruals</t>
  </si>
  <si>
    <t>Amount due to associated companies</t>
  </si>
  <si>
    <t>Short term borrowings</t>
  </si>
  <si>
    <t>Proposed dividend</t>
  </si>
  <si>
    <t>Provision for taxation</t>
  </si>
  <si>
    <t>NET CURRENT ASSETS</t>
  </si>
  <si>
    <t>FINANCED BY</t>
  </si>
  <si>
    <t>SHARE CAPITAL</t>
  </si>
  <si>
    <t>TREASURY STOCKS</t>
  </si>
  <si>
    <t>RETAINED EARNINGS</t>
  </si>
  <si>
    <t>SHARE PREMIUM</t>
  </si>
  <si>
    <t>SHAREHOLDERS' FUNDS</t>
  </si>
  <si>
    <t>MINORITY INTERESTS</t>
  </si>
  <si>
    <t>DEFERRED TAXATION</t>
  </si>
  <si>
    <t>PROVISION FOR RETIREMENT BENEFITS</t>
  </si>
  <si>
    <t>Net tangible assets per share (sen)</t>
  </si>
  <si>
    <t>Revenue</t>
  </si>
  <si>
    <t>31.05.02</t>
  </si>
  <si>
    <t>QTR ENDED 30 NOV</t>
  </si>
  <si>
    <t>CUM QTR TO 30 NOV</t>
  </si>
  <si>
    <t>30.11.02</t>
  </si>
  <si>
    <t>Cost of Sales</t>
  </si>
  <si>
    <t>Gross Profit</t>
  </si>
  <si>
    <t>Other Operating Income</t>
  </si>
  <si>
    <t>Administrative Expenses</t>
  </si>
  <si>
    <t>Other Operating Expenses</t>
  </si>
  <si>
    <t>Finance Cost</t>
  </si>
  <si>
    <t>Profit/(Loss) Before Taxation</t>
  </si>
  <si>
    <t>Profit Before Taxation</t>
  </si>
  <si>
    <t>Taxation</t>
  </si>
  <si>
    <t>Minority Interests</t>
  </si>
  <si>
    <t>Profit After Taxation</t>
  </si>
  <si>
    <t>Diluted earnings per ordinary share (sen)</t>
  </si>
  <si>
    <t>The Condensed Financial Statements should be read in conjunction with the Audited Financial Statements for the year ended 31 May 2002</t>
  </si>
  <si>
    <t xml:space="preserve">UNAUDITED CONDENSED CONSOLIDATED STATEMENT OF CHANGES IN EQUITY </t>
  </si>
  <si>
    <t>For the six months ended 30 November 2002</t>
  </si>
  <si>
    <t>Foreign</t>
  </si>
  <si>
    <t>Capital</t>
  </si>
  <si>
    <t>Share</t>
  </si>
  <si>
    <t xml:space="preserve">Share </t>
  </si>
  <si>
    <t xml:space="preserve">Merger </t>
  </si>
  <si>
    <t>Revaluation</t>
  </si>
  <si>
    <t xml:space="preserve">Capital </t>
  </si>
  <si>
    <t>Exchange</t>
  </si>
  <si>
    <t>Treasury</t>
  </si>
  <si>
    <t>Redemption</t>
  </si>
  <si>
    <t>Retained</t>
  </si>
  <si>
    <t>capital</t>
  </si>
  <si>
    <t>Premium</t>
  </si>
  <si>
    <t>Reserve</t>
  </si>
  <si>
    <t>Shares</t>
  </si>
  <si>
    <t>Profits</t>
  </si>
  <si>
    <t>Total</t>
  </si>
  <si>
    <t>At 1 June 2002</t>
  </si>
  <si>
    <t>Currency translation differences</t>
  </si>
  <si>
    <t>Issue of shares under ESOS</t>
  </si>
  <si>
    <t>Net profit/(loss) for the period</t>
  </si>
  <si>
    <t>Balance as at 30 November 2002</t>
  </si>
  <si>
    <t>Capitalisation of bonus issue</t>
  </si>
  <si>
    <t>Profit/(Loss) From Operations</t>
  </si>
  <si>
    <t>Net Profit for the period attributable to shareholders</t>
  </si>
  <si>
    <t>(Incorporated in Malaysia)</t>
  </si>
  <si>
    <t xml:space="preserve">UNAUDITED CONDENSED CONSOLIDATED INCOME STATEMENT </t>
  </si>
  <si>
    <t>FOR THE FINANCIAL QUARTER ENDED 30 NOVEMBER 2002</t>
  </si>
  <si>
    <t>Exceptional Items</t>
  </si>
  <si>
    <t>Profit After Exceptional Items</t>
  </si>
  <si>
    <t>Share of Results of Associated Companies</t>
  </si>
  <si>
    <t>UNAUDITED CONDENSED BALANCE SHEET AS AT 30 NOVEMBER 2002</t>
  </si>
  <si>
    <t>Other debtors, deposits &amp; prepayment</t>
  </si>
  <si>
    <t>RESERVES</t>
  </si>
  <si>
    <t>LONG TERM LOANS AND CREDITORS</t>
  </si>
  <si>
    <t>Interest Income</t>
  </si>
  <si>
    <t>Interest Expense</t>
  </si>
  <si>
    <t>CASH FLOWS FROM OPERATING ACTIVITIES</t>
  </si>
  <si>
    <t>Profit/(loss) before taxation</t>
  </si>
  <si>
    <t>Operating profit before working capital changes</t>
  </si>
  <si>
    <t>Retirement benefits paid</t>
  </si>
  <si>
    <t>Interest received</t>
  </si>
  <si>
    <t>Dividend received</t>
  </si>
  <si>
    <t>Tax paid</t>
  </si>
  <si>
    <t>CASH FLOWS FROM INVESTING ACTIVITIES</t>
  </si>
  <si>
    <t>CASH FLOWS FROM FINANCING ACTIVITIES</t>
  </si>
  <si>
    <t>Interest paid</t>
  </si>
  <si>
    <t>Cash and cash equivalent at the beginning of the financial year</t>
  </si>
  <si>
    <t>Effect of exchange rate changes on cash and cash equivalents</t>
  </si>
  <si>
    <t>Six months</t>
  </si>
  <si>
    <t>ended</t>
  </si>
  <si>
    <t>30.11.2002</t>
  </si>
  <si>
    <t>Basic (loss)/earnings per ordinary share (sen)</t>
  </si>
  <si>
    <t>Cash generated from operations</t>
  </si>
  <si>
    <t>Disposal of subsidiary company</t>
  </si>
  <si>
    <t>Proceeds from sale of property, plant and equipment</t>
  </si>
  <si>
    <t xml:space="preserve">Purchase of property, plant and equipment </t>
  </si>
  <si>
    <t>Other investments</t>
  </si>
  <si>
    <t>Term loans and borrowings</t>
  </si>
  <si>
    <t>Dividend paid to minority interests</t>
  </si>
  <si>
    <t>Acquisition of subsidiary companies</t>
  </si>
  <si>
    <t>Adjustment for non-cash items</t>
  </si>
  <si>
    <t>Changes in current assets</t>
  </si>
  <si>
    <t>Changes in current liabilities</t>
  </si>
  <si>
    <t>Acquisition of associated company</t>
  </si>
  <si>
    <t>Net cash used in investing activities</t>
  </si>
  <si>
    <t>Net cash generated from financing activities</t>
  </si>
  <si>
    <t>Net cash generated from operating activities</t>
  </si>
  <si>
    <t>Net decrease in cash and cash equivalents</t>
  </si>
  <si>
    <t>Cash and cash equivalent at the end of the financial period</t>
  </si>
  <si>
    <t>UNAUDITED CONDENSED CASH FLOW STATEMENT</t>
  </si>
  <si>
    <t>FOR THE SIX MONTHS ENDED 30 NOVEMBER 2002</t>
  </si>
  <si>
    <t>for the year ended 31 May 2002</t>
  </si>
  <si>
    <t>The Condensed Financial Statements should be read in conjunction with the Audited Financial Statements</t>
  </si>
  <si>
    <t>Selling &amp; Distribution Expenses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</si>
</sst>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00_);\(#,##0.000\)"/>
    <numFmt numFmtId="167" formatCode="#,##0\ ;\(#,##0\)"/>
    <numFmt numFmtId="168" formatCode="\ #,##0;\ \(#,##0\);&quot; -     &quot;"/>
  </numFmts>
  <fonts count="8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11"/>
      <name val="Times New Roman"/>
      <family val="0"/>
    </font>
    <font>
      <b/>
      <sz val="12"/>
      <name val="Times New Roman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165" fontId="0" fillId="0" borderId="0" xfId="15" applyNumberFormat="1" applyFont="1" applyAlignment="1">
      <alignment/>
    </xf>
    <xf numFmtId="39" fontId="0" fillId="0" borderId="0" xfId="15" applyNumberForma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5" fontId="0" fillId="0" borderId="0" xfId="15" applyNumberFormat="1" applyFill="1" applyAlignment="1">
      <alignment/>
    </xf>
    <xf numFmtId="165" fontId="0" fillId="0" borderId="0" xfId="15" applyNumberFormat="1" applyFont="1" applyFill="1" applyAlignment="1">
      <alignment/>
    </xf>
    <xf numFmtId="43" fontId="0" fillId="0" borderId="0" xfId="15" applyNumberFormat="1" applyFill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5" fontId="0" fillId="0" borderId="6" xfId="15" applyNumberFormat="1" applyFill="1" applyBorder="1" applyAlignment="1">
      <alignment/>
    </xf>
    <xf numFmtId="165" fontId="0" fillId="0" borderId="7" xfId="15" applyNumberFormat="1" applyFill="1" applyBorder="1" applyAlignment="1">
      <alignment/>
    </xf>
    <xf numFmtId="0" fontId="2" fillId="0" borderId="0" xfId="0" applyFont="1" applyAlignment="1">
      <alignment horizontal="left"/>
    </xf>
    <xf numFmtId="0" fontId="1" fillId="0" borderId="0" xfId="22" applyFont="1">
      <alignment/>
      <protection/>
    </xf>
    <xf numFmtId="0" fontId="4" fillId="0" borderId="0" xfId="22" applyFont="1">
      <alignment/>
      <protection/>
    </xf>
    <xf numFmtId="0" fontId="5" fillId="0" borderId="0" xfId="22" applyFont="1">
      <alignment/>
      <protection/>
    </xf>
    <xf numFmtId="167" fontId="5" fillId="0" borderId="0" xfId="22" applyNumberFormat="1" applyFont="1">
      <alignment/>
      <protection/>
    </xf>
    <xf numFmtId="0" fontId="1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5" fillId="0" borderId="0" xfId="22" applyFont="1" applyAlignment="1">
      <alignment horizontal="center"/>
      <protection/>
    </xf>
    <xf numFmtId="167" fontId="5" fillId="0" borderId="0" xfId="22" applyNumberFormat="1" applyFont="1" applyAlignment="1">
      <alignment horizontal="center"/>
      <protection/>
    </xf>
    <xf numFmtId="167" fontId="1" fillId="0" borderId="0" xfId="22" applyNumberFormat="1" applyFont="1" applyAlignment="1">
      <alignment horizontal="center"/>
      <protection/>
    </xf>
    <xf numFmtId="168" fontId="1" fillId="0" borderId="0" xfId="22" applyNumberFormat="1" applyFont="1" applyBorder="1" applyAlignment="1" quotePrefix="1">
      <alignment horizontal="left"/>
      <protection/>
    </xf>
    <xf numFmtId="168" fontId="4" fillId="0" borderId="0" xfId="22" applyNumberFormat="1" applyFont="1" applyBorder="1" applyAlignment="1" quotePrefix="1">
      <alignment horizontal="left"/>
      <protection/>
    </xf>
    <xf numFmtId="168" fontId="1" fillId="0" borderId="0" xfId="22" applyNumberFormat="1" applyFont="1" applyBorder="1" applyAlignment="1">
      <alignment horizontal="center"/>
      <protection/>
    </xf>
    <xf numFmtId="167" fontId="1" fillId="0" borderId="0" xfId="22" applyNumberFormat="1" applyFont="1" applyBorder="1" applyAlignment="1">
      <alignment horizontal="center"/>
      <protection/>
    </xf>
    <xf numFmtId="0" fontId="1" fillId="0" borderId="0" xfId="22" applyFont="1" applyBorder="1" applyAlignment="1">
      <alignment horizontal="center"/>
      <protection/>
    </xf>
    <xf numFmtId="0" fontId="5" fillId="0" borderId="0" xfId="22" applyFont="1" applyBorder="1">
      <alignment/>
      <protection/>
    </xf>
    <xf numFmtId="168" fontId="0" fillId="0" borderId="0" xfId="22" applyNumberFormat="1" applyFont="1" applyBorder="1" applyAlignment="1">
      <alignment/>
      <protection/>
    </xf>
    <xf numFmtId="168" fontId="5" fillId="0" borderId="0" xfId="22" applyNumberFormat="1" applyFont="1" applyBorder="1" applyAlignment="1">
      <alignment/>
      <protection/>
    </xf>
    <xf numFmtId="168" fontId="5" fillId="0" borderId="0" xfId="22" applyNumberFormat="1" applyFont="1" applyBorder="1" applyAlignment="1">
      <alignment horizontal="center"/>
      <protection/>
    </xf>
    <xf numFmtId="0" fontId="1" fillId="0" borderId="0" xfId="21" applyFont="1" applyAlignment="1">
      <alignment horizontal="center" vertical="center"/>
      <protection/>
    </xf>
    <xf numFmtId="0" fontId="1" fillId="0" borderId="0" xfId="22" applyFont="1" applyBorder="1" applyAlignment="1">
      <alignment vertical="center"/>
      <protection/>
    </xf>
    <xf numFmtId="0" fontId="4" fillId="0" borderId="0" xfId="22" applyFont="1" applyBorder="1" applyAlignment="1">
      <alignment vertical="center"/>
      <protection/>
    </xf>
    <xf numFmtId="0" fontId="5" fillId="0" borderId="0" xfId="22" applyFont="1" applyBorder="1" applyAlignment="1">
      <alignment horizontal="center" vertical="center"/>
      <protection/>
    </xf>
    <xf numFmtId="167" fontId="5" fillId="0" borderId="0" xfId="22" applyNumberFormat="1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/>
      <protection/>
    </xf>
    <xf numFmtId="0" fontId="0" fillId="0" borderId="0" xfId="22" applyFont="1" applyBorder="1" applyAlignment="1">
      <alignment vertical="center"/>
      <protection/>
    </xf>
    <xf numFmtId="165" fontId="0" fillId="0" borderId="0" xfId="17" applyNumberFormat="1" applyFont="1" applyAlignment="1">
      <alignment vertical="center"/>
    </xf>
    <xf numFmtId="38" fontId="0" fillId="0" borderId="0" xfId="15" applyNumberFormat="1" applyFont="1" applyBorder="1" applyAlignment="1" quotePrefix="1">
      <alignment horizontal="right" vertical="center"/>
    </xf>
    <xf numFmtId="38" fontId="0" fillId="0" borderId="0" xfId="15" applyNumberFormat="1" applyFont="1" applyBorder="1" applyAlignment="1" applyProtection="1">
      <alignment horizontal="right" vertical="center"/>
      <protection/>
    </xf>
    <xf numFmtId="38" fontId="0" fillId="0" borderId="0" xfId="15" applyNumberFormat="1" applyFont="1" applyBorder="1" applyAlignment="1">
      <alignment horizontal="right"/>
    </xf>
    <xf numFmtId="0" fontId="5" fillId="0" borderId="0" xfId="22" applyFont="1" applyBorder="1" applyAlignment="1">
      <alignment horizontal="right"/>
      <protection/>
    </xf>
    <xf numFmtId="38" fontId="0" fillId="0" borderId="0" xfId="15" applyNumberFormat="1" applyFont="1" applyBorder="1" applyAlignment="1">
      <alignment horizontal="right" vertical="center"/>
    </xf>
    <xf numFmtId="165" fontId="0" fillId="0" borderId="6" xfId="17" applyNumberFormat="1" applyFont="1" applyBorder="1" applyAlignment="1">
      <alignment vertical="center"/>
    </xf>
    <xf numFmtId="165" fontId="0" fillId="0" borderId="0" xfId="17" applyNumberFormat="1" applyFont="1" applyBorder="1" applyAlignment="1">
      <alignment vertical="center"/>
    </xf>
    <xf numFmtId="0" fontId="0" fillId="0" borderId="0" xfId="22" applyFont="1" applyBorder="1" applyAlignment="1">
      <alignment horizontal="center" vertical="center"/>
      <protection/>
    </xf>
    <xf numFmtId="41" fontId="0" fillId="0" borderId="0" xfId="15" applyNumberFormat="1" applyFont="1" applyBorder="1" applyAlignment="1">
      <alignment horizontal="right" vertical="center"/>
    </xf>
    <xf numFmtId="41" fontId="0" fillId="0" borderId="0" xfId="15" applyNumberFormat="1" applyFont="1" applyBorder="1" applyAlignment="1" applyProtection="1">
      <alignment horizontal="right" vertical="center"/>
      <protection/>
    </xf>
    <xf numFmtId="41" fontId="0" fillId="0" borderId="6" xfId="15" applyNumberFormat="1" applyFont="1" applyBorder="1" applyAlignment="1">
      <alignment horizontal="right" vertical="center"/>
    </xf>
    <xf numFmtId="0" fontId="5" fillId="0" borderId="0" xfId="22" applyFont="1" applyBorder="1" applyAlignment="1">
      <alignment vertical="center"/>
      <protection/>
    </xf>
    <xf numFmtId="165" fontId="5" fillId="0" borderId="0" xfId="17" applyNumberFormat="1" applyFont="1" applyBorder="1" applyAlignment="1">
      <alignment vertical="center"/>
    </xf>
    <xf numFmtId="38" fontId="5" fillId="0" borderId="0" xfId="15" applyNumberFormat="1" applyFont="1" applyBorder="1" applyAlignment="1">
      <alignment horizontal="right" vertical="center"/>
    </xf>
    <xf numFmtId="38" fontId="5" fillId="0" borderId="0" xfId="15" applyNumberFormat="1" applyFont="1" applyBorder="1" applyAlignment="1" applyProtection="1">
      <alignment horizontal="right" vertical="center"/>
      <protection/>
    </xf>
    <xf numFmtId="38" fontId="5" fillId="0" borderId="0" xfId="15" applyNumberFormat="1" applyFont="1" applyBorder="1" applyAlignment="1">
      <alignment horizontal="right"/>
    </xf>
    <xf numFmtId="38" fontId="5" fillId="0" borderId="0" xfId="15" applyNumberFormat="1" applyFont="1" applyBorder="1" applyAlignment="1" quotePrefix="1">
      <alignment horizontal="right" vertical="center"/>
    </xf>
    <xf numFmtId="0" fontId="0" fillId="0" borderId="0" xfId="0" applyBorder="1" applyAlignment="1">
      <alignment/>
    </xf>
    <xf numFmtId="0" fontId="5" fillId="0" borderId="0" xfId="22" applyFont="1" applyFill="1" applyBorder="1" applyAlignment="1">
      <alignment vertical="center"/>
      <protection/>
    </xf>
    <xf numFmtId="41" fontId="5" fillId="0" borderId="0" xfId="15" applyNumberFormat="1" applyFont="1" applyBorder="1" applyAlignment="1">
      <alignment horizontal="right" vertical="center"/>
    </xf>
    <xf numFmtId="41" fontId="5" fillId="0" borderId="0" xfId="15" applyNumberFormat="1" applyFont="1" applyBorder="1" applyAlignment="1" applyProtection="1">
      <alignment horizontal="right" vertical="center"/>
      <protection/>
    </xf>
    <xf numFmtId="167" fontId="5" fillId="0" borderId="0" xfId="22" applyNumberFormat="1" applyFont="1" applyBorder="1">
      <alignment/>
      <protection/>
    </xf>
    <xf numFmtId="165" fontId="0" fillId="0" borderId="8" xfId="15" applyNumberFormat="1" applyFill="1" applyBorder="1" applyAlignment="1">
      <alignment/>
    </xf>
    <xf numFmtId="165" fontId="0" fillId="0" borderId="9" xfId="15" applyNumberFormat="1" applyFill="1" applyBorder="1" applyAlignment="1">
      <alignment/>
    </xf>
    <xf numFmtId="165" fontId="0" fillId="0" borderId="10" xfId="15" applyNumberFormat="1" applyFill="1" applyBorder="1" applyAlignment="1">
      <alignment/>
    </xf>
    <xf numFmtId="165" fontId="0" fillId="0" borderId="11" xfId="15" applyNumberFormat="1" applyFill="1" applyBorder="1" applyAlignment="1">
      <alignment/>
    </xf>
    <xf numFmtId="165" fontId="6" fillId="0" borderId="0" xfId="15" applyNumberFormat="1" applyFont="1" applyFill="1" applyAlignment="1" applyProtection="1">
      <alignment horizontal="left"/>
      <protection/>
    </xf>
    <xf numFmtId="165" fontId="6" fillId="0" borderId="0" xfId="15" applyNumberFormat="1" applyFont="1" applyFill="1" applyAlignment="1">
      <alignment/>
    </xf>
    <xf numFmtId="165" fontId="7" fillId="0" borderId="0" xfId="15" applyNumberFormat="1" applyFont="1" applyFill="1" applyAlignment="1">
      <alignment/>
    </xf>
    <xf numFmtId="165" fontId="7" fillId="0" borderId="0" xfId="15" applyNumberFormat="1" applyFont="1" applyFill="1" applyBorder="1" applyAlignment="1">
      <alignment/>
    </xf>
    <xf numFmtId="165" fontId="7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165" fontId="1" fillId="0" borderId="0" xfId="15" applyNumberFormat="1" applyFont="1" applyFill="1" applyAlignment="1" applyProtection="1">
      <alignment horizontal="left"/>
      <protection/>
    </xf>
    <xf numFmtId="165" fontId="1" fillId="0" borderId="0" xfId="15" applyNumberFormat="1" applyFont="1" applyFill="1" applyAlignment="1">
      <alignment/>
    </xf>
    <xf numFmtId="165" fontId="0" fillId="0" borderId="0" xfId="15" applyNumberFormat="1" applyFont="1" applyFill="1" applyAlignment="1">
      <alignment/>
    </xf>
    <xf numFmtId="165" fontId="0" fillId="0" borderId="0" xfId="15" applyNumberFormat="1" applyFont="1" applyFill="1" applyBorder="1" applyAlignment="1">
      <alignment/>
    </xf>
    <xf numFmtId="165" fontId="1" fillId="0" borderId="0" xfId="15" applyNumberFormat="1" applyFont="1" applyFill="1" applyAlignment="1">
      <alignment horizontal="center"/>
    </xf>
    <xf numFmtId="165" fontId="0" fillId="0" borderId="0" xfId="15" applyNumberFormat="1" applyFont="1" applyAlignment="1">
      <alignment/>
    </xf>
    <xf numFmtId="165" fontId="1" fillId="0" borderId="0" xfId="15" applyNumberFormat="1" applyFont="1" applyFill="1" applyAlignment="1" applyProtection="1">
      <alignment horizontal="center"/>
      <protection/>
    </xf>
    <xf numFmtId="165" fontId="1" fillId="0" borderId="0" xfId="15" applyNumberFormat="1" applyFont="1" applyFill="1" applyBorder="1" applyAlignment="1" applyProtection="1">
      <alignment horizontal="center"/>
      <protection/>
    </xf>
    <xf numFmtId="165" fontId="0" fillId="0" borderId="0" xfId="15" applyNumberFormat="1" applyFont="1" applyFill="1" applyBorder="1" applyAlignment="1" applyProtection="1">
      <alignment/>
      <protection/>
    </xf>
    <xf numFmtId="165" fontId="0" fillId="0" borderId="0" xfId="15" applyNumberFormat="1" applyFont="1" applyBorder="1" applyAlignment="1">
      <alignment/>
    </xf>
    <xf numFmtId="165" fontId="0" fillId="0" borderId="6" xfId="15" applyNumberFormat="1" applyFont="1" applyBorder="1" applyAlignment="1">
      <alignment/>
    </xf>
    <xf numFmtId="165" fontId="0" fillId="0" borderId="0" xfId="15" applyNumberFormat="1" applyFont="1" applyAlignment="1">
      <alignment horizontal="left" indent="1"/>
    </xf>
    <xf numFmtId="165" fontId="0" fillId="0" borderId="12" xfId="15" applyNumberFormat="1" applyFont="1" applyBorder="1" applyAlignment="1">
      <alignment horizontal="left" indent="1"/>
    </xf>
    <xf numFmtId="165" fontId="1" fillId="0" borderId="0" xfId="15" applyNumberFormat="1" applyFont="1" applyAlignment="1">
      <alignment/>
    </xf>
    <xf numFmtId="165" fontId="0" fillId="0" borderId="1" xfId="15" applyNumberFormat="1" applyFont="1" applyFill="1" applyBorder="1" applyAlignment="1" applyProtection="1">
      <alignment/>
      <protection/>
    </xf>
    <xf numFmtId="165" fontId="0" fillId="0" borderId="2" xfId="15" applyNumberFormat="1" applyFont="1" applyFill="1" applyBorder="1" applyAlignment="1">
      <alignment/>
    </xf>
    <xf numFmtId="165" fontId="0" fillId="0" borderId="3" xfId="15" applyNumberFormat="1" applyFont="1" applyFill="1" applyBorder="1" applyAlignment="1" applyProtection="1">
      <alignment/>
      <protection/>
    </xf>
    <xf numFmtId="165" fontId="0" fillId="0" borderId="0" xfId="15" applyNumberFormat="1" applyFont="1" applyFill="1" applyAlignment="1">
      <alignment horizontal="left" indent="1"/>
    </xf>
    <xf numFmtId="165" fontId="0" fillId="0" borderId="5" xfId="15" applyNumberFormat="1" applyFont="1" applyBorder="1" applyAlignment="1">
      <alignment horizontal="left" indent="1"/>
    </xf>
    <xf numFmtId="165" fontId="2" fillId="0" borderId="0" xfId="15" applyNumberFormat="1" applyFont="1" applyAlignment="1">
      <alignment/>
    </xf>
  </cellXfs>
  <cellStyles count="10">
    <cellStyle name="Normal" xfId="0"/>
    <cellStyle name="Comma" xfId="15"/>
    <cellStyle name="Comma [0]" xfId="16"/>
    <cellStyle name="Comma_Notes" xfId="17"/>
    <cellStyle name="Currency" xfId="18"/>
    <cellStyle name="Currency [0]" xfId="19"/>
    <cellStyle name="Normal_FS" xfId="20"/>
    <cellStyle name="Normal_Notes" xfId="21"/>
    <cellStyle name="Normal_Statement of chages in equity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view="pageBreakPreview" zoomScale="70" zoomScaleNormal="80" zoomScaleSheetLayoutView="70" workbookViewId="0" topLeftCell="A1">
      <selection activeCell="G4" sqref="G4"/>
    </sheetView>
  </sheetViews>
  <sheetFormatPr defaultColWidth="9.140625" defaultRowHeight="12.75"/>
  <cols>
    <col min="1" max="1" width="3.28125" style="20" customWidth="1"/>
    <col min="2" max="2" width="46.140625" style="0" customWidth="1"/>
    <col min="3" max="3" width="11.00390625" style="0" customWidth="1"/>
    <col min="4" max="4" width="10.7109375" style="0" customWidth="1"/>
    <col min="6" max="7" width="10.7109375" style="0" customWidth="1"/>
  </cols>
  <sheetData>
    <row r="1" ht="12.75">
      <c r="A1" s="19" t="s">
        <v>0</v>
      </c>
    </row>
    <row r="2" ht="12.75">
      <c r="A2" s="19" t="s">
        <v>81</v>
      </c>
    </row>
    <row r="3" ht="12.75">
      <c r="A3" s="19" t="s">
        <v>82</v>
      </c>
    </row>
    <row r="4" ht="12.75">
      <c r="A4" s="19" t="s">
        <v>83</v>
      </c>
    </row>
    <row r="7" spans="3:7" ht="12.75">
      <c r="C7" s="81" t="s">
        <v>38</v>
      </c>
      <c r="D7" s="81"/>
      <c r="F7" s="81" t="s">
        <v>39</v>
      </c>
      <c r="G7" s="81"/>
    </row>
    <row r="8" spans="3:7" ht="12.75">
      <c r="C8" s="14">
        <v>2002</v>
      </c>
      <c r="D8" s="14">
        <v>2001</v>
      </c>
      <c r="E8" s="15"/>
      <c r="F8" s="14">
        <v>2002</v>
      </c>
      <c r="G8" s="14">
        <v>2001</v>
      </c>
    </row>
    <row r="9" spans="3:7" ht="12.75">
      <c r="C9" s="14" t="s">
        <v>2</v>
      </c>
      <c r="D9" s="14" t="s">
        <v>2</v>
      </c>
      <c r="E9" s="15"/>
      <c r="F9" s="14" t="s">
        <v>2</v>
      </c>
      <c r="G9" s="14" t="s">
        <v>2</v>
      </c>
    </row>
    <row r="10" spans="3:7" ht="12.75">
      <c r="C10" s="14"/>
      <c r="D10" s="14"/>
      <c r="E10" s="15"/>
      <c r="F10" s="14"/>
      <c r="G10" s="14"/>
    </row>
    <row r="11" spans="1:7" ht="12.75">
      <c r="A11" s="20" t="s">
        <v>36</v>
      </c>
      <c r="C11" s="16">
        <f>F11-212541</f>
        <v>208302</v>
      </c>
      <c r="D11" s="16">
        <f>G11-183100</f>
        <v>192736</v>
      </c>
      <c r="E11" s="16"/>
      <c r="F11" s="16">
        <v>420843</v>
      </c>
      <c r="G11" s="16">
        <v>375836</v>
      </c>
    </row>
    <row r="12" spans="3:7" ht="12.75">
      <c r="C12" s="16"/>
      <c r="D12" s="16"/>
      <c r="E12" s="16"/>
      <c r="F12" s="16"/>
      <c r="G12" s="16"/>
    </row>
    <row r="13" spans="1:7" ht="12.75">
      <c r="A13" s="20" t="s">
        <v>41</v>
      </c>
      <c r="C13" s="21">
        <f>F13+190362-13927</f>
        <v>-170680</v>
      </c>
      <c r="D13" s="21">
        <f>G13+149765</f>
        <v>-170924</v>
      </c>
      <c r="E13" s="16"/>
      <c r="F13" s="21">
        <v>-347115</v>
      </c>
      <c r="G13" s="21">
        <v>-320689</v>
      </c>
    </row>
    <row r="14" spans="3:7" ht="12.75">
      <c r="C14" s="16"/>
      <c r="D14" s="16"/>
      <c r="E14" s="16"/>
      <c r="F14" s="16"/>
      <c r="G14" s="16"/>
    </row>
    <row r="15" spans="1:7" ht="12.75">
      <c r="A15" s="20" t="s">
        <v>42</v>
      </c>
      <c r="C15" s="16">
        <f>SUM(C11:C13)</f>
        <v>37622</v>
      </c>
      <c r="D15" s="16">
        <f>SUM(D11:D13)</f>
        <v>21812</v>
      </c>
      <c r="E15" s="16"/>
      <c r="F15" s="16">
        <f>SUM(F11:F13)</f>
        <v>73728</v>
      </c>
      <c r="G15" s="16">
        <f>SUM(G11:G13)</f>
        <v>55147</v>
      </c>
    </row>
    <row r="16" spans="3:7" ht="12.75">
      <c r="C16" s="16"/>
      <c r="D16" s="16"/>
      <c r="E16" s="16"/>
      <c r="F16" s="16"/>
      <c r="G16" s="16"/>
    </row>
    <row r="17" spans="1:7" ht="12.75">
      <c r="A17" s="20" t="s">
        <v>43</v>
      </c>
      <c r="C17" s="16">
        <f>F17-1742-231+576</f>
        <v>1402</v>
      </c>
      <c r="D17" s="16">
        <f>G17-1219-412+746</f>
        <v>1374</v>
      </c>
      <c r="E17" s="16"/>
      <c r="F17" s="16">
        <f>3375-576</f>
        <v>2799</v>
      </c>
      <c r="G17" s="16">
        <f>3005-746</f>
        <v>2259</v>
      </c>
    </row>
    <row r="18" spans="3:7" ht="12.75">
      <c r="C18" s="16"/>
      <c r="D18" s="16"/>
      <c r="E18" s="16"/>
      <c r="F18" s="16"/>
      <c r="G18" s="16"/>
    </row>
    <row r="19" spans="1:7" ht="12.75">
      <c r="A19" s="20" t="s">
        <v>130</v>
      </c>
      <c r="C19" s="16">
        <f>F19+3654+7479</f>
        <v>-11138</v>
      </c>
      <c r="D19" s="16">
        <f>G19+9353</f>
        <v>-11685</v>
      </c>
      <c r="E19" s="16"/>
      <c r="F19" s="16">
        <v>-22271</v>
      </c>
      <c r="G19" s="16">
        <v>-21038</v>
      </c>
    </row>
    <row r="20" spans="3:7" ht="12.75">
      <c r="C20" s="16"/>
      <c r="D20" s="16"/>
      <c r="E20" s="16"/>
      <c r="F20" s="16"/>
      <c r="G20" s="16"/>
    </row>
    <row r="21" spans="1:7" ht="12.75">
      <c r="A21" s="20" t="s">
        <v>44</v>
      </c>
      <c r="C21" s="16">
        <f>F21+7497+4619</f>
        <v>-14510</v>
      </c>
      <c r="D21" s="16">
        <f>G21+15791</f>
        <v>-19470</v>
      </c>
      <c r="E21" s="16"/>
      <c r="F21" s="16">
        <v>-26626</v>
      </c>
      <c r="G21" s="16">
        <v>-35261</v>
      </c>
    </row>
    <row r="22" spans="3:7" ht="12.75">
      <c r="C22" s="16"/>
      <c r="D22" s="16"/>
      <c r="E22" s="16"/>
      <c r="F22" s="16"/>
      <c r="G22" s="16"/>
    </row>
    <row r="23" spans="1:7" ht="12.75">
      <c r="A23" s="20" t="s">
        <v>45</v>
      </c>
      <c r="C23" s="21">
        <f>F23+857+1829</f>
        <v>-5578</v>
      </c>
      <c r="D23" s="21">
        <f>G23+1324</f>
        <v>-16889</v>
      </c>
      <c r="E23" s="16"/>
      <c r="F23" s="21">
        <v>-8264</v>
      </c>
      <c r="G23" s="21">
        <v>-18213</v>
      </c>
    </row>
    <row r="24" spans="3:7" ht="12.75">
      <c r="C24" s="16"/>
      <c r="D24" s="16"/>
      <c r="E24" s="16"/>
      <c r="F24" s="16"/>
      <c r="G24" s="16"/>
    </row>
    <row r="25" spans="1:7" ht="12.75">
      <c r="A25" s="20" t="s">
        <v>79</v>
      </c>
      <c r="C25" s="16">
        <f>SUM(C15:C24)</f>
        <v>7798</v>
      </c>
      <c r="D25" s="16">
        <f>SUM(D15:D24)</f>
        <v>-24858</v>
      </c>
      <c r="E25" s="16"/>
      <c r="F25" s="16">
        <f>SUM(F15:F24)</f>
        <v>19366</v>
      </c>
      <c r="G25" s="16">
        <f>SUM(G15:G24)</f>
        <v>-17106</v>
      </c>
    </row>
    <row r="26" spans="3:7" ht="12.75">
      <c r="C26" s="16"/>
      <c r="D26" s="16"/>
      <c r="E26" s="16"/>
      <c r="F26" s="16"/>
      <c r="G26" s="16"/>
    </row>
    <row r="27" spans="1:7" ht="12.75">
      <c r="A27" s="20" t="s">
        <v>46</v>
      </c>
      <c r="C27" s="16">
        <f>SUM(C28:C29)</f>
        <v>-4433</v>
      </c>
      <c r="D27" s="16">
        <f>SUM(D28:D29)</f>
        <v>-4284</v>
      </c>
      <c r="E27" s="16"/>
      <c r="F27" s="16">
        <f>SUM(F28:F29)</f>
        <v>-8004</v>
      </c>
      <c r="G27" s="16">
        <f>SUM(G28:G29)</f>
        <v>-8551</v>
      </c>
    </row>
    <row r="28" spans="2:7" ht="12.75">
      <c r="B28" t="s">
        <v>91</v>
      </c>
      <c r="C28" s="72">
        <v>231</v>
      </c>
      <c r="D28" s="73">
        <v>412</v>
      </c>
      <c r="E28" s="16"/>
      <c r="F28" s="72">
        <v>576</v>
      </c>
      <c r="G28" s="73">
        <v>746</v>
      </c>
    </row>
    <row r="29" spans="2:7" ht="12.75">
      <c r="B29" t="s">
        <v>92</v>
      </c>
      <c r="C29" s="74">
        <f>F29+3916</f>
        <v>-4664</v>
      </c>
      <c r="D29" s="75">
        <f>G29+4601</f>
        <v>-4696</v>
      </c>
      <c r="E29" s="16"/>
      <c r="F29" s="74">
        <v>-8580</v>
      </c>
      <c r="G29" s="75">
        <v>-9297</v>
      </c>
    </row>
    <row r="30" spans="3:7" ht="12.75">
      <c r="C30" s="16"/>
      <c r="D30" s="16"/>
      <c r="E30" s="16"/>
      <c r="F30" s="16"/>
      <c r="G30" s="16"/>
    </row>
    <row r="31" spans="1:7" ht="12.75">
      <c r="A31" s="20" t="s">
        <v>47</v>
      </c>
      <c r="C31" s="16">
        <f>C25+C27</f>
        <v>3365</v>
      </c>
      <c r="D31" s="16">
        <f>D25+D27</f>
        <v>-29142</v>
      </c>
      <c r="E31" s="16"/>
      <c r="F31" s="16">
        <f>F25+F27</f>
        <v>11362</v>
      </c>
      <c r="G31" s="16">
        <f>G25+G27</f>
        <v>-25657</v>
      </c>
    </row>
    <row r="32" spans="3:7" ht="12.75">
      <c r="C32" s="16"/>
      <c r="D32" s="16"/>
      <c r="E32" s="16"/>
      <c r="F32" s="17"/>
      <c r="G32" s="16"/>
    </row>
    <row r="33" spans="1:7" ht="12.75">
      <c r="A33" s="20" t="s">
        <v>84</v>
      </c>
      <c r="C33" s="21">
        <v>0</v>
      </c>
      <c r="D33" s="21">
        <f>G33-0</f>
        <v>-23555</v>
      </c>
      <c r="E33" s="16"/>
      <c r="F33" s="21">
        <v>0</v>
      </c>
      <c r="G33" s="21">
        <v>-23555</v>
      </c>
    </row>
    <row r="34" spans="3:7" ht="12.75">
      <c r="C34" s="16"/>
      <c r="D34" s="16"/>
      <c r="E34" s="16"/>
      <c r="F34" s="16"/>
      <c r="G34" s="16"/>
    </row>
    <row r="35" spans="1:7" ht="12.75">
      <c r="A35" s="20" t="s">
        <v>85</v>
      </c>
      <c r="C35" s="16">
        <f>SUM(C31:C33)</f>
        <v>3365</v>
      </c>
      <c r="D35" s="16">
        <f>SUM(D31:D33)</f>
        <v>-52697</v>
      </c>
      <c r="E35" s="16"/>
      <c r="F35" s="16">
        <f>SUM(F31:F33)</f>
        <v>11362</v>
      </c>
      <c r="G35" s="16">
        <f>SUM(G31:G33)</f>
        <v>-49212</v>
      </c>
    </row>
    <row r="36" spans="3:7" ht="12.75">
      <c r="C36" s="16"/>
      <c r="D36" s="16"/>
      <c r="E36" s="16"/>
      <c r="F36" s="16"/>
      <c r="G36" s="16"/>
    </row>
    <row r="37" spans="1:7" ht="12.75">
      <c r="A37" s="20" t="s">
        <v>86</v>
      </c>
      <c r="C37" s="21">
        <f>F37+289</f>
        <v>185</v>
      </c>
      <c r="D37" s="21">
        <f>G37-702</f>
        <v>-14</v>
      </c>
      <c r="E37" s="16"/>
      <c r="F37" s="21">
        <v>-104</v>
      </c>
      <c r="G37" s="21">
        <v>688</v>
      </c>
    </row>
    <row r="38" spans="3:7" ht="12.75">
      <c r="C38" s="16"/>
      <c r="D38" s="16"/>
      <c r="E38" s="16"/>
      <c r="F38" s="16"/>
      <c r="G38" s="16"/>
    </row>
    <row r="39" spans="1:7" ht="12.75">
      <c r="A39" s="20" t="s">
        <v>48</v>
      </c>
      <c r="C39" s="16">
        <f>SUM(C35:C37)</f>
        <v>3550</v>
      </c>
      <c r="D39" s="16">
        <f>SUM(D35:D37)</f>
        <v>-52711</v>
      </c>
      <c r="E39" s="16"/>
      <c r="F39" s="16">
        <f>SUM(F35:F37)</f>
        <v>11258</v>
      </c>
      <c r="G39" s="16">
        <f>SUM(G35:G37)</f>
        <v>-48524</v>
      </c>
    </row>
    <row r="40" spans="3:7" ht="12.75">
      <c r="C40" s="16"/>
      <c r="D40" s="16"/>
      <c r="E40" s="16"/>
      <c r="F40" s="16"/>
      <c r="G40" s="16"/>
    </row>
    <row r="41" spans="1:7" ht="12.75">
      <c r="A41" s="20" t="s">
        <v>49</v>
      </c>
      <c r="C41" s="21">
        <f>F41+4296</f>
        <v>-3403</v>
      </c>
      <c r="D41" s="21">
        <f>G41+3308</f>
        <v>-4226</v>
      </c>
      <c r="E41" s="16"/>
      <c r="F41" s="21">
        <v>-7699</v>
      </c>
      <c r="G41" s="21">
        <v>-7534</v>
      </c>
    </row>
    <row r="42" spans="3:7" ht="12.75">
      <c r="C42" s="16"/>
      <c r="D42" s="16"/>
      <c r="E42" s="16"/>
      <c r="F42" s="16"/>
      <c r="G42" s="16"/>
    </row>
    <row r="43" spans="1:7" ht="12.75">
      <c r="A43" s="20" t="s">
        <v>51</v>
      </c>
      <c r="C43" s="16">
        <f>SUM(C39:C41)</f>
        <v>147</v>
      </c>
      <c r="D43" s="16">
        <f>SUM(D39:D41)</f>
        <v>-56937</v>
      </c>
      <c r="E43" s="16"/>
      <c r="F43" s="16">
        <f>SUM(F39:F41)</f>
        <v>3559</v>
      </c>
      <c r="G43" s="16">
        <f>SUM(G39:G41)</f>
        <v>-56058</v>
      </c>
    </row>
    <row r="44" spans="3:7" ht="12.75">
      <c r="C44" s="16"/>
      <c r="D44" s="16"/>
      <c r="E44" s="16"/>
      <c r="F44" s="16"/>
      <c r="G44" s="16"/>
    </row>
    <row r="45" spans="1:7" ht="12.75">
      <c r="A45" s="20" t="s">
        <v>50</v>
      </c>
      <c r="C45" s="21">
        <f>F45+1563</f>
        <v>-1844</v>
      </c>
      <c r="D45" s="21">
        <f>G45-(-305)</f>
        <v>41322</v>
      </c>
      <c r="E45" s="16"/>
      <c r="F45" s="21">
        <v>-3407</v>
      </c>
      <c r="G45" s="21">
        <v>41017</v>
      </c>
    </row>
    <row r="46" spans="2:7" ht="12.75">
      <c r="B46" s="10"/>
      <c r="C46" s="16"/>
      <c r="D46" s="16"/>
      <c r="E46" s="16"/>
      <c r="F46" s="16"/>
      <c r="G46" s="16"/>
    </row>
    <row r="47" spans="1:7" ht="13.5" thickBot="1">
      <c r="A47" s="20" t="s">
        <v>80</v>
      </c>
      <c r="C47" s="22">
        <f>SUM(C43:C45)</f>
        <v>-1697</v>
      </c>
      <c r="D47" s="22">
        <f>SUM(D43:D45)</f>
        <v>-15615</v>
      </c>
      <c r="E47" s="15"/>
      <c r="F47" s="22">
        <f>SUM(F43:F45)</f>
        <v>152</v>
      </c>
      <c r="G47" s="22">
        <f>SUM(G43:G45)</f>
        <v>-15041</v>
      </c>
    </row>
    <row r="48" spans="3:7" ht="13.5" thickTop="1">
      <c r="C48" s="16"/>
      <c r="D48" s="16"/>
      <c r="E48" s="15"/>
      <c r="F48" s="16"/>
      <c r="G48" s="16"/>
    </row>
    <row r="49" spans="3:7" ht="12.75">
      <c r="C49" s="16"/>
      <c r="D49" s="16"/>
      <c r="E49" s="15"/>
      <c r="F49" s="16"/>
      <c r="G49" s="16"/>
    </row>
    <row r="50" spans="3:7" ht="12.75">
      <c r="C50" s="16"/>
      <c r="D50" s="16"/>
      <c r="E50" s="15"/>
      <c r="F50" s="16"/>
      <c r="G50" s="16"/>
    </row>
    <row r="51" spans="1:7" ht="12.75">
      <c r="A51" s="20" t="s">
        <v>108</v>
      </c>
      <c r="C51" s="18">
        <v>-1.44</v>
      </c>
      <c r="D51" s="18">
        <v>-13.06</v>
      </c>
      <c r="E51" s="15"/>
      <c r="F51" s="18">
        <v>0.13</v>
      </c>
      <c r="G51" s="18">
        <v>-12.58</v>
      </c>
    </row>
    <row r="52" spans="3:7" ht="12.75">
      <c r="C52" s="16"/>
      <c r="D52" s="16"/>
      <c r="E52" s="15"/>
      <c r="F52" s="16"/>
      <c r="G52" s="16"/>
    </row>
    <row r="53" spans="1:7" ht="12.75">
      <c r="A53" s="20" t="s">
        <v>52</v>
      </c>
      <c r="C53" s="16"/>
      <c r="D53" s="16">
        <v>0</v>
      </c>
      <c r="E53" s="15"/>
      <c r="F53" s="16"/>
      <c r="G53" s="16">
        <v>0</v>
      </c>
    </row>
    <row r="54" spans="3:7" ht="12.75">
      <c r="C54" s="16"/>
      <c r="D54" s="16"/>
      <c r="E54" s="15"/>
      <c r="F54" s="16"/>
      <c r="G54" s="16"/>
    </row>
    <row r="55" spans="3:7" ht="12.75">
      <c r="C55" s="16"/>
      <c r="D55" s="16"/>
      <c r="E55" s="15"/>
      <c r="F55" s="16"/>
      <c r="G55" s="16"/>
    </row>
    <row r="56" spans="1:7" ht="12.75">
      <c r="A56" s="23" t="s">
        <v>53</v>
      </c>
      <c r="C56" s="16"/>
      <c r="D56" s="16"/>
      <c r="E56" s="15"/>
      <c r="F56" s="16"/>
      <c r="G56" s="16"/>
    </row>
    <row r="57" spans="3:7" ht="12.75">
      <c r="C57" s="16"/>
      <c r="D57" s="16"/>
      <c r="E57" s="15"/>
      <c r="F57" s="16"/>
      <c r="G57" s="16"/>
    </row>
    <row r="58" spans="2:7" ht="12.75">
      <c r="B58" s="10"/>
      <c r="C58" s="16"/>
      <c r="D58" s="16"/>
      <c r="E58" s="15"/>
      <c r="F58" s="16"/>
      <c r="G58" s="16"/>
    </row>
    <row r="59" spans="3:7" ht="12.75">
      <c r="C59" s="16"/>
      <c r="D59" s="16"/>
      <c r="E59" s="15"/>
      <c r="F59" s="16"/>
      <c r="G59" s="16"/>
    </row>
    <row r="60" spans="3:7" ht="12.75">
      <c r="C60" s="16"/>
      <c r="D60" s="16"/>
      <c r="E60" s="15"/>
      <c r="F60" s="16"/>
      <c r="G60" s="16"/>
    </row>
    <row r="61" spans="3:7" ht="12.75">
      <c r="C61" s="16"/>
      <c r="D61" s="16"/>
      <c r="E61" s="15"/>
      <c r="F61" s="16"/>
      <c r="G61" s="16"/>
    </row>
    <row r="62" spans="3:7" ht="12.75">
      <c r="C62" s="16"/>
      <c r="D62" s="16"/>
      <c r="E62" s="15"/>
      <c r="F62" s="16"/>
      <c r="G62" s="16"/>
    </row>
    <row r="63" spans="3:7" ht="12.75">
      <c r="C63" s="16"/>
      <c r="D63" s="16"/>
      <c r="E63" s="15"/>
      <c r="F63" s="16"/>
      <c r="G63" s="16"/>
    </row>
    <row r="64" spans="3:7" ht="12.75">
      <c r="C64" s="16"/>
      <c r="D64" s="16"/>
      <c r="E64" s="15"/>
      <c r="F64" s="16"/>
      <c r="G64" s="16"/>
    </row>
    <row r="65" spans="3:7" ht="12.75">
      <c r="C65" s="16"/>
      <c r="D65" s="16"/>
      <c r="E65" s="15"/>
      <c r="F65" s="16"/>
      <c r="G65" s="16"/>
    </row>
    <row r="66" spans="3:7" ht="12.75">
      <c r="C66" s="16"/>
      <c r="D66" s="16"/>
      <c r="E66" s="15"/>
      <c r="F66" s="16"/>
      <c r="G66" s="16"/>
    </row>
    <row r="67" spans="3:7" ht="12.75">
      <c r="C67" s="18"/>
      <c r="D67" s="18"/>
      <c r="E67" s="15"/>
      <c r="F67" s="18"/>
      <c r="G67" s="18"/>
    </row>
    <row r="68" spans="3:7" ht="12.75">
      <c r="C68" s="16"/>
      <c r="D68" s="16"/>
      <c r="E68" s="15"/>
      <c r="F68" s="16"/>
      <c r="G68" s="16"/>
    </row>
    <row r="69" spans="2:7" ht="12.75">
      <c r="B69" s="10"/>
      <c r="C69" s="16"/>
      <c r="D69" s="16"/>
      <c r="E69" s="15"/>
      <c r="F69" s="16"/>
      <c r="G69" s="16"/>
    </row>
    <row r="70" spans="3:7" ht="12.75">
      <c r="C70" s="16"/>
      <c r="D70" s="16"/>
      <c r="E70" s="15"/>
      <c r="F70" s="16"/>
      <c r="G70" s="16"/>
    </row>
    <row r="71" spans="3:7" ht="12.75">
      <c r="C71" s="16"/>
      <c r="D71" s="16"/>
      <c r="E71" s="15"/>
      <c r="F71" s="16"/>
      <c r="G71" s="16"/>
    </row>
    <row r="72" spans="2:7" ht="12.75">
      <c r="B72" s="10"/>
      <c r="C72" s="16"/>
      <c r="D72" s="16"/>
      <c r="E72" s="15"/>
      <c r="F72" s="16"/>
      <c r="G72" s="16"/>
    </row>
    <row r="73" spans="3:7" ht="12.75">
      <c r="C73" s="16"/>
      <c r="D73" s="16"/>
      <c r="E73" s="15"/>
      <c r="F73" s="16"/>
      <c r="G73" s="16"/>
    </row>
    <row r="74" spans="2:7" ht="12.75">
      <c r="B74" s="10"/>
      <c r="C74" s="16"/>
      <c r="D74" s="16"/>
      <c r="E74" s="15"/>
      <c r="F74" s="16"/>
      <c r="G74" s="16"/>
    </row>
    <row r="75" spans="3:7" ht="12.75">
      <c r="C75" s="16"/>
      <c r="D75" s="16"/>
      <c r="E75" s="15"/>
      <c r="F75" s="16"/>
      <c r="G75" s="16"/>
    </row>
    <row r="78" ht="12.75">
      <c r="B78" s="11"/>
    </row>
    <row r="79" ht="12.75">
      <c r="B79" s="11"/>
    </row>
  </sheetData>
  <mergeCells count="2">
    <mergeCell ref="C7:D7"/>
    <mergeCell ref="F7:G7"/>
  </mergeCells>
  <printOptions horizontalCentered="1"/>
  <pageMargins left="0.75" right="0.75" top="1" bottom="1" header="0.5" footer="0.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1"/>
  <sheetViews>
    <sheetView view="pageBreakPreview" zoomScale="80" zoomScaleNormal="80" zoomScaleSheetLayoutView="80" workbookViewId="0" topLeftCell="A1">
      <selection activeCell="B5" sqref="B5"/>
    </sheetView>
  </sheetViews>
  <sheetFormatPr defaultColWidth="9.140625" defaultRowHeight="12.75"/>
  <cols>
    <col min="1" max="1" width="3.28125" style="0" customWidth="1"/>
    <col min="2" max="2" width="57.8515625" style="0" customWidth="1"/>
    <col min="3" max="3" width="13.421875" style="0" customWidth="1"/>
    <col min="4" max="4" width="11.421875" style="0" customWidth="1"/>
    <col min="5" max="5" width="11.00390625" style="0" customWidth="1"/>
    <col min="6" max="6" width="3.28125" style="0" customWidth="1"/>
    <col min="7" max="7" width="4.8515625" style="0" customWidth="1"/>
  </cols>
  <sheetData>
    <row r="1" spans="1:2" ht="12.75">
      <c r="A1" s="1" t="s">
        <v>0</v>
      </c>
      <c r="B1" s="1"/>
    </row>
    <row r="2" spans="1:2" ht="12.75">
      <c r="A2" s="19" t="s">
        <v>81</v>
      </c>
      <c r="B2" s="1"/>
    </row>
    <row r="3" spans="1:2" ht="12.75">
      <c r="A3" s="1" t="s">
        <v>87</v>
      </c>
      <c r="B3" s="1"/>
    </row>
    <row r="4" spans="1:2" ht="12.75">
      <c r="A4" s="1"/>
      <c r="B4" s="1"/>
    </row>
    <row r="6" spans="3:5" ht="12.75">
      <c r="C6" s="2" t="s">
        <v>1</v>
      </c>
      <c r="E6" s="2" t="s">
        <v>1</v>
      </c>
    </row>
    <row r="7" spans="3:5" ht="12.75">
      <c r="C7" s="2" t="s">
        <v>40</v>
      </c>
      <c r="E7" s="2" t="s">
        <v>37</v>
      </c>
    </row>
    <row r="8" spans="1:5" ht="12.75">
      <c r="A8" s="1" t="s">
        <v>3</v>
      </c>
      <c r="B8" s="1"/>
      <c r="C8" s="2" t="s">
        <v>2</v>
      </c>
      <c r="E8" s="2" t="s">
        <v>2</v>
      </c>
    </row>
    <row r="9" spans="3:5" ht="12.75">
      <c r="C9" s="3"/>
      <c r="D9" s="3"/>
      <c r="E9" s="3"/>
    </row>
    <row r="10" spans="1:5" ht="12.75">
      <c r="A10" t="s">
        <v>4</v>
      </c>
      <c r="C10" s="3">
        <v>300911</v>
      </c>
      <c r="D10" s="3"/>
      <c r="E10" s="3">
        <v>260676</v>
      </c>
    </row>
    <row r="11" spans="3:5" ht="12.75">
      <c r="C11" s="3"/>
      <c r="D11" s="3"/>
      <c r="E11" s="3"/>
    </row>
    <row r="12" spans="1:5" ht="12.75">
      <c r="A12" t="s">
        <v>5</v>
      </c>
      <c r="C12" s="3">
        <v>20960</v>
      </c>
      <c r="D12" s="3"/>
      <c r="E12" s="3">
        <v>20360</v>
      </c>
    </row>
    <row r="13" spans="3:5" ht="12.75">
      <c r="C13" s="3"/>
      <c r="D13" s="3"/>
      <c r="E13" s="3"/>
    </row>
    <row r="14" spans="1:5" ht="12.75">
      <c r="A14" t="s">
        <v>6</v>
      </c>
      <c r="C14" s="12">
        <v>14453</v>
      </c>
      <c r="D14" s="3"/>
      <c r="E14" s="3">
        <v>14973</v>
      </c>
    </row>
    <row r="15" spans="3:5" ht="12.75">
      <c r="C15" s="3"/>
      <c r="D15" s="3"/>
      <c r="E15" s="3"/>
    </row>
    <row r="16" spans="1:5" ht="12.75">
      <c r="A16" t="s">
        <v>7</v>
      </c>
      <c r="C16" s="3">
        <v>44309</v>
      </c>
      <c r="D16" s="3"/>
      <c r="E16" s="3">
        <v>44309</v>
      </c>
    </row>
    <row r="17" spans="3:5" ht="12.75">
      <c r="C17" s="3"/>
      <c r="D17" s="3"/>
      <c r="E17" s="3"/>
    </row>
    <row r="18" spans="1:5" ht="12.75">
      <c r="A18" t="s">
        <v>8</v>
      </c>
      <c r="C18" s="3">
        <v>10140</v>
      </c>
      <c r="D18" s="3"/>
      <c r="E18" s="3">
        <v>11965</v>
      </c>
    </row>
    <row r="19" spans="3:5" ht="12.75">
      <c r="C19" s="3"/>
      <c r="D19" s="3"/>
      <c r="E19" s="3"/>
    </row>
    <row r="20" spans="1:5" ht="12.75">
      <c r="A20" t="s">
        <v>9</v>
      </c>
      <c r="C20" s="3">
        <v>6560</v>
      </c>
      <c r="D20" s="3"/>
      <c r="E20" s="3">
        <v>7078</v>
      </c>
    </row>
    <row r="21" spans="3:5" ht="12.75">
      <c r="C21" s="3"/>
      <c r="D21" s="3"/>
      <c r="E21" s="3"/>
    </row>
    <row r="22" spans="1:5" ht="12.75">
      <c r="A22" t="s">
        <v>10</v>
      </c>
      <c r="C22" s="3">
        <v>60452</v>
      </c>
      <c r="D22" s="3"/>
      <c r="E22" s="3">
        <v>59028</v>
      </c>
    </row>
    <row r="23" spans="3:5" ht="12.75">
      <c r="C23" s="3"/>
      <c r="D23" s="3"/>
      <c r="E23" s="3"/>
    </row>
    <row r="24" spans="1:5" ht="12.75">
      <c r="A24" t="s">
        <v>11</v>
      </c>
      <c r="C24" s="3"/>
      <c r="D24" s="3"/>
      <c r="E24" s="3"/>
    </row>
    <row r="25" spans="2:5" ht="12.75">
      <c r="B25" t="s">
        <v>12</v>
      </c>
      <c r="C25" s="4">
        <v>5454</v>
      </c>
      <c r="D25" s="3"/>
      <c r="E25" s="4">
        <v>6375</v>
      </c>
    </row>
    <row r="26" spans="2:5" ht="12.75">
      <c r="B26" t="s">
        <v>13</v>
      </c>
      <c r="C26" s="5">
        <v>122789</v>
      </c>
      <c r="D26" s="3"/>
      <c r="E26" s="5">
        <v>123824</v>
      </c>
    </row>
    <row r="27" spans="2:5" ht="12.75">
      <c r="B27" t="s">
        <v>14</v>
      </c>
      <c r="C27" s="5">
        <v>251752</v>
      </c>
      <c r="D27" s="3"/>
      <c r="E27" s="5">
        <v>226477</v>
      </c>
    </row>
    <row r="28" spans="2:5" ht="12.75">
      <c r="B28" t="s">
        <v>88</v>
      </c>
      <c r="C28" s="5">
        <f>32467+8700</f>
        <v>41167</v>
      </c>
      <c r="D28" s="3"/>
      <c r="E28" s="5">
        <f>22731+7078</f>
        <v>29809</v>
      </c>
    </row>
    <row r="29" spans="2:5" ht="12.75">
      <c r="B29" t="s">
        <v>15</v>
      </c>
      <c r="C29" s="5">
        <v>869</v>
      </c>
      <c r="D29" s="3"/>
      <c r="E29" s="5">
        <v>844</v>
      </c>
    </row>
    <row r="30" spans="2:5" ht="12.75">
      <c r="B30" t="s">
        <v>16</v>
      </c>
      <c r="C30" s="5">
        <v>23193</v>
      </c>
      <c r="D30" s="3"/>
      <c r="E30" s="5">
        <v>23301</v>
      </c>
    </row>
    <row r="31" spans="2:5" ht="12.75">
      <c r="B31" t="s">
        <v>17</v>
      </c>
      <c r="C31" s="5">
        <v>32991</v>
      </c>
      <c r="D31" s="3"/>
      <c r="E31" s="5">
        <v>32552</v>
      </c>
    </row>
    <row r="32" spans="3:5" ht="12.75">
      <c r="C32" s="6"/>
      <c r="D32" s="3"/>
      <c r="E32" s="6"/>
    </row>
    <row r="33" spans="3:5" ht="12.75">
      <c r="C33" s="7">
        <f>SUM(C25:C32)</f>
        <v>478215</v>
      </c>
      <c r="D33" s="3"/>
      <c r="E33" s="7">
        <f>SUM(E25:E32)</f>
        <v>443182</v>
      </c>
    </row>
    <row r="34" spans="3:5" ht="12.75">
      <c r="C34" s="4"/>
      <c r="D34" s="3"/>
      <c r="E34" s="4"/>
    </row>
    <row r="35" spans="1:5" ht="12.75">
      <c r="A35" t="s">
        <v>18</v>
      </c>
      <c r="C35" s="5"/>
      <c r="D35" s="3"/>
      <c r="E35" s="5"/>
    </row>
    <row r="36" spans="2:5" ht="12.75">
      <c r="B36" t="s">
        <v>19</v>
      </c>
      <c r="C36" s="5">
        <v>109632</v>
      </c>
      <c r="D36" s="3"/>
      <c r="E36" s="5">
        <v>118135</v>
      </c>
    </row>
    <row r="37" spans="2:5" ht="12.75">
      <c r="B37" t="s">
        <v>20</v>
      </c>
      <c r="C37" s="5">
        <v>61943</v>
      </c>
      <c r="D37" s="3"/>
      <c r="E37" s="5">
        <f>52534+935</f>
        <v>53469</v>
      </c>
    </row>
    <row r="38" spans="2:5" ht="12.75">
      <c r="B38" t="s">
        <v>21</v>
      </c>
      <c r="C38" s="5">
        <v>10573</v>
      </c>
      <c r="D38" s="3"/>
      <c r="E38" s="5">
        <v>6674</v>
      </c>
    </row>
    <row r="39" spans="2:5" ht="12.75">
      <c r="B39" t="s">
        <v>22</v>
      </c>
      <c r="C39" s="5">
        <f>211922+41698-1</f>
        <v>253619</v>
      </c>
      <c r="D39" s="3"/>
      <c r="E39" s="5">
        <v>215797</v>
      </c>
    </row>
    <row r="40" spans="2:5" ht="12.75">
      <c r="B40" t="s">
        <v>23</v>
      </c>
      <c r="C40" s="5">
        <v>3389</v>
      </c>
      <c r="D40" s="3"/>
      <c r="E40" s="5">
        <v>3389</v>
      </c>
    </row>
    <row r="41" spans="2:5" ht="12.75">
      <c r="B41" t="s">
        <v>24</v>
      </c>
      <c r="C41" s="5">
        <v>7499</v>
      </c>
      <c r="D41" s="3"/>
      <c r="E41" s="5">
        <v>4434</v>
      </c>
    </row>
    <row r="42" spans="3:5" ht="12.75">
      <c r="C42" s="6"/>
      <c r="D42" s="3"/>
      <c r="E42" s="6"/>
    </row>
    <row r="43" spans="3:5" ht="12.75">
      <c r="C43" s="7">
        <f>SUM(C36:C42)</f>
        <v>446655</v>
      </c>
      <c r="D43" s="3"/>
      <c r="E43" s="7">
        <f>SUM(E36:E42)</f>
        <v>401898</v>
      </c>
    </row>
    <row r="44" spans="3:5" ht="12.75">
      <c r="C44" s="3"/>
      <c r="D44" s="3"/>
      <c r="E44" s="3"/>
    </row>
    <row r="45" spans="1:5" ht="12.75">
      <c r="A45" t="s">
        <v>25</v>
      </c>
      <c r="C45" s="3">
        <f>C33-C43</f>
        <v>31560</v>
      </c>
      <c r="D45" s="3"/>
      <c r="E45" s="3">
        <f>E33-E43</f>
        <v>41284</v>
      </c>
    </row>
    <row r="46" spans="3:5" ht="12.75">
      <c r="C46" s="3"/>
      <c r="D46" s="3"/>
      <c r="E46" s="3"/>
    </row>
    <row r="47" spans="3:5" ht="13.5" thickBot="1">
      <c r="C47" s="8">
        <f>C10+C12+C14+C16+C18+C20+C22+C45</f>
        <v>489345</v>
      </c>
      <c r="D47" s="3"/>
      <c r="E47" s="8">
        <f>E10+E12+E14+E16+E18+E20+E22+E45</f>
        <v>459673</v>
      </c>
    </row>
    <row r="48" spans="3:5" ht="13.5" thickTop="1">
      <c r="C48" s="3"/>
      <c r="D48" s="3"/>
      <c r="E48" s="3"/>
    </row>
    <row r="49" spans="1:5" ht="12.75">
      <c r="A49" s="1" t="s">
        <v>26</v>
      </c>
      <c r="C49" s="3"/>
      <c r="D49" s="3"/>
      <c r="E49" s="3"/>
    </row>
    <row r="50" spans="3:5" ht="12.75">
      <c r="C50" s="3"/>
      <c r="D50" s="3"/>
      <c r="E50" s="3"/>
    </row>
    <row r="51" spans="1:5" ht="12.75">
      <c r="A51" t="s">
        <v>27</v>
      </c>
      <c r="C51" s="3">
        <v>120507</v>
      </c>
      <c r="D51" s="3"/>
      <c r="E51" s="3">
        <v>120503</v>
      </c>
    </row>
    <row r="52" spans="3:5" ht="12.75">
      <c r="C52" s="3"/>
      <c r="D52" s="3"/>
      <c r="E52" s="3"/>
    </row>
    <row r="53" spans="1:5" ht="12.75">
      <c r="A53" t="s">
        <v>28</v>
      </c>
      <c r="C53" s="3">
        <v>-4142</v>
      </c>
      <c r="D53" s="3"/>
      <c r="E53" s="3">
        <v>-4142</v>
      </c>
    </row>
    <row r="54" spans="3:5" ht="12.75">
      <c r="C54" s="3"/>
      <c r="D54" s="3"/>
      <c r="E54" s="3"/>
    </row>
    <row r="55" spans="1:5" ht="12.75">
      <c r="A55" t="s">
        <v>29</v>
      </c>
      <c r="C55" s="3">
        <v>34548</v>
      </c>
      <c r="D55" s="3"/>
      <c r="E55" s="3">
        <v>34496</v>
      </c>
    </row>
    <row r="56" spans="3:5" ht="12.75">
      <c r="C56" s="3"/>
      <c r="D56" s="3"/>
      <c r="E56" s="3"/>
    </row>
    <row r="57" spans="1:5" ht="12.75">
      <c r="A57" t="s">
        <v>89</v>
      </c>
      <c r="C57" s="3">
        <f>4919+20442+2400-1867+1282</f>
        <v>27176</v>
      </c>
      <c r="D57" s="3"/>
      <c r="E57" s="3">
        <f>4919+20442+2349-2133+1282</f>
        <v>26859</v>
      </c>
    </row>
    <row r="58" spans="3:5" ht="12.75">
      <c r="C58" s="3"/>
      <c r="D58" s="3"/>
      <c r="E58" s="3"/>
    </row>
    <row r="59" spans="1:5" ht="12.75">
      <c r="A59" t="s">
        <v>30</v>
      </c>
      <c r="C59" s="3">
        <v>75052</v>
      </c>
      <c r="D59" s="3"/>
      <c r="E59" s="3">
        <v>75051</v>
      </c>
    </row>
    <row r="60" spans="3:5" ht="12.75">
      <c r="C60" s="9"/>
      <c r="D60" s="3"/>
      <c r="E60" s="9"/>
    </row>
    <row r="61" spans="1:5" ht="12.75">
      <c r="A61" t="s">
        <v>31</v>
      </c>
      <c r="C61" s="3">
        <f>SUM(C51:C60)</f>
        <v>253141</v>
      </c>
      <c r="D61" s="3"/>
      <c r="E61" s="3">
        <f>SUM(E51:E60)</f>
        <v>252767</v>
      </c>
    </row>
    <row r="62" spans="3:5" ht="12.75">
      <c r="C62" s="3"/>
      <c r="D62" s="3"/>
      <c r="E62" s="3"/>
    </row>
    <row r="63" spans="1:5" ht="12.75">
      <c r="A63" t="s">
        <v>32</v>
      </c>
      <c r="C63" s="3">
        <v>148229</v>
      </c>
      <c r="D63" s="3"/>
      <c r="E63" s="3">
        <v>134003</v>
      </c>
    </row>
    <row r="64" spans="3:5" ht="12.75">
      <c r="C64" s="3"/>
      <c r="D64" s="3"/>
      <c r="E64" s="3"/>
    </row>
    <row r="65" spans="1:5" ht="12.75">
      <c r="A65" t="s">
        <v>90</v>
      </c>
      <c r="C65" s="3">
        <f>61252+4608+3559</f>
        <v>69419</v>
      </c>
      <c r="D65" s="3"/>
      <c r="E65" s="3">
        <f>56169+673</f>
        <v>56842</v>
      </c>
    </row>
    <row r="66" spans="3:5" ht="12.75">
      <c r="C66" s="3"/>
      <c r="D66" s="3"/>
      <c r="E66" s="3"/>
    </row>
    <row r="67" spans="1:5" ht="12.75">
      <c r="A67" t="s">
        <v>33</v>
      </c>
      <c r="C67" s="3">
        <v>14684</v>
      </c>
      <c r="D67" s="3"/>
      <c r="E67" s="3">
        <v>12180</v>
      </c>
    </row>
    <row r="68" spans="3:5" ht="12.75">
      <c r="C68" s="3"/>
      <c r="D68" s="3"/>
      <c r="E68" s="3"/>
    </row>
    <row r="69" spans="1:5" ht="12.75">
      <c r="A69" t="s">
        <v>34</v>
      </c>
      <c r="C69" s="3">
        <v>3872</v>
      </c>
      <c r="D69" s="3"/>
      <c r="E69" s="3">
        <v>3881</v>
      </c>
    </row>
    <row r="70" spans="3:5" ht="12.75">
      <c r="C70" s="3"/>
      <c r="D70" s="3"/>
      <c r="E70" s="3"/>
    </row>
    <row r="71" spans="3:5" ht="13.5" thickBot="1">
      <c r="C71" s="8">
        <f>SUM(C61:C70)</f>
        <v>489345</v>
      </c>
      <c r="D71" s="3"/>
      <c r="E71" s="8">
        <f>SUM(E61:E70)</f>
        <v>459673</v>
      </c>
    </row>
    <row r="72" spans="3:5" ht="13.5" thickTop="1">
      <c r="C72" s="3"/>
      <c r="D72" s="3"/>
      <c r="E72" s="3"/>
    </row>
    <row r="73" spans="1:5" ht="12.75">
      <c r="A73" t="s">
        <v>35</v>
      </c>
      <c r="C73" s="13">
        <f>(+C61-C18-C20-C22)/117690</f>
        <v>1.4953606933469283</v>
      </c>
      <c r="D73" s="3"/>
      <c r="E73" s="13">
        <f>(+E61-E18-E20-E22)/117686</f>
        <v>1.4844246554390497</v>
      </c>
    </row>
    <row r="74" spans="3:5" ht="12.75">
      <c r="C74" s="3"/>
      <c r="D74" s="3"/>
      <c r="E74" s="3"/>
    </row>
    <row r="75" spans="3:5" ht="12.75">
      <c r="C75" s="3"/>
      <c r="D75" s="3"/>
      <c r="E75" s="3"/>
    </row>
    <row r="76" spans="1:5" ht="12.75">
      <c r="A76" s="23" t="s">
        <v>53</v>
      </c>
      <c r="C76" s="3"/>
      <c r="D76" s="3"/>
      <c r="E76" s="3"/>
    </row>
    <row r="77" spans="3:5" ht="12.75">
      <c r="C77" s="3"/>
      <c r="D77" s="3"/>
      <c r="E77" s="3"/>
    </row>
    <row r="78" spans="3:5" ht="12.75">
      <c r="C78" s="3"/>
      <c r="D78" s="3"/>
      <c r="E78" s="3"/>
    </row>
    <row r="79" spans="3:5" ht="12.75">
      <c r="C79" s="3"/>
      <c r="D79" s="3"/>
      <c r="E79" s="3"/>
    </row>
    <row r="80" spans="3:5" ht="12.75">
      <c r="C80" s="3"/>
      <c r="D80" s="3"/>
      <c r="E80" s="3"/>
    </row>
    <row r="81" spans="3:5" ht="12.75">
      <c r="C81" s="3"/>
      <c r="D81" s="3"/>
      <c r="E81" s="3"/>
    </row>
    <row r="82" spans="3:5" ht="12.75">
      <c r="C82" s="3"/>
      <c r="D82" s="3"/>
      <c r="E82" s="3"/>
    </row>
    <row r="83" spans="3:5" ht="12.75">
      <c r="C83" s="3"/>
      <c r="D83" s="3"/>
      <c r="E83" s="3"/>
    </row>
    <row r="84" spans="3:5" ht="12.75">
      <c r="C84" s="3"/>
      <c r="D84" s="3"/>
      <c r="E84" s="3"/>
    </row>
    <row r="85" spans="3:5" ht="12.75">
      <c r="C85" s="3"/>
      <c r="D85" s="3"/>
      <c r="E85" s="3"/>
    </row>
    <row r="86" spans="3:5" ht="12.75">
      <c r="C86" s="3"/>
      <c r="D86" s="3"/>
      <c r="E86" s="3"/>
    </row>
    <row r="87" spans="3:5" ht="12.75">
      <c r="C87" s="3"/>
      <c r="D87" s="3"/>
      <c r="E87" s="3"/>
    </row>
    <row r="88" spans="3:5" ht="12.75">
      <c r="C88" s="3"/>
      <c r="D88" s="3"/>
      <c r="E88" s="3"/>
    </row>
    <row r="89" spans="3:5" ht="12.75">
      <c r="C89" s="3"/>
      <c r="D89" s="3"/>
      <c r="E89" s="3"/>
    </row>
    <row r="90" spans="3:5" ht="12.75">
      <c r="C90" s="3"/>
      <c r="D90" s="3"/>
      <c r="E90" s="3"/>
    </row>
    <row r="91" spans="3:5" ht="12.75">
      <c r="C91" s="3"/>
      <c r="D91" s="3"/>
      <c r="E91" s="3"/>
    </row>
    <row r="92" spans="3:5" ht="12.75">
      <c r="C92" s="3"/>
      <c r="D92" s="3"/>
      <c r="E92" s="3"/>
    </row>
    <row r="93" spans="3:5" ht="12.75">
      <c r="C93" s="3"/>
      <c r="D93" s="3"/>
      <c r="E93" s="3"/>
    </row>
    <row r="94" spans="3:5" ht="12.75">
      <c r="C94" s="3"/>
      <c r="D94" s="3"/>
      <c r="E94" s="3"/>
    </row>
    <row r="95" spans="3:5" ht="12.75">
      <c r="C95" s="3"/>
      <c r="D95" s="3"/>
      <c r="E95" s="3"/>
    </row>
    <row r="96" spans="3:5" ht="12.75">
      <c r="C96" s="3"/>
      <c r="D96" s="3"/>
      <c r="E96" s="3"/>
    </row>
    <row r="97" spans="3:5" ht="12.75">
      <c r="C97" s="3"/>
      <c r="D97" s="3"/>
      <c r="E97" s="3"/>
    </row>
    <row r="98" spans="3:5" ht="12.75">
      <c r="C98" s="3"/>
      <c r="D98" s="3"/>
      <c r="E98" s="3"/>
    </row>
    <row r="99" spans="3:5" ht="12.75">
      <c r="C99" s="3"/>
      <c r="D99" s="3"/>
      <c r="E99" s="3"/>
    </row>
    <row r="100" spans="3:5" ht="12.75">
      <c r="C100" s="3"/>
      <c r="D100" s="3"/>
      <c r="E100" s="3"/>
    </row>
    <row r="101" spans="3:5" ht="12.75">
      <c r="C101" s="3"/>
      <c r="D101" s="3"/>
      <c r="E101" s="3"/>
    </row>
  </sheetData>
  <printOptions horizontalCentered="1"/>
  <pageMargins left="0.75" right="0.75" top="1" bottom="1" header="0.5" footer="0.5"/>
  <pageSetup horizontalDpi="300" verticalDpi="3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6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3.28125" style="80" customWidth="1"/>
    <col min="2" max="3" width="9.140625" style="80" customWidth="1"/>
    <col min="4" max="4" width="28.00390625" style="80" customWidth="1"/>
    <col min="5" max="5" width="5.28125" style="80" customWidth="1"/>
    <col min="6" max="6" width="15.8515625" style="80" customWidth="1"/>
    <col min="7" max="7" width="9.8515625" style="80" customWidth="1"/>
    <col min="8" max="16384" width="9.140625" style="80" customWidth="1"/>
  </cols>
  <sheetData>
    <row r="1" spans="1:6" ht="12.75">
      <c r="A1" s="1" t="s">
        <v>0</v>
      </c>
      <c r="B1" s="77"/>
      <c r="C1" s="77"/>
      <c r="D1" s="78"/>
      <c r="E1" s="79"/>
      <c r="F1" s="78"/>
    </row>
    <row r="2" spans="1:6" ht="12.75">
      <c r="A2" s="19" t="s">
        <v>81</v>
      </c>
      <c r="B2" s="77"/>
      <c r="C2" s="77"/>
      <c r="D2" s="78"/>
      <c r="E2" s="79"/>
      <c r="F2" s="78"/>
    </row>
    <row r="3" spans="1:6" ht="12.75">
      <c r="A3" s="1" t="s">
        <v>126</v>
      </c>
      <c r="B3" s="77"/>
      <c r="C3" s="77"/>
      <c r="D3" s="78"/>
      <c r="E3" s="79"/>
      <c r="F3" s="78"/>
    </row>
    <row r="4" spans="1:6" ht="12.75">
      <c r="A4" s="1" t="s">
        <v>127</v>
      </c>
      <c r="B4" s="77"/>
      <c r="C4" s="77"/>
      <c r="D4" s="78"/>
      <c r="E4" s="79"/>
      <c r="F4" s="78"/>
    </row>
    <row r="5" spans="1:6" ht="12.75">
      <c r="A5" s="76"/>
      <c r="B5" s="77"/>
      <c r="C5" s="77"/>
      <c r="D5" s="78"/>
      <c r="E5" s="79"/>
      <c r="F5" s="78"/>
    </row>
    <row r="6" spans="1:7" ht="12.75">
      <c r="A6" s="82"/>
      <c r="B6" s="83"/>
      <c r="C6" s="83"/>
      <c r="D6" s="84"/>
      <c r="E6" s="85"/>
      <c r="F6" s="86" t="s">
        <v>105</v>
      </c>
      <c r="G6" s="87"/>
    </row>
    <row r="7" spans="1:7" ht="12.75">
      <c r="A7" s="82"/>
      <c r="B7" s="83"/>
      <c r="C7" s="83"/>
      <c r="D7" s="84"/>
      <c r="E7" s="85"/>
      <c r="F7" s="86" t="s">
        <v>106</v>
      </c>
      <c r="G7" s="87"/>
    </row>
    <row r="8" spans="1:7" ht="12.75">
      <c r="A8" s="84"/>
      <c r="B8" s="84"/>
      <c r="C8" s="84"/>
      <c r="D8" s="84"/>
      <c r="E8" s="85"/>
      <c r="F8" s="88" t="s">
        <v>107</v>
      </c>
      <c r="G8" s="87"/>
    </row>
    <row r="9" spans="1:7" ht="12.75">
      <c r="A9" s="84"/>
      <c r="B9" s="84"/>
      <c r="C9" s="84"/>
      <c r="D9" s="84"/>
      <c r="E9" s="89"/>
      <c r="F9" s="88" t="s">
        <v>2</v>
      </c>
      <c r="G9" s="87"/>
    </row>
    <row r="10" spans="1:7" ht="12.75">
      <c r="A10" s="84"/>
      <c r="B10" s="84"/>
      <c r="C10" s="84"/>
      <c r="D10" s="84"/>
      <c r="E10" s="85"/>
      <c r="F10" s="84"/>
      <c r="G10" s="87"/>
    </row>
    <row r="11" spans="1:7" ht="12.75">
      <c r="A11" s="82" t="s">
        <v>93</v>
      </c>
      <c r="B11" s="84"/>
      <c r="C11" s="84"/>
      <c r="D11" s="84"/>
      <c r="E11" s="85"/>
      <c r="F11" s="84"/>
      <c r="G11" s="87"/>
    </row>
    <row r="12" spans="1:7" ht="12.75">
      <c r="A12" s="84"/>
      <c r="B12" s="84"/>
      <c r="C12" s="84"/>
      <c r="D12" s="84"/>
      <c r="E12" s="85"/>
      <c r="F12" s="84"/>
      <c r="G12" s="87"/>
    </row>
    <row r="13" spans="1:7" ht="12.75">
      <c r="A13" s="87" t="s">
        <v>94</v>
      </c>
      <c r="B13" s="84"/>
      <c r="C13" s="84"/>
      <c r="D13" s="84"/>
      <c r="E13" s="90"/>
      <c r="F13" s="90">
        <v>11258</v>
      </c>
      <c r="G13" s="87"/>
    </row>
    <row r="14" spans="1:7" ht="12.75">
      <c r="A14" s="87"/>
      <c r="B14" s="87"/>
      <c r="C14" s="87"/>
      <c r="D14" s="87"/>
      <c r="E14" s="87"/>
      <c r="F14" s="91"/>
      <c r="G14" s="87"/>
    </row>
    <row r="15" spans="1:7" ht="12.75">
      <c r="A15" s="87" t="s">
        <v>117</v>
      </c>
      <c r="B15" s="87"/>
      <c r="C15" s="87"/>
      <c r="D15" s="87"/>
      <c r="E15" s="87"/>
      <c r="F15" s="91">
        <v>25971</v>
      </c>
      <c r="G15" s="87"/>
    </row>
    <row r="16" spans="1:7" ht="12.75">
      <c r="A16" s="87"/>
      <c r="B16" s="87"/>
      <c r="C16" s="87"/>
      <c r="D16" s="87"/>
      <c r="E16" s="87"/>
      <c r="F16" s="92"/>
      <c r="G16" s="87"/>
    </row>
    <row r="17" spans="1:7" ht="12.75">
      <c r="A17" s="87" t="s">
        <v>95</v>
      </c>
      <c r="B17" s="87"/>
      <c r="C17" s="87"/>
      <c r="D17" s="87"/>
      <c r="E17" s="87"/>
      <c r="F17" s="93">
        <f>SUM(F13:F16)</f>
        <v>37229</v>
      </c>
      <c r="G17" s="87"/>
    </row>
    <row r="18" spans="1:7" ht="12.75">
      <c r="A18" s="87"/>
      <c r="B18" s="87"/>
      <c r="C18" s="87"/>
      <c r="D18" s="87"/>
      <c r="E18" s="87"/>
      <c r="F18" s="93"/>
      <c r="G18" s="87"/>
    </row>
    <row r="19" spans="1:7" ht="12.75">
      <c r="A19" s="87"/>
      <c r="B19" s="87" t="s">
        <v>118</v>
      </c>
      <c r="C19" s="87"/>
      <c r="D19" s="87"/>
      <c r="E19" s="87"/>
      <c r="F19" s="90">
        <f>-25090+318</f>
        <v>-24772</v>
      </c>
      <c r="G19" s="87"/>
    </row>
    <row r="20" spans="1:7" ht="12.75">
      <c r="A20" s="87"/>
      <c r="B20" s="87" t="s">
        <v>119</v>
      </c>
      <c r="C20" s="87"/>
      <c r="D20" s="87"/>
      <c r="E20" s="87"/>
      <c r="F20" s="90">
        <v>518</v>
      </c>
      <c r="G20" s="87"/>
    </row>
    <row r="21" spans="1:7" ht="12.75">
      <c r="A21" s="87"/>
      <c r="B21" s="87"/>
      <c r="C21" s="87"/>
      <c r="D21" s="87"/>
      <c r="E21" s="87"/>
      <c r="F21" s="92"/>
      <c r="G21" s="87"/>
    </row>
    <row r="22" spans="1:7" ht="12.75">
      <c r="A22" s="87" t="s">
        <v>109</v>
      </c>
      <c r="B22" s="87"/>
      <c r="C22" s="87"/>
      <c r="D22" s="87"/>
      <c r="E22" s="87"/>
      <c r="F22" s="93">
        <f>SUM(F17:F21)</f>
        <v>12975</v>
      </c>
      <c r="G22" s="87"/>
    </row>
    <row r="23" spans="1:7" ht="12.75">
      <c r="A23" s="87"/>
      <c r="B23" s="87"/>
      <c r="C23" s="87"/>
      <c r="D23" s="87"/>
      <c r="E23" s="87"/>
      <c r="F23" s="93"/>
      <c r="G23" s="87"/>
    </row>
    <row r="24" spans="1:7" ht="12.75">
      <c r="A24" s="87"/>
      <c r="B24" s="87" t="s">
        <v>96</v>
      </c>
      <c r="C24" s="87"/>
      <c r="D24" s="87"/>
      <c r="E24" s="87"/>
      <c r="F24" s="90">
        <v>-433</v>
      </c>
      <c r="G24" s="87"/>
    </row>
    <row r="25" spans="1:7" ht="12.75">
      <c r="A25" s="87"/>
      <c r="B25" s="87" t="s">
        <v>97</v>
      </c>
      <c r="C25" s="87"/>
      <c r="D25" s="87"/>
      <c r="E25" s="87"/>
      <c r="F25" s="90">
        <v>48</v>
      </c>
      <c r="G25" s="87"/>
    </row>
    <row r="26" spans="1:7" ht="12.75">
      <c r="A26" s="87"/>
      <c r="B26" s="87" t="s">
        <v>98</v>
      </c>
      <c r="C26" s="87"/>
      <c r="D26" s="87"/>
      <c r="E26" s="87"/>
      <c r="F26" s="90">
        <v>181</v>
      </c>
      <c r="G26" s="87"/>
    </row>
    <row r="27" spans="1:7" ht="12.75">
      <c r="A27" s="87"/>
      <c r="B27" s="87" t="s">
        <v>99</v>
      </c>
      <c r="C27" s="87"/>
      <c r="D27" s="87"/>
      <c r="E27" s="87"/>
      <c r="F27" s="90">
        <v>-6194</v>
      </c>
      <c r="G27" s="87"/>
    </row>
    <row r="28" spans="1:7" ht="12.75">
      <c r="A28" s="87"/>
      <c r="B28" s="87"/>
      <c r="C28" s="87"/>
      <c r="D28" s="87"/>
      <c r="E28" s="87"/>
      <c r="F28" s="87"/>
      <c r="G28" s="87"/>
    </row>
    <row r="29" spans="1:7" ht="12.75">
      <c r="A29" s="87" t="s">
        <v>123</v>
      </c>
      <c r="B29" s="87"/>
      <c r="C29" s="87"/>
      <c r="D29" s="87"/>
      <c r="E29" s="87"/>
      <c r="F29" s="94">
        <f>SUM(F22:F28)</f>
        <v>6577</v>
      </c>
      <c r="G29" s="87"/>
    </row>
    <row r="30" spans="1:7" ht="12.75">
      <c r="A30" s="87"/>
      <c r="B30" s="87"/>
      <c r="C30" s="87"/>
      <c r="D30" s="87"/>
      <c r="E30" s="87"/>
      <c r="F30" s="87"/>
      <c r="G30" s="87"/>
    </row>
    <row r="31" spans="1:7" ht="12.75">
      <c r="A31" s="95" t="s">
        <v>100</v>
      </c>
      <c r="B31" s="87"/>
      <c r="C31" s="87"/>
      <c r="D31" s="87"/>
      <c r="E31" s="87"/>
      <c r="F31" s="90"/>
      <c r="G31" s="87"/>
    </row>
    <row r="32" spans="1:7" ht="12.75">
      <c r="A32" s="95"/>
      <c r="B32" s="87" t="s">
        <v>116</v>
      </c>
      <c r="C32" s="87"/>
      <c r="D32" s="87"/>
      <c r="E32" s="87"/>
      <c r="F32" s="90">
        <v>-13817</v>
      </c>
      <c r="G32" s="87"/>
    </row>
    <row r="33" spans="1:7" ht="12.75">
      <c r="A33" s="95"/>
      <c r="B33" s="87" t="s">
        <v>120</v>
      </c>
      <c r="C33" s="87"/>
      <c r="D33" s="87"/>
      <c r="E33" s="87"/>
      <c r="F33" s="90">
        <v>-187</v>
      </c>
      <c r="G33" s="87"/>
    </row>
    <row r="34" spans="1:7" ht="12.75">
      <c r="A34" s="95"/>
      <c r="B34" s="87" t="s">
        <v>110</v>
      </c>
      <c r="C34" s="87"/>
      <c r="D34" s="87"/>
      <c r="E34" s="87"/>
      <c r="F34" s="90">
        <v>500</v>
      </c>
      <c r="G34" s="87"/>
    </row>
    <row r="35" spans="1:7" ht="12.75">
      <c r="A35" s="95"/>
      <c r="B35" s="87" t="s">
        <v>111</v>
      </c>
      <c r="C35" s="87"/>
      <c r="D35" s="87"/>
      <c r="E35" s="87"/>
      <c r="F35" s="90">
        <v>402</v>
      </c>
      <c r="G35" s="87"/>
    </row>
    <row r="36" spans="1:7" ht="12.75">
      <c r="A36" s="87"/>
      <c r="B36" s="87" t="s">
        <v>112</v>
      </c>
      <c r="C36" s="87"/>
      <c r="D36" s="87"/>
      <c r="E36" s="87"/>
      <c r="F36" s="90">
        <f>-8791</f>
        <v>-8791</v>
      </c>
      <c r="G36" s="87"/>
    </row>
    <row r="37" spans="1:7" ht="12.75">
      <c r="A37" s="87"/>
      <c r="B37" s="87" t="s">
        <v>113</v>
      </c>
      <c r="C37" s="87"/>
      <c r="D37" s="87"/>
      <c r="E37" s="87"/>
      <c r="F37" s="90">
        <f>-187-997+19+422+300+187-533</f>
        <v>-789</v>
      </c>
      <c r="G37" s="87"/>
    </row>
    <row r="38" spans="1:7" ht="12.75">
      <c r="A38" s="87"/>
      <c r="B38" s="87"/>
      <c r="C38" s="87"/>
      <c r="D38" s="87"/>
      <c r="E38" s="87"/>
      <c r="F38" s="90"/>
      <c r="G38" s="87"/>
    </row>
    <row r="39" spans="1:7" ht="12.75">
      <c r="A39" s="87" t="s">
        <v>121</v>
      </c>
      <c r="B39" s="87"/>
      <c r="C39" s="87"/>
      <c r="D39" s="87"/>
      <c r="E39" s="87"/>
      <c r="F39" s="94">
        <f>SUM(F32:F38)</f>
        <v>-22682</v>
      </c>
      <c r="G39" s="87"/>
    </row>
    <row r="40" spans="1:7" ht="12.75">
      <c r="A40" s="87"/>
      <c r="B40" s="87"/>
      <c r="C40" s="87"/>
      <c r="D40" s="87"/>
      <c r="E40" s="87"/>
      <c r="F40" s="87"/>
      <c r="G40" s="87"/>
    </row>
    <row r="41" spans="1:7" ht="12.75">
      <c r="A41" s="95" t="s">
        <v>101</v>
      </c>
      <c r="B41" s="87"/>
      <c r="C41" s="87"/>
      <c r="D41" s="87"/>
      <c r="E41" s="87"/>
      <c r="F41" s="90"/>
      <c r="G41" s="87"/>
    </row>
    <row r="42" spans="1:7" s="78" customFormat="1" ht="12.75">
      <c r="A42" s="84"/>
      <c r="B42" s="84" t="s">
        <v>115</v>
      </c>
      <c r="C42" s="84"/>
      <c r="D42" s="84"/>
      <c r="E42" s="84"/>
      <c r="F42" s="90">
        <v>-388</v>
      </c>
      <c r="G42" s="84"/>
    </row>
    <row r="43" spans="1:7" ht="12.75">
      <c r="A43" s="87"/>
      <c r="B43" s="87" t="s">
        <v>102</v>
      </c>
      <c r="C43" s="87"/>
      <c r="D43" s="87"/>
      <c r="E43" s="87"/>
      <c r="F43" s="90">
        <v>-8206</v>
      </c>
      <c r="G43" s="87"/>
    </row>
    <row r="44" spans="1:7" ht="12.75">
      <c r="A44" s="87"/>
      <c r="B44" s="87" t="s">
        <v>114</v>
      </c>
      <c r="C44" s="87"/>
      <c r="D44" s="87"/>
      <c r="E44" s="87"/>
      <c r="F44" s="90">
        <f>18604-861</f>
        <v>17743</v>
      </c>
      <c r="G44" s="87"/>
    </row>
    <row r="45" spans="1:7" ht="12.75">
      <c r="A45" s="87"/>
      <c r="B45" s="87"/>
      <c r="C45" s="87"/>
      <c r="D45" s="87"/>
      <c r="E45" s="87"/>
      <c r="F45" s="87"/>
      <c r="G45" s="87"/>
    </row>
    <row r="46" spans="1:7" ht="12.75">
      <c r="A46" s="87" t="s">
        <v>122</v>
      </c>
      <c r="B46" s="87"/>
      <c r="C46" s="87"/>
      <c r="D46" s="87"/>
      <c r="E46" s="87"/>
      <c r="F46" s="94">
        <f>SUM(F42:F45)</f>
        <v>9149</v>
      </c>
      <c r="G46" s="87"/>
    </row>
    <row r="47" spans="1:7" ht="12.75">
      <c r="A47" s="87"/>
      <c r="B47" s="87"/>
      <c r="C47" s="87"/>
      <c r="D47" s="87"/>
      <c r="E47" s="87"/>
      <c r="F47" s="87"/>
      <c r="G47" s="87"/>
    </row>
    <row r="48" spans="1:7" ht="12.75">
      <c r="A48" s="95" t="s">
        <v>124</v>
      </c>
      <c r="B48" s="87"/>
      <c r="C48" s="87"/>
      <c r="D48" s="87"/>
      <c r="E48" s="87"/>
      <c r="F48" s="90">
        <f>F46+F39+F29</f>
        <v>-6956</v>
      </c>
      <c r="G48" s="87"/>
    </row>
    <row r="49" spans="1:7" ht="12.75">
      <c r="A49" s="95"/>
      <c r="B49" s="87"/>
      <c r="C49" s="87"/>
      <c r="D49" s="87"/>
      <c r="E49" s="87"/>
      <c r="F49" s="87"/>
      <c r="G49" s="87"/>
    </row>
    <row r="50" spans="1:7" s="78" customFormat="1" ht="12.75">
      <c r="A50" s="83" t="s">
        <v>103</v>
      </c>
      <c r="B50" s="84"/>
      <c r="C50" s="84"/>
      <c r="D50" s="84"/>
      <c r="E50" s="84"/>
      <c r="F50" s="96">
        <v>41938</v>
      </c>
      <c r="G50" s="84"/>
    </row>
    <row r="51" spans="1:7" s="78" customFormat="1" ht="12.75">
      <c r="A51" s="83"/>
      <c r="B51" s="84"/>
      <c r="C51" s="84"/>
      <c r="D51" s="84"/>
      <c r="E51" s="84"/>
      <c r="F51" s="97"/>
      <c r="G51" s="84"/>
    </row>
    <row r="52" spans="1:7" s="78" customFormat="1" ht="12.75">
      <c r="A52" s="83" t="s">
        <v>104</v>
      </c>
      <c r="B52" s="84"/>
      <c r="C52" s="84"/>
      <c r="D52" s="84"/>
      <c r="E52" s="84"/>
      <c r="F52" s="98">
        <v>-106</v>
      </c>
      <c r="G52" s="84"/>
    </row>
    <row r="53" spans="1:7" s="78" customFormat="1" ht="12.75">
      <c r="A53" s="83"/>
      <c r="B53" s="84"/>
      <c r="C53" s="84"/>
      <c r="D53" s="84"/>
      <c r="E53" s="84"/>
      <c r="F53" s="99">
        <f>SUM(F50:F52)</f>
        <v>41832</v>
      </c>
      <c r="G53" s="84"/>
    </row>
    <row r="54" spans="1:7" ht="12.75">
      <c r="A54" s="95"/>
      <c r="B54" s="87"/>
      <c r="C54" s="87"/>
      <c r="D54" s="87"/>
      <c r="E54" s="87"/>
      <c r="F54" s="87"/>
      <c r="G54" s="87"/>
    </row>
    <row r="55" spans="1:7" ht="13.5" thickBot="1">
      <c r="A55" s="95" t="s">
        <v>125</v>
      </c>
      <c r="B55" s="87"/>
      <c r="C55" s="87"/>
      <c r="D55" s="87"/>
      <c r="E55" s="87"/>
      <c r="F55" s="100">
        <f>F48+F53</f>
        <v>34876</v>
      </c>
      <c r="G55" s="87"/>
    </row>
    <row r="56" spans="1:7" ht="13.5" thickTop="1">
      <c r="A56" s="87"/>
      <c r="B56" s="87"/>
      <c r="C56" s="87"/>
      <c r="D56" s="87"/>
      <c r="E56" s="87"/>
      <c r="F56" s="87"/>
      <c r="G56" s="87"/>
    </row>
    <row r="57" spans="1:7" ht="12.75">
      <c r="A57" s="87"/>
      <c r="B57" s="87"/>
      <c r="C57" s="87"/>
      <c r="D57" s="87"/>
      <c r="E57" s="87"/>
      <c r="F57" s="87"/>
      <c r="G57" s="87"/>
    </row>
    <row r="58" spans="1:7" ht="12.75">
      <c r="A58" s="87"/>
      <c r="B58" s="87"/>
      <c r="C58" s="87"/>
      <c r="D58" s="87"/>
      <c r="E58" s="87"/>
      <c r="F58" s="87"/>
      <c r="G58" s="87"/>
    </row>
    <row r="59" spans="1:7" ht="12.75">
      <c r="A59" s="23" t="s">
        <v>129</v>
      </c>
      <c r="B59" s="87"/>
      <c r="C59" s="87"/>
      <c r="D59" s="87"/>
      <c r="E59" s="87"/>
      <c r="F59" s="87"/>
      <c r="G59" s="87"/>
    </row>
    <row r="60" spans="1:7" ht="12.75">
      <c r="A60" s="101" t="s">
        <v>128</v>
      </c>
      <c r="B60" s="87"/>
      <c r="C60" s="87"/>
      <c r="D60" s="87"/>
      <c r="E60" s="87"/>
      <c r="F60" s="87"/>
      <c r="G60" s="87"/>
    </row>
    <row r="61" spans="1:7" ht="12.75">
      <c r="A61" s="87"/>
      <c r="B61" s="87"/>
      <c r="C61" s="87"/>
      <c r="D61" s="87"/>
      <c r="E61" s="87"/>
      <c r="F61" s="87"/>
      <c r="G61" s="87"/>
    </row>
    <row r="62" spans="1:7" ht="12.75">
      <c r="A62" s="87"/>
      <c r="B62" s="87"/>
      <c r="C62" s="87"/>
      <c r="D62" s="87"/>
      <c r="E62" s="87"/>
      <c r="F62" s="87"/>
      <c r="G62" s="87"/>
    </row>
    <row r="63" spans="1:7" ht="12.75">
      <c r="A63" s="87"/>
      <c r="B63" s="87"/>
      <c r="C63" s="87"/>
      <c r="D63" s="87"/>
      <c r="E63" s="87"/>
      <c r="F63" s="87"/>
      <c r="G63" s="87"/>
    </row>
    <row r="64" spans="1:7" ht="12.75">
      <c r="A64" s="87"/>
      <c r="B64" s="87"/>
      <c r="C64" s="87"/>
      <c r="D64" s="87"/>
      <c r="E64" s="87"/>
      <c r="F64" s="87"/>
      <c r="G64" s="87"/>
    </row>
    <row r="65" spans="1:7" ht="12.75">
      <c r="A65" s="87"/>
      <c r="B65" s="87"/>
      <c r="C65" s="87"/>
      <c r="D65" s="87"/>
      <c r="E65" s="87"/>
      <c r="F65" s="87"/>
      <c r="G65" s="87"/>
    </row>
    <row r="66" spans="1:7" ht="12.75">
      <c r="A66" s="87"/>
      <c r="B66" s="87"/>
      <c r="C66" s="87"/>
      <c r="D66" s="87"/>
      <c r="E66" s="87"/>
      <c r="F66" s="87"/>
      <c r="G66" s="87"/>
    </row>
    <row r="67" spans="1:7" ht="12.75">
      <c r="A67" s="87"/>
      <c r="B67" s="87"/>
      <c r="C67" s="87"/>
      <c r="D67" s="87"/>
      <c r="E67" s="87"/>
      <c r="F67" s="87"/>
      <c r="G67" s="87"/>
    </row>
    <row r="68" spans="1:7" ht="12.75">
      <c r="A68" s="87"/>
      <c r="B68" s="87"/>
      <c r="C68" s="87"/>
      <c r="D68" s="87"/>
      <c r="E68" s="87"/>
      <c r="F68" s="87"/>
      <c r="G68" s="87"/>
    </row>
    <row r="69" spans="1:7" ht="12.75">
      <c r="A69" s="87"/>
      <c r="B69" s="87"/>
      <c r="C69" s="87"/>
      <c r="D69" s="87"/>
      <c r="E69" s="87"/>
      <c r="F69" s="87"/>
      <c r="G69" s="87"/>
    </row>
    <row r="70" spans="1:7" ht="12.75">
      <c r="A70" s="87"/>
      <c r="B70" s="87"/>
      <c r="C70" s="87"/>
      <c r="D70" s="87"/>
      <c r="E70" s="87"/>
      <c r="F70" s="87"/>
      <c r="G70" s="87"/>
    </row>
    <row r="71" spans="1:7" ht="12.75">
      <c r="A71" s="87"/>
      <c r="B71" s="87"/>
      <c r="C71" s="87"/>
      <c r="D71" s="87"/>
      <c r="E71" s="87"/>
      <c r="F71" s="87"/>
      <c r="G71" s="87"/>
    </row>
    <row r="72" spans="1:7" ht="12.75">
      <c r="A72" s="87"/>
      <c r="B72" s="87"/>
      <c r="C72" s="87"/>
      <c r="D72" s="87"/>
      <c r="E72" s="87"/>
      <c r="F72" s="87"/>
      <c r="G72" s="87"/>
    </row>
    <row r="73" spans="1:7" ht="12.75">
      <c r="A73" s="87"/>
      <c r="B73" s="87"/>
      <c r="C73" s="87"/>
      <c r="D73" s="87"/>
      <c r="E73" s="87"/>
      <c r="F73" s="87"/>
      <c r="G73" s="87"/>
    </row>
    <row r="74" spans="1:7" ht="12.75">
      <c r="A74" s="87"/>
      <c r="B74" s="87"/>
      <c r="C74" s="87"/>
      <c r="D74" s="87"/>
      <c r="E74" s="87"/>
      <c r="F74" s="87"/>
      <c r="G74" s="87"/>
    </row>
    <row r="75" spans="1:7" ht="12.75">
      <c r="A75" s="87"/>
      <c r="B75" s="87"/>
      <c r="C75" s="87"/>
      <c r="D75" s="87"/>
      <c r="E75" s="87"/>
      <c r="F75" s="87"/>
      <c r="G75" s="87"/>
    </row>
    <row r="76" spans="1:7" ht="12.75">
      <c r="A76" s="87"/>
      <c r="B76" s="87"/>
      <c r="C76" s="87"/>
      <c r="D76" s="87"/>
      <c r="E76" s="87"/>
      <c r="F76" s="87"/>
      <c r="G76" s="87"/>
    </row>
  </sheetData>
  <printOptions horizontalCentered="1"/>
  <pageMargins left="0.75" right="0.75" top="1" bottom="1" header="0.5" footer="0.5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653"/>
  <sheetViews>
    <sheetView tabSelected="1" view="pageBreakPreview" zoomScale="60" workbookViewId="0" topLeftCell="A1">
      <selection activeCell="A1" sqref="A1"/>
    </sheetView>
  </sheetViews>
  <sheetFormatPr defaultColWidth="9.140625" defaultRowHeight="12.75"/>
  <cols>
    <col min="1" max="1" width="39.8515625" style="26" customWidth="1"/>
    <col min="2" max="2" width="10.421875" style="26" customWidth="1"/>
    <col min="3" max="3" width="0.85546875" style="26" customWidth="1"/>
    <col min="4" max="4" width="12.140625" style="26" customWidth="1"/>
    <col min="5" max="5" width="0.85546875" style="26" customWidth="1"/>
    <col min="6" max="6" width="12.140625" style="27" customWidth="1"/>
    <col min="7" max="7" width="0.85546875" style="27" customWidth="1"/>
    <col min="8" max="8" width="12.140625" style="27" customWidth="1"/>
    <col min="9" max="9" width="0.85546875" style="27" customWidth="1"/>
    <col min="10" max="10" width="12.140625" style="27" customWidth="1"/>
    <col min="11" max="11" width="0.85546875" style="27" customWidth="1"/>
    <col min="12" max="12" width="12.140625" style="27" customWidth="1"/>
    <col min="13" max="13" width="0.85546875" style="27" customWidth="1"/>
    <col min="14" max="14" width="12.140625" style="27" customWidth="1"/>
    <col min="15" max="15" width="0.85546875" style="27" customWidth="1"/>
    <col min="16" max="16" width="12.140625" style="27" customWidth="1"/>
    <col min="17" max="17" width="0.85546875" style="27" customWidth="1"/>
    <col min="18" max="18" width="12.140625" style="27" customWidth="1"/>
    <col min="19" max="19" width="0.85546875" style="27" customWidth="1"/>
    <col min="20" max="20" width="12.140625" style="27" customWidth="1"/>
    <col min="21" max="21" width="0.85546875" style="26" customWidth="1"/>
    <col min="22" max="22" width="12.140625" style="26" customWidth="1"/>
    <col min="23" max="16384" width="9.140625" style="26" customWidth="1"/>
  </cols>
  <sheetData>
    <row r="1" spans="1:3" ht="15.75">
      <c r="A1" s="24" t="s">
        <v>0</v>
      </c>
      <c r="B1" s="25"/>
      <c r="C1" s="25"/>
    </row>
    <row r="2" spans="1:3" ht="15.75">
      <c r="A2" s="24" t="s">
        <v>54</v>
      </c>
      <c r="B2" s="25"/>
      <c r="C2" s="25"/>
    </row>
    <row r="3" spans="1:3" ht="15.75">
      <c r="A3" s="28" t="s">
        <v>55</v>
      </c>
      <c r="B3" s="29"/>
      <c r="C3" s="29"/>
    </row>
    <row r="6" spans="6:19" s="30" customFormat="1" ht="15.75"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6:19" s="30" customFormat="1" ht="15.75">
      <c r="F7" s="31"/>
      <c r="G7" s="31"/>
      <c r="H7" s="31"/>
      <c r="I7" s="31"/>
      <c r="J7" s="31"/>
      <c r="K7" s="31"/>
      <c r="L7" s="31"/>
      <c r="M7" s="31"/>
      <c r="N7" s="32" t="s">
        <v>56</v>
      </c>
      <c r="O7" s="31"/>
      <c r="P7" s="31"/>
      <c r="Q7" s="31"/>
      <c r="R7" s="32" t="s">
        <v>57</v>
      </c>
      <c r="S7" s="31"/>
    </row>
    <row r="8" spans="1:29" ht="15.75">
      <c r="A8" s="33"/>
      <c r="B8" s="34"/>
      <c r="C8" s="34"/>
      <c r="D8" s="35" t="s">
        <v>58</v>
      </c>
      <c r="E8" s="35"/>
      <c r="F8" s="36" t="s">
        <v>59</v>
      </c>
      <c r="G8" s="36"/>
      <c r="H8" s="36" t="s">
        <v>60</v>
      </c>
      <c r="I8" s="36"/>
      <c r="J8" s="36" t="s">
        <v>61</v>
      </c>
      <c r="K8" s="36"/>
      <c r="L8" s="36" t="s">
        <v>62</v>
      </c>
      <c r="M8" s="36"/>
      <c r="N8" s="36" t="s">
        <v>63</v>
      </c>
      <c r="O8" s="36"/>
      <c r="P8" s="36" t="s">
        <v>64</v>
      </c>
      <c r="Q8" s="36"/>
      <c r="R8" s="36" t="s">
        <v>65</v>
      </c>
      <c r="S8" s="36"/>
      <c r="T8" s="32" t="s">
        <v>66</v>
      </c>
      <c r="U8" s="37"/>
      <c r="W8" s="38"/>
      <c r="X8" s="38"/>
      <c r="Y8" s="38"/>
      <c r="Z8" s="38"/>
      <c r="AA8" s="38"/>
      <c r="AB8" s="38"/>
      <c r="AC8" s="38"/>
    </row>
    <row r="9" spans="1:29" ht="15.75">
      <c r="A9" s="39"/>
      <c r="B9" s="40"/>
      <c r="C9" s="40"/>
      <c r="D9" s="35" t="s">
        <v>67</v>
      </c>
      <c r="E9" s="35"/>
      <c r="F9" s="36" t="s">
        <v>68</v>
      </c>
      <c r="G9" s="36"/>
      <c r="H9" s="36" t="s">
        <v>69</v>
      </c>
      <c r="I9" s="36"/>
      <c r="J9" s="36" t="s">
        <v>69</v>
      </c>
      <c r="K9" s="36"/>
      <c r="L9" s="36" t="s">
        <v>69</v>
      </c>
      <c r="M9" s="36"/>
      <c r="N9" s="36" t="s">
        <v>69</v>
      </c>
      <c r="O9" s="36"/>
      <c r="P9" s="36" t="s">
        <v>70</v>
      </c>
      <c r="Q9" s="36"/>
      <c r="R9" s="36" t="s">
        <v>69</v>
      </c>
      <c r="S9" s="36"/>
      <c r="T9" s="32" t="s">
        <v>71</v>
      </c>
      <c r="U9" s="37"/>
      <c r="V9" s="37" t="s">
        <v>72</v>
      </c>
      <c r="W9" s="38"/>
      <c r="X9" s="38"/>
      <c r="Y9" s="38"/>
      <c r="Z9" s="38"/>
      <c r="AA9" s="38"/>
      <c r="AB9" s="38"/>
      <c r="AC9" s="38"/>
    </row>
    <row r="10" spans="1:29" ht="15.75">
      <c r="A10" s="39"/>
      <c r="B10" s="41"/>
      <c r="C10" s="41"/>
      <c r="D10" s="42" t="s">
        <v>2</v>
      </c>
      <c r="E10" s="42"/>
      <c r="F10" s="42" t="s">
        <v>2</v>
      </c>
      <c r="G10" s="42"/>
      <c r="H10" s="42" t="s">
        <v>2</v>
      </c>
      <c r="I10" s="42"/>
      <c r="J10" s="42" t="s">
        <v>2</v>
      </c>
      <c r="K10" s="42"/>
      <c r="L10" s="42" t="s">
        <v>2</v>
      </c>
      <c r="M10" s="42"/>
      <c r="N10" s="42" t="s">
        <v>2</v>
      </c>
      <c r="O10" s="42"/>
      <c r="P10" s="42" t="s">
        <v>2</v>
      </c>
      <c r="Q10" s="42"/>
      <c r="R10" s="42" t="s">
        <v>2</v>
      </c>
      <c r="S10" s="42"/>
      <c r="T10" s="42" t="s">
        <v>2</v>
      </c>
      <c r="U10" s="42"/>
      <c r="V10" s="42" t="s">
        <v>2</v>
      </c>
      <c r="W10" s="38"/>
      <c r="X10" s="38"/>
      <c r="Y10" s="38"/>
      <c r="Z10" s="38"/>
      <c r="AA10" s="38"/>
      <c r="AB10" s="38"/>
      <c r="AC10" s="38"/>
    </row>
    <row r="11" spans="1:29" ht="15.75">
      <c r="A11" s="43"/>
      <c r="B11" s="44"/>
      <c r="C11" s="44"/>
      <c r="D11" s="45"/>
      <c r="E11" s="45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5"/>
      <c r="V11" s="47"/>
      <c r="W11" s="38"/>
      <c r="X11" s="38"/>
      <c r="Y11" s="38"/>
      <c r="Z11" s="38"/>
      <c r="AA11" s="38"/>
      <c r="AB11" s="38"/>
      <c r="AC11" s="38"/>
    </row>
    <row r="12" spans="1:29" ht="15.75">
      <c r="A12" s="43" t="s">
        <v>73</v>
      </c>
      <c r="B12" s="48"/>
      <c r="C12" s="48"/>
      <c r="D12" s="49">
        <v>120503</v>
      </c>
      <c r="E12" s="50"/>
      <c r="F12" s="49">
        <v>75051</v>
      </c>
      <c r="G12" s="49"/>
      <c r="H12" s="49">
        <v>1282</v>
      </c>
      <c r="I12" s="49"/>
      <c r="J12" s="49">
        <v>20442</v>
      </c>
      <c r="K12" s="49"/>
      <c r="L12" s="49">
        <v>2349</v>
      </c>
      <c r="M12" s="49"/>
      <c r="N12" s="49">
        <v>-2133</v>
      </c>
      <c r="O12" s="49"/>
      <c r="P12" s="49">
        <v>-4142</v>
      </c>
      <c r="Q12" s="49"/>
      <c r="R12" s="49">
        <v>4919</v>
      </c>
      <c r="S12" s="51"/>
      <c r="T12" s="49">
        <v>34496</v>
      </c>
      <c r="U12" s="52"/>
      <c r="V12" s="49">
        <f>SUM(D12:T12)</f>
        <v>252767</v>
      </c>
      <c r="W12" s="53"/>
      <c r="X12" s="38"/>
      <c r="Y12" s="38"/>
      <c r="Z12" s="38"/>
      <c r="AA12" s="38"/>
      <c r="AB12" s="38"/>
      <c r="AC12" s="38"/>
    </row>
    <row r="13" spans="1:29" ht="12" customHeight="1">
      <c r="A13" s="48"/>
      <c r="B13" s="48"/>
      <c r="C13" s="48"/>
      <c r="D13" s="54"/>
      <c r="E13" s="50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51"/>
      <c r="T13" s="51"/>
      <c r="U13" s="52"/>
      <c r="V13" s="52"/>
      <c r="W13" s="53"/>
      <c r="X13" s="38"/>
      <c r="Y13" s="38"/>
      <c r="Z13" s="38"/>
      <c r="AA13" s="38"/>
      <c r="AB13" s="38"/>
      <c r="AC13" s="38"/>
    </row>
    <row r="14" spans="1:29" ht="12" customHeight="1">
      <c r="A14" s="48"/>
      <c r="B14" s="48"/>
      <c r="C14" s="48"/>
      <c r="D14" s="56"/>
      <c r="E14" s="54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1"/>
      <c r="T14" s="56"/>
      <c r="U14" s="52"/>
      <c r="V14" s="49"/>
      <c r="W14" s="53"/>
      <c r="X14" s="38"/>
      <c r="Y14" s="38"/>
      <c r="Z14" s="38"/>
      <c r="AA14" s="38"/>
      <c r="AB14" s="38"/>
      <c r="AC14" s="38"/>
    </row>
    <row r="15" spans="1:29" ht="12" customHeight="1">
      <c r="A15" s="48" t="s">
        <v>74</v>
      </c>
      <c r="B15" s="48"/>
      <c r="C15" s="48"/>
      <c r="D15" s="56"/>
      <c r="E15" s="54"/>
      <c r="F15" s="56"/>
      <c r="G15" s="56"/>
      <c r="H15" s="56"/>
      <c r="I15" s="56"/>
      <c r="J15" s="56"/>
      <c r="K15" s="56"/>
      <c r="L15" s="56"/>
      <c r="M15" s="56"/>
      <c r="N15" s="56">
        <v>266</v>
      </c>
      <c r="O15" s="56"/>
      <c r="P15" s="56"/>
      <c r="Q15" s="56"/>
      <c r="R15" s="56"/>
      <c r="S15" s="51"/>
      <c r="T15" s="56"/>
      <c r="U15" s="52"/>
      <c r="V15" s="49">
        <f>SUM(D15:T15)</f>
        <v>266</v>
      </c>
      <c r="W15" s="53"/>
      <c r="X15" s="38"/>
      <c r="Y15" s="38"/>
      <c r="Z15" s="38"/>
      <c r="AA15" s="38"/>
      <c r="AB15" s="38"/>
      <c r="AC15" s="38"/>
    </row>
    <row r="16" spans="1:29" ht="12" customHeight="1">
      <c r="A16" s="48"/>
      <c r="B16" s="48"/>
      <c r="C16" s="48"/>
      <c r="D16" s="56"/>
      <c r="E16" s="54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1"/>
      <c r="T16" s="56"/>
      <c r="U16" s="52"/>
      <c r="V16" s="49"/>
      <c r="W16" s="53"/>
      <c r="X16" s="38"/>
      <c r="Y16" s="38"/>
      <c r="Z16" s="38"/>
      <c r="AA16" s="38"/>
      <c r="AB16" s="38"/>
      <c r="AC16" s="38"/>
    </row>
    <row r="17" spans="1:29" ht="12" customHeight="1">
      <c r="A17" s="48" t="s">
        <v>75</v>
      </c>
      <c r="B17" s="48"/>
      <c r="C17" s="48"/>
      <c r="D17" s="56">
        <v>4</v>
      </c>
      <c r="E17" s="54"/>
      <c r="F17" s="56">
        <v>1</v>
      </c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1"/>
      <c r="T17" s="56"/>
      <c r="U17" s="52"/>
      <c r="V17" s="49">
        <f>SUM(D17:T17)</f>
        <v>5</v>
      </c>
      <c r="W17" s="53"/>
      <c r="X17" s="38"/>
      <c r="Y17" s="38"/>
      <c r="Z17" s="38"/>
      <c r="AA17" s="38"/>
      <c r="AB17" s="38"/>
      <c r="AC17" s="38"/>
    </row>
    <row r="18" spans="1:29" ht="12" customHeight="1">
      <c r="A18" s="48"/>
      <c r="B18" s="48"/>
      <c r="C18" s="48"/>
      <c r="D18" s="56"/>
      <c r="E18" s="54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1"/>
      <c r="T18" s="56"/>
      <c r="U18" s="52"/>
      <c r="V18" s="49"/>
      <c r="W18" s="53"/>
      <c r="X18" s="38"/>
      <c r="Y18" s="38"/>
      <c r="Z18" s="38"/>
      <c r="AA18" s="38"/>
      <c r="AB18" s="38"/>
      <c r="AC18" s="38"/>
    </row>
    <row r="19" spans="1:29" ht="12" customHeight="1">
      <c r="A19" s="48" t="s">
        <v>78</v>
      </c>
      <c r="B19" s="48"/>
      <c r="C19" s="48"/>
      <c r="D19" s="56"/>
      <c r="E19" s="54"/>
      <c r="F19" s="56"/>
      <c r="G19" s="56"/>
      <c r="H19" s="56"/>
      <c r="I19" s="56"/>
      <c r="J19" s="56"/>
      <c r="K19" s="56"/>
      <c r="L19" s="56">
        <v>51</v>
      </c>
      <c r="M19" s="56"/>
      <c r="N19" s="56"/>
      <c r="O19" s="56"/>
      <c r="P19" s="56"/>
      <c r="Q19" s="56"/>
      <c r="R19" s="56"/>
      <c r="S19" s="51"/>
      <c r="T19" s="56">
        <v>-100</v>
      </c>
      <c r="U19" s="52"/>
      <c r="V19" s="49">
        <f>SUM(D19:T19)</f>
        <v>-49</v>
      </c>
      <c r="W19" s="53"/>
      <c r="X19" s="38"/>
      <c r="Y19" s="38"/>
      <c r="Z19" s="38"/>
      <c r="AA19" s="38"/>
      <c r="AB19" s="38"/>
      <c r="AC19" s="38"/>
    </row>
    <row r="20" spans="1:29" ht="12" customHeight="1">
      <c r="A20" s="48"/>
      <c r="B20" s="48"/>
      <c r="C20" s="48"/>
      <c r="D20" s="56"/>
      <c r="E20" s="54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1"/>
      <c r="T20" s="56"/>
      <c r="U20" s="52"/>
      <c r="V20" s="49"/>
      <c r="W20" s="53"/>
      <c r="X20" s="38"/>
      <c r="Y20" s="38"/>
      <c r="Z20" s="38"/>
      <c r="AA20" s="38"/>
      <c r="AB20" s="38"/>
      <c r="AC20" s="38"/>
    </row>
    <row r="21" spans="1:29" ht="12" customHeight="1">
      <c r="A21" s="48" t="s">
        <v>76</v>
      </c>
      <c r="B21" s="48"/>
      <c r="C21" s="48"/>
      <c r="D21" s="56"/>
      <c r="E21" s="54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1"/>
      <c r="T21" s="56">
        <v>152</v>
      </c>
      <c r="U21" s="52"/>
      <c r="V21" s="49">
        <f>SUM(D21:T21)</f>
        <v>152</v>
      </c>
      <c r="W21" s="53"/>
      <c r="X21" s="38"/>
      <c r="Y21" s="38"/>
      <c r="Z21" s="38"/>
      <c r="AA21" s="38"/>
      <c r="AB21" s="38"/>
      <c r="AC21" s="38"/>
    </row>
    <row r="22" spans="1:29" ht="12" customHeight="1">
      <c r="A22" s="48"/>
      <c r="B22" s="48"/>
      <c r="C22" s="48"/>
      <c r="D22" s="56"/>
      <c r="E22" s="54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1"/>
      <c r="T22" s="56"/>
      <c r="U22" s="52"/>
      <c r="V22" s="49"/>
      <c r="W22" s="53"/>
      <c r="X22" s="38"/>
      <c r="Y22" s="38"/>
      <c r="Z22" s="38"/>
      <c r="AA22" s="38"/>
      <c r="AB22" s="38"/>
      <c r="AC22" s="38"/>
    </row>
    <row r="23" spans="1:29" ht="15.75" customHeight="1">
      <c r="A23" s="48"/>
      <c r="B23" s="57"/>
      <c r="C23" s="48"/>
      <c r="D23" s="55"/>
      <c r="E23" s="54"/>
      <c r="F23" s="55"/>
      <c r="G23" s="56"/>
      <c r="H23" s="55"/>
      <c r="I23" s="56"/>
      <c r="J23" s="55"/>
      <c r="K23" s="56"/>
      <c r="L23" s="55"/>
      <c r="M23" s="55"/>
      <c r="N23" s="55"/>
      <c r="O23" s="55"/>
      <c r="P23" s="55"/>
      <c r="Q23" s="55"/>
      <c r="R23" s="55"/>
      <c r="S23" s="51"/>
      <c r="T23" s="55"/>
      <c r="U23" s="52"/>
      <c r="V23" s="55"/>
      <c r="W23" s="53"/>
      <c r="X23" s="38"/>
      <c r="Y23" s="38"/>
      <c r="Z23" s="38"/>
      <c r="AA23" s="38"/>
      <c r="AB23" s="38"/>
      <c r="AC23" s="38"/>
    </row>
    <row r="24" spans="1:29" ht="11.25" customHeight="1">
      <c r="A24" s="48"/>
      <c r="B24" s="48"/>
      <c r="C24" s="48"/>
      <c r="D24" s="54"/>
      <c r="E24" s="54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1"/>
      <c r="T24" s="51"/>
      <c r="U24" s="52"/>
      <c r="V24" s="49"/>
      <c r="W24" s="53"/>
      <c r="X24" s="38"/>
      <c r="Y24" s="38"/>
      <c r="Z24" s="38"/>
      <c r="AA24" s="38"/>
      <c r="AB24" s="38"/>
      <c r="AC24" s="38"/>
    </row>
    <row r="25" spans="1:29" ht="15.75" customHeight="1">
      <c r="A25" s="43" t="s">
        <v>77</v>
      </c>
      <c r="B25" s="48"/>
      <c r="C25" s="48"/>
      <c r="D25" s="58">
        <f>SUM(D12:D23)</f>
        <v>120507</v>
      </c>
      <c r="E25" s="54"/>
      <c r="F25" s="58">
        <f>SUM(F12:F23)</f>
        <v>75052</v>
      </c>
      <c r="G25" s="58"/>
      <c r="H25" s="58">
        <f>SUM(H12:H23)</f>
        <v>1282</v>
      </c>
      <c r="I25" s="58"/>
      <c r="J25" s="58">
        <f>SUM(J12:J23)</f>
        <v>20442</v>
      </c>
      <c r="K25" s="58"/>
      <c r="L25" s="58">
        <f>SUM(L12:L23)</f>
        <v>2400</v>
      </c>
      <c r="M25" s="58"/>
      <c r="N25" s="58">
        <f>SUM(N12:N23)</f>
        <v>-1867</v>
      </c>
      <c r="O25" s="58"/>
      <c r="P25" s="58">
        <f>SUM(P12:P23)</f>
        <v>-4142</v>
      </c>
      <c r="Q25" s="58"/>
      <c r="R25" s="58">
        <f>SUM(R12:R23)</f>
        <v>4919</v>
      </c>
      <c r="S25" s="59"/>
      <c r="T25" s="58">
        <f>SUM(T12:T23)</f>
        <v>34548</v>
      </c>
      <c r="U25" s="52"/>
      <c r="V25" s="58">
        <f>SUM(V12:V23)</f>
        <v>253141</v>
      </c>
      <c r="W25" s="53"/>
      <c r="X25" s="38"/>
      <c r="Y25" s="38"/>
      <c r="Z25" s="38"/>
      <c r="AA25" s="38"/>
      <c r="AB25" s="38"/>
      <c r="AC25" s="38"/>
    </row>
    <row r="26" spans="1:29" ht="15.75" customHeight="1">
      <c r="A26" s="48"/>
      <c r="B26" s="48"/>
      <c r="C26" s="48"/>
      <c r="D26" s="60"/>
      <c r="E26" s="54"/>
      <c r="F26" s="60"/>
      <c r="G26" s="58"/>
      <c r="H26" s="60"/>
      <c r="I26" s="58"/>
      <c r="J26" s="60"/>
      <c r="K26" s="58"/>
      <c r="L26" s="60"/>
      <c r="M26" s="58"/>
      <c r="N26" s="60"/>
      <c r="O26" s="58"/>
      <c r="P26" s="60"/>
      <c r="Q26" s="58"/>
      <c r="R26" s="60"/>
      <c r="S26" s="59"/>
      <c r="T26" s="60"/>
      <c r="U26" s="52"/>
      <c r="V26" s="60"/>
      <c r="W26" s="53"/>
      <c r="X26" s="38"/>
      <c r="Y26" s="38"/>
      <c r="Z26" s="38"/>
      <c r="AA26" s="38"/>
      <c r="AB26" s="38"/>
      <c r="AC26" s="38"/>
    </row>
    <row r="27" spans="1:29" ht="15.75" customHeight="1">
      <c r="A27" s="48"/>
      <c r="B27" s="61"/>
      <c r="C27" s="61"/>
      <c r="D27" s="62"/>
      <c r="E27" s="63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4"/>
      <c r="T27" s="62"/>
      <c r="U27" s="65"/>
      <c r="V27" s="62"/>
      <c r="W27" s="53"/>
      <c r="X27" s="38"/>
      <c r="Y27" s="38"/>
      <c r="Z27" s="38"/>
      <c r="AA27" s="38"/>
      <c r="AB27" s="38"/>
      <c r="AC27" s="38"/>
    </row>
    <row r="28" spans="1:29" ht="12" customHeight="1">
      <c r="A28" s="48"/>
      <c r="B28" s="61"/>
      <c r="C28" s="61"/>
      <c r="D28" s="63"/>
      <c r="E28" s="66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4"/>
      <c r="T28" s="64"/>
      <c r="U28" s="65"/>
      <c r="V28" s="62"/>
      <c r="W28" s="53"/>
      <c r="X28" s="38"/>
      <c r="Y28" s="38"/>
      <c r="Z28" s="38"/>
      <c r="AA28" s="38"/>
      <c r="AB28" s="38"/>
      <c r="AC28" s="38"/>
    </row>
    <row r="29" spans="1:29" ht="15.75" customHeight="1">
      <c r="A29" s="23" t="s">
        <v>53</v>
      </c>
      <c r="B29" s="61"/>
      <c r="C29" s="61"/>
      <c r="D29" s="62"/>
      <c r="E29" s="63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4"/>
      <c r="T29" s="62"/>
      <c r="U29" s="65"/>
      <c r="V29" s="62"/>
      <c r="W29" s="53"/>
      <c r="X29" s="38"/>
      <c r="Y29" s="38"/>
      <c r="Z29" s="38"/>
      <c r="AA29" s="38"/>
      <c r="AB29" s="38"/>
      <c r="AC29" s="38"/>
    </row>
    <row r="30" spans="1:29" ht="12" customHeight="1">
      <c r="A30" s="61"/>
      <c r="B30" s="61"/>
      <c r="C30" s="61"/>
      <c r="D30" s="62"/>
      <c r="E30" s="63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4"/>
      <c r="T30" s="62"/>
      <c r="U30" s="65"/>
      <c r="V30" s="62"/>
      <c r="W30" s="53"/>
      <c r="X30" s="38"/>
      <c r="Y30" s="38"/>
      <c r="Z30" s="38"/>
      <c r="AA30" s="38"/>
      <c r="AB30" s="38"/>
      <c r="AC30" s="38"/>
    </row>
    <row r="31" spans="1:29" ht="15.75" customHeight="1">
      <c r="A31" s="61"/>
      <c r="B31" s="61"/>
      <c r="C31" s="61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2"/>
      <c r="W31" s="53"/>
      <c r="X31" s="38"/>
      <c r="Y31" s="38"/>
      <c r="Z31" s="38"/>
      <c r="AA31" s="38"/>
      <c r="AB31" s="38"/>
      <c r="AC31" s="38"/>
    </row>
    <row r="32" spans="1:29" ht="15.75" customHeight="1">
      <c r="A32" s="68"/>
      <c r="B32" s="45"/>
      <c r="C32" s="61"/>
      <c r="D32" s="62"/>
      <c r="E32" s="63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4"/>
      <c r="T32" s="62"/>
      <c r="U32" s="65"/>
      <c r="V32" s="62"/>
      <c r="W32" s="53"/>
      <c r="X32" s="38"/>
      <c r="Y32" s="38"/>
      <c r="Z32" s="38"/>
      <c r="AA32" s="38"/>
      <c r="AB32" s="38"/>
      <c r="AC32" s="38"/>
    </row>
    <row r="33" spans="1:29" ht="15.75" customHeight="1">
      <c r="A33" s="61"/>
      <c r="B33" s="61"/>
      <c r="C33" s="61"/>
      <c r="D33" s="69"/>
      <c r="E33" s="63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70"/>
      <c r="T33" s="70"/>
      <c r="U33" s="65"/>
      <c r="V33" s="69"/>
      <c r="W33" s="53"/>
      <c r="X33" s="38"/>
      <c r="Y33" s="38"/>
      <c r="Z33" s="38"/>
      <c r="AA33" s="38"/>
      <c r="AB33" s="38"/>
      <c r="AC33" s="38"/>
    </row>
    <row r="34" spans="1:29" ht="15.75" customHeight="1">
      <c r="A34" s="61"/>
      <c r="B34" s="61"/>
      <c r="C34" s="61"/>
      <c r="D34" s="69"/>
      <c r="E34" s="63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71"/>
      <c r="T34" s="69"/>
      <c r="U34" s="65"/>
      <c r="V34" s="69"/>
      <c r="W34" s="53"/>
      <c r="X34" s="38"/>
      <c r="Y34" s="38"/>
      <c r="Z34" s="38"/>
      <c r="AA34" s="38"/>
      <c r="AB34" s="38"/>
      <c r="AC34" s="38"/>
    </row>
    <row r="35" spans="1:29" ht="15.75" customHeight="1">
      <c r="A35" s="61"/>
      <c r="B35" s="61"/>
      <c r="C35" s="61"/>
      <c r="D35" s="69"/>
      <c r="E35" s="63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70"/>
      <c r="T35" s="69"/>
      <c r="U35" s="65"/>
      <c r="V35" s="69"/>
      <c r="W35" s="53"/>
      <c r="X35" s="38"/>
      <c r="Y35" s="38"/>
      <c r="Z35" s="38"/>
      <c r="AA35" s="38"/>
      <c r="AB35" s="38"/>
      <c r="AC35" s="38"/>
    </row>
    <row r="36" spans="1:29" ht="15.75" customHeight="1">
      <c r="A36" s="61"/>
      <c r="B36" s="61"/>
      <c r="C36" s="61"/>
      <c r="D36" s="69"/>
      <c r="E36" s="63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70"/>
      <c r="T36" s="69"/>
      <c r="U36" s="65"/>
      <c r="V36" s="69"/>
      <c r="W36" s="53"/>
      <c r="X36" s="38"/>
      <c r="Y36" s="38"/>
      <c r="Z36" s="38"/>
      <c r="AA36" s="38"/>
      <c r="AB36" s="38"/>
      <c r="AC36" s="38"/>
    </row>
    <row r="37" spans="1:29" ht="15.75" customHeight="1">
      <c r="A37" s="61"/>
      <c r="B37" s="61"/>
      <c r="C37" s="61"/>
      <c r="D37" s="69"/>
      <c r="E37" s="63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70"/>
      <c r="T37" s="69"/>
      <c r="U37" s="65"/>
      <c r="V37" s="69"/>
      <c r="W37" s="53"/>
      <c r="X37" s="38"/>
      <c r="Y37" s="38"/>
      <c r="Z37" s="38"/>
      <c r="AA37" s="38"/>
      <c r="AB37" s="38"/>
      <c r="AC37" s="38"/>
    </row>
    <row r="38" spans="1:29" ht="15.75" customHeight="1">
      <c r="A38" s="61"/>
      <c r="B38" s="61"/>
      <c r="C38" s="61"/>
      <c r="D38" s="69"/>
      <c r="E38" s="63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70"/>
      <c r="T38" s="69"/>
      <c r="U38" s="65"/>
      <c r="V38" s="69"/>
      <c r="W38" s="53"/>
      <c r="X38" s="38"/>
      <c r="Y38" s="38"/>
      <c r="Z38" s="38"/>
      <c r="AA38" s="38"/>
      <c r="AB38" s="38"/>
      <c r="AC38" s="38"/>
    </row>
    <row r="39" spans="1:29" ht="15.75" customHeight="1">
      <c r="A39" s="61"/>
      <c r="B39" s="61"/>
      <c r="C39" s="61"/>
      <c r="D39" s="69"/>
      <c r="E39" s="63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70"/>
      <c r="T39" s="69"/>
      <c r="U39" s="65"/>
      <c r="V39" s="69"/>
      <c r="W39" s="53"/>
      <c r="X39" s="38"/>
      <c r="Y39" s="38"/>
      <c r="Z39" s="38"/>
      <c r="AA39" s="38"/>
      <c r="AB39" s="38"/>
      <c r="AC39" s="38"/>
    </row>
    <row r="40" spans="1:29" ht="15.75" customHeight="1">
      <c r="A40" s="61"/>
      <c r="B40" s="61"/>
      <c r="C40" s="61"/>
      <c r="D40" s="69"/>
      <c r="E40" s="63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70"/>
      <c r="T40" s="69"/>
      <c r="U40" s="65"/>
      <c r="V40" s="69"/>
      <c r="W40" s="53"/>
      <c r="X40" s="38"/>
      <c r="Y40" s="38"/>
      <c r="Z40" s="38"/>
      <c r="AA40" s="38"/>
      <c r="AB40" s="38"/>
      <c r="AC40" s="38"/>
    </row>
    <row r="41" spans="1:29" ht="15.75" customHeight="1">
      <c r="A41" s="61"/>
      <c r="B41" s="61"/>
      <c r="C41" s="61"/>
      <c r="D41" s="69"/>
      <c r="E41" s="63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70"/>
      <c r="T41" s="69"/>
      <c r="U41" s="65"/>
      <c r="V41" s="69"/>
      <c r="W41" s="53"/>
      <c r="X41" s="38"/>
      <c r="Y41" s="38"/>
      <c r="Z41" s="38"/>
      <c r="AA41" s="38"/>
      <c r="AB41" s="38"/>
      <c r="AC41" s="38"/>
    </row>
    <row r="42" spans="1:29" ht="15.75" customHeight="1">
      <c r="A42" s="61"/>
      <c r="B42" s="61"/>
      <c r="C42" s="61"/>
      <c r="D42" s="69"/>
      <c r="E42" s="63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70"/>
      <c r="T42" s="69"/>
      <c r="U42" s="65"/>
      <c r="V42" s="69"/>
      <c r="W42" s="53"/>
      <c r="X42" s="38"/>
      <c r="Y42" s="38"/>
      <c r="Z42" s="38"/>
      <c r="AA42" s="38"/>
      <c r="AB42" s="38"/>
      <c r="AC42" s="38"/>
    </row>
    <row r="43" spans="1:29" ht="15.75" customHeight="1">
      <c r="A43" s="61"/>
      <c r="B43" s="61"/>
      <c r="C43" s="61"/>
      <c r="D43" s="69"/>
      <c r="E43" s="63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70"/>
      <c r="T43" s="69"/>
      <c r="U43" s="65"/>
      <c r="V43" s="69"/>
      <c r="W43" s="53"/>
      <c r="X43" s="38"/>
      <c r="Y43" s="38"/>
      <c r="Z43" s="38"/>
      <c r="AA43" s="38"/>
      <c r="AB43" s="38"/>
      <c r="AC43" s="38"/>
    </row>
    <row r="44" spans="1:29" ht="15.75" customHeight="1">
      <c r="A44" s="61"/>
      <c r="B44" s="61"/>
      <c r="C44" s="61"/>
      <c r="D44" s="69"/>
      <c r="E44" s="63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70"/>
      <c r="T44" s="69"/>
      <c r="U44" s="65"/>
      <c r="V44" s="69"/>
      <c r="W44" s="53"/>
      <c r="X44" s="38"/>
      <c r="Y44" s="38"/>
      <c r="Z44" s="38"/>
      <c r="AA44" s="38"/>
      <c r="AB44" s="38"/>
      <c r="AC44" s="38"/>
    </row>
    <row r="45" spans="1:29" ht="15.75" customHeight="1">
      <c r="A45" s="61"/>
      <c r="B45" s="61"/>
      <c r="C45" s="61"/>
      <c r="D45" s="69"/>
      <c r="E45" s="63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70"/>
      <c r="T45" s="69"/>
      <c r="U45" s="65"/>
      <c r="V45" s="69"/>
      <c r="W45" s="53"/>
      <c r="X45" s="38"/>
      <c r="Y45" s="38"/>
      <c r="Z45" s="38"/>
      <c r="AA45" s="38"/>
      <c r="AB45" s="38"/>
      <c r="AC45" s="38"/>
    </row>
    <row r="46" spans="1:29" ht="15.75" customHeight="1">
      <c r="A46" s="61"/>
      <c r="B46" s="61"/>
      <c r="C46" s="61"/>
      <c r="D46" s="69"/>
      <c r="E46" s="63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70"/>
      <c r="T46" s="69"/>
      <c r="U46" s="65"/>
      <c r="V46" s="69"/>
      <c r="W46" s="53"/>
      <c r="X46" s="38"/>
      <c r="Y46" s="38"/>
      <c r="Z46" s="38"/>
      <c r="AA46" s="38"/>
      <c r="AB46" s="38"/>
      <c r="AC46" s="38"/>
    </row>
    <row r="47" spans="1:29" ht="15.75" customHeight="1">
      <c r="A47" s="61"/>
      <c r="B47" s="61"/>
      <c r="C47" s="61"/>
      <c r="D47" s="69"/>
      <c r="E47" s="63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70"/>
      <c r="T47" s="69"/>
      <c r="U47" s="65"/>
      <c r="V47" s="69"/>
      <c r="W47" s="53"/>
      <c r="X47" s="38"/>
      <c r="Y47" s="38"/>
      <c r="Z47" s="38"/>
      <c r="AA47" s="38"/>
      <c r="AB47" s="38"/>
      <c r="AC47" s="38"/>
    </row>
    <row r="48" spans="1:29" ht="15.75" customHeight="1">
      <c r="A48" s="61"/>
      <c r="B48" s="61"/>
      <c r="C48" s="61"/>
      <c r="D48" s="69"/>
      <c r="E48" s="63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70"/>
      <c r="T48" s="69"/>
      <c r="U48" s="65"/>
      <c r="V48" s="69"/>
      <c r="W48" s="53"/>
      <c r="X48" s="38"/>
      <c r="Y48" s="38"/>
      <c r="Z48" s="38"/>
      <c r="AA48" s="38"/>
      <c r="AB48" s="38"/>
      <c r="AC48" s="38"/>
    </row>
    <row r="49" spans="1:29" ht="15.75" customHeight="1">
      <c r="A49" s="61"/>
      <c r="B49" s="61"/>
      <c r="C49" s="61"/>
      <c r="D49" s="69"/>
      <c r="E49" s="63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70"/>
      <c r="T49" s="69"/>
      <c r="U49" s="65"/>
      <c r="V49" s="69"/>
      <c r="W49" s="53"/>
      <c r="X49" s="38"/>
      <c r="Y49" s="38"/>
      <c r="Z49" s="38"/>
      <c r="AA49" s="38"/>
      <c r="AB49" s="38"/>
      <c r="AC49" s="38"/>
    </row>
    <row r="50" spans="1:29" ht="15.75" customHeight="1">
      <c r="A50" s="61"/>
      <c r="B50" s="61"/>
      <c r="C50" s="61"/>
      <c r="D50" s="69"/>
      <c r="E50" s="63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70"/>
      <c r="T50" s="69"/>
      <c r="U50" s="65"/>
      <c r="V50" s="69"/>
      <c r="W50" s="53"/>
      <c r="X50" s="38"/>
      <c r="Y50" s="38"/>
      <c r="Z50" s="38"/>
      <c r="AA50" s="38"/>
      <c r="AB50" s="38"/>
      <c r="AC50" s="38"/>
    </row>
    <row r="51" spans="1:29" ht="15.75" customHeight="1">
      <c r="A51" s="61"/>
      <c r="B51" s="61"/>
      <c r="C51" s="61"/>
      <c r="D51" s="69"/>
      <c r="E51" s="63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70"/>
      <c r="T51" s="69"/>
      <c r="U51" s="65"/>
      <c r="V51" s="69"/>
      <c r="W51" s="53"/>
      <c r="X51" s="38"/>
      <c r="Y51" s="38"/>
      <c r="Z51" s="38"/>
      <c r="AA51" s="38"/>
      <c r="AB51" s="38"/>
      <c r="AC51" s="38"/>
    </row>
    <row r="52" spans="1:29" ht="15.75">
      <c r="A52" s="38"/>
      <c r="B52" s="38"/>
      <c r="C52" s="38"/>
      <c r="D52" s="38"/>
      <c r="E52" s="38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38"/>
      <c r="V52" s="38"/>
      <c r="W52" s="38"/>
      <c r="X52" s="38"/>
      <c r="Y52" s="38"/>
      <c r="Z52" s="38"/>
      <c r="AA52" s="38"/>
      <c r="AB52" s="38"/>
      <c r="AC52" s="38"/>
    </row>
    <row r="53" spans="1:29" ht="15.75">
      <c r="A53" s="38"/>
      <c r="B53" s="38"/>
      <c r="C53" s="38"/>
      <c r="D53" s="38"/>
      <c r="E53" s="38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38"/>
      <c r="V53" s="38"/>
      <c r="W53" s="38"/>
      <c r="X53" s="38"/>
      <c r="Y53" s="38"/>
      <c r="Z53" s="38"/>
      <c r="AA53" s="38"/>
      <c r="AB53" s="38"/>
      <c r="AC53" s="38"/>
    </row>
    <row r="54" spans="1:29" ht="15.75">
      <c r="A54" s="38"/>
      <c r="B54" s="38"/>
      <c r="C54" s="38"/>
      <c r="D54" s="38"/>
      <c r="E54" s="38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38"/>
      <c r="V54" s="38"/>
      <c r="W54" s="38"/>
      <c r="X54" s="38"/>
      <c r="Y54" s="38"/>
      <c r="Z54" s="38"/>
      <c r="AA54" s="38"/>
      <c r="AB54" s="38"/>
      <c r="AC54" s="38"/>
    </row>
    <row r="55" spans="1:29" ht="15.75">
      <c r="A55" s="38"/>
      <c r="B55" s="38"/>
      <c r="C55" s="38"/>
      <c r="D55" s="38"/>
      <c r="E55" s="38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38"/>
      <c r="V55" s="38"/>
      <c r="W55" s="38"/>
      <c r="X55" s="38"/>
      <c r="Y55" s="38"/>
      <c r="Z55" s="38"/>
      <c r="AA55" s="38"/>
      <c r="AB55" s="38"/>
      <c r="AC55" s="38"/>
    </row>
    <row r="56" spans="1:29" ht="15.75">
      <c r="A56" s="38"/>
      <c r="B56" s="38"/>
      <c r="C56" s="38"/>
      <c r="D56" s="38"/>
      <c r="E56" s="38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38"/>
      <c r="V56" s="38"/>
      <c r="W56" s="38"/>
      <c r="X56" s="38"/>
      <c r="Y56" s="38"/>
      <c r="Z56" s="38"/>
      <c r="AA56" s="38"/>
      <c r="AB56" s="38"/>
      <c r="AC56" s="38"/>
    </row>
    <row r="57" spans="1:29" ht="15.75">
      <c r="A57" s="38"/>
      <c r="B57" s="38"/>
      <c r="C57" s="38"/>
      <c r="D57" s="38"/>
      <c r="E57" s="38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38"/>
      <c r="V57" s="38"/>
      <c r="W57" s="38"/>
      <c r="X57" s="38"/>
      <c r="Y57" s="38"/>
      <c r="Z57" s="38"/>
      <c r="AA57" s="38"/>
      <c r="AB57" s="38"/>
      <c r="AC57" s="38"/>
    </row>
    <row r="58" spans="1:29" ht="15.75">
      <c r="A58" s="38"/>
      <c r="B58" s="38"/>
      <c r="C58" s="38"/>
      <c r="D58" s="38"/>
      <c r="E58" s="38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38"/>
      <c r="V58" s="38"/>
      <c r="W58" s="38"/>
      <c r="X58" s="38"/>
      <c r="Y58" s="38"/>
      <c r="Z58" s="38"/>
      <c r="AA58" s="38"/>
      <c r="AB58" s="38"/>
      <c r="AC58" s="38"/>
    </row>
    <row r="59" spans="1:29" ht="15.75">
      <c r="A59" s="38"/>
      <c r="B59" s="38"/>
      <c r="C59" s="38"/>
      <c r="D59" s="38"/>
      <c r="E59" s="38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38"/>
      <c r="V59" s="38"/>
      <c r="W59" s="38"/>
      <c r="X59" s="38"/>
      <c r="Y59" s="38"/>
      <c r="Z59" s="38"/>
      <c r="AA59" s="38"/>
      <c r="AB59" s="38"/>
      <c r="AC59" s="38"/>
    </row>
    <row r="60" spans="1:29" ht="15.75">
      <c r="A60" s="38"/>
      <c r="B60" s="38"/>
      <c r="C60" s="38"/>
      <c r="D60" s="38"/>
      <c r="E60" s="38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38"/>
      <c r="V60" s="38"/>
      <c r="W60" s="38"/>
      <c r="X60" s="38"/>
      <c r="Y60" s="38"/>
      <c r="Z60" s="38"/>
      <c r="AA60" s="38"/>
      <c r="AB60" s="38"/>
      <c r="AC60" s="38"/>
    </row>
    <row r="61" spans="1:29" ht="15.75">
      <c r="A61" s="38"/>
      <c r="B61" s="38"/>
      <c r="C61" s="38"/>
      <c r="D61" s="38"/>
      <c r="E61" s="38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38"/>
      <c r="V61" s="38"/>
      <c r="W61" s="38"/>
      <c r="X61" s="38"/>
      <c r="Y61" s="38"/>
      <c r="Z61" s="38"/>
      <c r="AA61" s="38"/>
      <c r="AB61" s="38"/>
      <c r="AC61" s="38"/>
    </row>
    <row r="62" spans="1:29" ht="15.75">
      <c r="A62" s="38"/>
      <c r="B62" s="38"/>
      <c r="C62" s="38"/>
      <c r="D62" s="38"/>
      <c r="E62" s="38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38"/>
      <c r="V62" s="38"/>
      <c r="W62" s="38"/>
      <c r="X62" s="38"/>
      <c r="Y62" s="38"/>
      <c r="Z62" s="38"/>
      <c r="AA62" s="38"/>
      <c r="AB62" s="38"/>
      <c r="AC62" s="38"/>
    </row>
    <row r="63" spans="1:29" ht="15.75">
      <c r="A63" s="38"/>
      <c r="B63" s="38"/>
      <c r="C63" s="38"/>
      <c r="D63" s="38"/>
      <c r="E63" s="38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38"/>
      <c r="V63" s="38"/>
      <c r="W63" s="38"/>
      <c r="X63" s="38"/>
      <c r="Y63" s="38"/>
      <c r="Z63" s="38"/>
      <c r="AA63" s="38"/>
      <c r="AB63" s="38"/>
      <c r="AC63" s="38"/>
    </row>
    <row r="64" spans="1:29" ht="15.75">
      <c r="A64" s="38"/>
      <c r="B64" s="38"/>
      <c r="C64" s="38"/>
      <c r="D64" s="38"/>
      <c r="E64" s="38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38"/>
      <c r="V64" s="38"/>
      <c r="W64" s="38"/>
      <c r="X64" s="38"/>
      <c r="Y64" s="38"/>
      <c r="Z64" s="38"/>
      <c r="AA64" s="38"/>
      <c r="AB64" s="38"/>
      <c r="AC64" s="38"/>
    </row>
    <row r="65" spans="1:29" ht="15.75">
      <c r="A65" s="38"/>
      <c r="B65" s="38"/>
      <c r="C65" s="38"/>
      <c r="D65" s="38"/>
      <c r="E65" s="38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38"/>
      <c r="V65" s="38"/>
      <c r="W65" s="38"/>
      <c r="X65" s="38"/>
      <c r="Y65" s="38"/>
      <c r="Z65" s="38"/>
      <c r="AA65" s="38"/>
      <c r="AB65" s="38"/>
      <c r="AC65" s="38"/>
    </row>
    <row r="66" spans="1:29" ht="15.75">
      <c r="A66" s="38"/>
      <c r="B66" s="38"/>
      <c r="C66" s="38"/>
      <c r="D66" s="38"/>
      <c r="E66" s="38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38"/>
      <c r="V66" s="38"/>
      <c r="W66" s="38"/>
      <c r="X66" s="38"/>
      <c r="Y66" s="38"/>
      <c r="Z66" s="38"/>
      <c r="AA66" s="38"/>
      <c r="AB66" s="38"/>
      <c r="AC66" s="38"/>
    </row>
    <row r="67" spans="1:29" ht="15.75">
      <c r="A67" s="38"/>
      <c r="B67" s="38"/>
      <c r="C67" s="38"/>
      <c r="D67" s="38"/>
      <c r="E67" s="38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38"/>
      <c r="V67" s="38"/>
      <c r="W67" s="38"/>
      <c r="X67" s="38"/>
      <c r="Y67" s="38"/>
      <c r="Z67" s="38"/>
      <c r="AA67" s="38"/>
      <c r="AB67" s="38"/>
      <c r="AC67" s="38"/>
    </row>
    <row r="68" spans="1:29" ht="15.75">
      <c r="A68" s="38"/>
      <c r="B68" s="38"/>
      <c r="C68" s="38"/>
      <c r="D68" s="38"/>
      <c r="E68" s="38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38"/>
      <c r="V68" s="38"/>
      <c r="W68" s="38"/>
      <c r="X68" s="38"/>
      <c r="Y68" s="38"/>
      <c r="Z68" s="38"/>
      <c r="AA68" s="38"/>
      <c r="AB68" s="38"/>
      <c r="AC68" s="38"/>
    </row>
    <row r="69" spans="1:29" ht="15.75">
      <c r="A69" s="38"/>
      <c r="B69" s="38"/>
      <c r="C69" s="38"/>
      <c r="D69" s="38"/>
      <c r="E69" s="38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38"/>
      <c r="V69" s="38"/>
      <c r="W69" s="38"/>
      <c r="X69" s="38"/>
      <c r="Y69" s="38"/>
      <c r="Z69" s="38"/>
      <c r="AA69" s="38"/>
      <c r="AB69" s="38"/>
      <c r="AC69" s="38"/>
    </row>
    <row r="70" spans="1:29" ht="15.75">
      <c r="A70" s="38"/>
      <c r="B70" s="38"/>
      <c r="C70" s="38"/>
      <c r="D70" s="38"/>
      <c r="E70" s="38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38"/>
      <c r="V70" s="38"/>
      <c r="W70" s="38"/>
      <c r="X70" s="38"/>
      <c r="Y70" s="38"/>
      <c r="Z70" s="38"/>
      <c r="AA70" s="38"/>
      <c r="AB70" s="38"/>
      <c r="AC70" s="38"/>
    </row>
    <row r="71" spans="1:29" ht="15.75">
      <c r="A71" s="38"/>
      <c r="B71" s="38"/>
      <c r="C71" s="38"/>
      <c r="D71" s="38"/>
      <c r="E71" s="38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38"/>
      <c r="V71" s="38"/>
      <c r="W71" s="38"/>
      <c r="X71" s="38"/>
      <c r="Y71" s="38"/>
      <c r="Z71" s="38"/>
      <c r="AA71" s="38"/>
      <c r="AB71" s="38"/>
      <c r="AC71" s="38"/>
    </row>
    <row r="72" spans="2:29" ht="15.75">
      <c r="B72" s="38"/>
      <c r="C72" s="38"/>
      <c r="D72" s="38"/>
      <c r="E72" s="38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38"/>
      <c r="V72" s="38"/>
      <c r="W72" s="38"/>
      <c r="X72" s="38"/>
      <c r="Y72" s="38"/>
      <c r="Z72" s="38"/>
      <c r="AA72" s="38"/>
      <c r="AB72" s="38"/>
      <c r="AC72" s="38"/>
    </row>
    <row r="73" spans="1:29" ht="15.75">
      <c r="A73" s="38"/>
      <c r="B73" s="38"/>
      <c r="C73" s="38"/>
      <c r="D73" s="38"/>
      <c r="E73" s="38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38"/>
      <c r="V73" s="38"/>
      <c r="W73" s="38"/>
      <c r="X73" s="38"/>
      <c r="Y73" s="38"/>
      <c r="Z73" s="38"/>
      <c r="AA73" s="38"/>
      <c r="AB73" s="38"/>
      <c r="AC73" s="38"/>
    </row>
    <row r="74" spans="1:29" ht="15.75">
      <c r="A74" s="38"/>
      <c r="B74" s="38"/>
      <c r="C74" s="38"/>
      <c r="D74" s="38"/>
      <c r="E74" s="38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38"/>
      <c r="V74" s="38"/>
      <c r="W74" s="38"/>
      <c r="X74" s="38"/>
      <c r="Y74" s="38"/>
      <c r="Z74" s="38"/>
      <c r="AA74" s="38"/>
      <c r="AB74" s="38"/>
      <c r="AC74" s="38"/>
    </row>
    <row r="75" spans="1:29" ht="15.75">
      <c r="A75" s="38"/>
      <c r="B75" s="38"/>
      <c r="C75" s="38"/>
      <c r="D75" s="38"/>
      <c r="E75" s="38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38"/>
      <c r="V75" s="38"/>
      <c r="W75" s="38"/>
      <c r="X75" s="38"/>
      <c r="Y75" s="38"/>
      <c r="Z75" s="38"/>
      <c r="AA75" s="38"/>
      <c r="AB75" s="38"/>
      <c r="AC75" s="38"/>
    </row>
    <row r="76" spans="1:29" ht="15.75">
      <c r="A76" s="38"/>
      <c r="B76" s="38"/>
      <c r="C76" s="38"/>
      <c r="D76" s="38"/>
      <c r="E76" s="38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38"/>
      <c r="V76" s="38"/>
      <c r="W76" s="38"/>
      <c r="X76" s="38"/>
      <c r="Y76" s="38"/>
      <c r="Z76" s="38"/>
      <c r="AA76" s="38"/>
      <c r="AB76" s="38"/>
      <c r="AC76" s="38"/>
    </row>
    <row r="77" spans="1:29" ht="15.75">
      <c r="A77" s="38"/>
      <c r="B77" s="38"/>
      <c r="C77" s="38"/>
      <c r="D77" s="38"/>
      <c r="E77" s="38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38"/>
      <c r="V77" s="38"/>
      <c r="W77" s="38"/>
      <c r="X77" s="38"/>
      <c r="Y77" s="38"/>
      <c r="Z77" s="38"/>
      <c r="AA77" s="38"/>
      <c r="AB77" s="38"/>
      <c r="AC77" s="38"/>
    </row>
    <row r="78" spans="1:29" ht="15.75">
      <c r="A78" s="38"/>
      <c r="B78" s="38"/>
      <c r="C78" s="38"/>
      <c r="D78" s="38"/>
      <c r="E78" s="38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38"/>
      <c r="V78" s="38"/>
      <c r="W78" s="38"/>
      <c r="X78" s="38"/>
      <c r="Y78" s="38"/>
      <c r="Z78" s="38"/>
      <c r="AA78" s="38"/>
      <c r="AB78" s="38"/>
      <c r="AC78" s="38"/>
    </row>
    <row r="79" spans="1:29" ht="15.75">
      <c r="A79" s="38"/>
      <c r="B79" s="38"/>
      <c r="C79" s="38"/>
      <c r="D79" s="38"/>
      <c r="E79" s="38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38"/>
      <c r="V79" s="38"/>
      <c r="W79" s="38"/>
      <c r="X79" s="38"/>
      <c r="Y79" s="38"/>
      <c r="Z79" s="38"/>
      <c r="AA79" s="38"/>
      <c r="AB79" s="38"/>
      <c r="AC79" s="38"/>
    </row>
    <row r="80" spans="1:29" ht="15.75">
      <c r="A80" s="38"/>
      <c r="B80" s="38"/>
      <c r="C80" s="38"/>
      <c r="D80" s="38"/>
      <c r="E80" s="38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38"/>
      <c r="V80" s="38"/>
      <c r="W80" s="38"/>
      <c r="X80" s="38"/>
      <c r="Y80" s="38"/>
      <c r="Z80" s="38"/>
      <c r="AA80" s="38"/>
      <c r="AB80" s="38"/>
      <c r="AC80" s="38"/>
    </row>
    <row r="81" spans="1:29" ht="15.75">
      <c r="A81" s="38"/>
      <c r="B81" s="38"/>
      <c r="C81" s="38"/>
      <c r="D81" s="38"/>
      <c r="E81" s="38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38"/>
      <c r="V81" s="38"/>
      <c r="W81" s="38"/>
      <c r="X81" s="38"/>
      <c r="Y81" s="38"/>
      <c r="Z81" s="38"/>
      <c r="AA81" s="38"/>
      <c r="AB81" s="38"/>
      <c r="AC81" s="38"/>
    </row>
    <row r="82" spans="1:29" ht="15.75">
      <c r="A82" s="38"/>
      <c r="B82" s="38"/>
      <c r="C82" s="38"/>
      <c r="D82" s="38"/>
      <c r="E82" s="38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38"/>
      <c r="V82" s="38"/>
      <c r="W82" s="38"/>
      <c r="X82" s="38"/>
      <c r="Y82" s="38"/>
      <c r="Z82" s="38"/>
      <c r="AA82" s="38"/>
      <c r="AB82" s="38"/>
      <c r="AC82" s="38"/>
    </row>
    <row r="83" spans="1:29" ht="15.75">
      <c r="A83" s="38"/>
      <c r="B83" s="38"/>
      <c r="C83" s="38"/>
      <c r="D83" s="38"/>
      <c r="E83" s="38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38"/>
      <c r="V83" s="38"/>
      <c r="W83" s="38"/>
      <c r="X83" s="38"/>
      <c r="Y83" s="38"/>
      <c r="Z83" s="38"/>
      <c r="AA83" s="38"/>
      <c r="AB83" s="38"/>
      <c r="AC83" s="38"/>
    </row>
    <row r="84" spans="1:29" ht="15.75">
      <c r="A84" s="38"/>
      <c r="B84" s="38"/>
      <c r="C84" s="38"/>
      <c r="D84" s="38"/>
      <c r="E84" s="38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38"/>
      <c r="V84" s="38"/>
      <c r="W84" s="38"/>
      <c r="X84" s="38"/>
      <c r="Y84" s="38"/>
      <c r="Z84" s="38"/>
      <c r="AA84" s="38"/>
      <c r="AB84" s="38"/>
      <c r="AC84" s="38"/>
    </row>
    <row r="85" spans="1:29" ht="15.75">
      <c r="A85" s="38"/>
      <c r="B85" s="38"/>
      <c r="C85" s="38"/>
      <c r="D85" s="38"/>
      <c r="E85" s="38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38"/>
      <c r="V85" s="38"/>
      <c r="W85" s="38"/>
      <c r="X85" s="38"/>
      <c r="Y85" s="38"/>
      <c r="Z85" s="38"/>
      <c r="AA85" s="38"/>
      <c r="AB85" s="38"/>
      <c r="AC85" s="38"/>
    </row>
    <row r="86" spans="1:29" ht="15.75">
      <c r="A86" s="38"/>
      <c r="B86" s="38"/>
      <c r="C86" s="38"/>
      <c r="D86" s="38"/>
      <c r="E86" s="38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38"/>
      <c r="V86" s="38"/>
      <c r="W86" s="38"/>
      <c r="X86" s="38"/>
      <c r="Y86" s="38"/>
      <c r="Z86" s="38"/>
      <c r="AA86" s="38"/>
      <c r="AB86" s="38"/>
      <c r="AC86" s="38"/>
    </row>
    <row r="87" spans="1:29" ht="15.75">
      <c r="A87" s="38"/>
      <c r="B87" s="38"/>
      <c r="C87" s="38"/>
      <c r="D87" s="38"/>
      <c r="E87" s="38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38"/>
      <c r="V87" s="38"/>
      <c r="W87" s="38"/>
      <c r="X87" s="38"/>
      <c r="Y87" s="38"/>
      <c r="Z87" s="38"/>
      <c r="AA87" s="38"/>
      <c r="AB87" s="38"/>
      <c r="AC87" s="38"/>
    </row>
    <row r="88" spans="1:29" ht="15.75">
      <c r="A88" s="38"/>
      <c r="B88" s="38"/>
      <c r="C88" s="38"/>
      <c r="D88" s="38"/>
      <c r="E88" s="38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38"/>
      <c r="V88" s="38"/>
      <c r="W88" s="38"/>
      <c r="X88" s="38"/>
      <c r="Y88" s="38"/>
      <c r="Z88" s="38"/>
      <c r="AA88" s="38"/>
      <c r="AB88" s="38"/>
      <c r="AC88" s="38"/>
    </row>
    <row r="89" spans="1:29" ht="15.75">
      <c r="A89" s="38"/>
      <c r="B89" s="38"/>
      <c r="C89" s="38"/>
      <c r="D89" s="38"/>
      <c r="E89" s="38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38"/>
      <c r="V89" s="38"/>
      <c r="W89" s="38"/>
      <c r="X89" s="38"/>
      <c r="Y89" s="38"/>
      <c r="Z89" s="38"/>
      <c r="AA89" s="38"/>
      <c r="AB89" s="38"/>
      <c r="AC89" s="38"/>
    </row>
    <row r="90" spans="1:29" ht="15.75">
      <c r="A90" s="38"/>
      <c r="B90" s="38"/>
      <c r="C90" s="38"/>
      <c r="D90" s="38"/>
      <c r="E90" s="38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38"/>
      <c r="V90" s="38"/>
      <c r="W90" s="38"/>
      <c r="X90" s="38"/>
      <c r="Y90" s="38"/>
      <c r="Z90" s="38"/>
      <c r="AA90" s="38"/>
      <c r="AB90" s="38"/>
      <c r="AC90" s="38"/>
    </row>
    <row r="91" spans="1:29" ht="15.75">
      <c r="A91" s="38"/>
      <c r="B91" s="38"/>
      <c r="C91" s="38"/>
      <c r="D91" s="38"/>
      <c r="E91" s="38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38"/>
      <c r="V91" s="38"/>
      <c r="W91" s="38"/>
      <c r="X91" s="38"/>
      <c r="Y91" s="38"/>
      <c r="Z91" s="38"/>
      <c r="AA91" s="38"/>
      <c r="AB91" s="38"/>
      <c r="AC91" s="38"/>
    </row>
    <row r="92" spans="1:29" ht="15.75">
      <c r="A92" s="38"/>
      <c r="B92" s="38"/>
      <c r="C92" s="38"/>
      <c r="D92" s="38"/>
      <c r="E92" s="38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38"/>
      <c r="V92" s="38"/>
      <c r="W92" s="38"/>
      <c r="X92" s="38"/>
      <c r="Y92" s="38"/>
      <c r="Z92" s="38"/>
      <c r="AA92" s="38"/>
      <c r="AB92" s="38"/>
      <c r="AC92" s="38"/>
    </row>
    <row r="93" spans="1:29" ht="15.75">
      <c r="A93" s="38"/>
      <c r="B93" s="38"/>
      <c r="C93" s="38"/>
      <c r="D93" s="38"/>
      <c r="E93" s="38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38"/>
      <c r="V93" s="38"/>
      <c r="W93" s="38"/>
      <c r="X93" s="38"/>
      <c r="Y93" s="38"/>
      <c r="Z93" s="38"/>
      <c r="AA93" s="38"/>
      <c r="AB93" s="38"/>
      <c r="AC93" s="38"/>
    </row>
    <row r="94" spans="1:29" ht="15.75">
      <c r="A94" s="38"/>
      <c r="B94" s="38"/>
      <c r="C94" s="38"/>
      <c r="D94" s="38"/>
      <c r="E94" s="38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38"/>
      <c r="V94" s="38"/>
      <c r="W94" s="38"/>
      <c r="X94" s="38"/>
      <c r="Y94" s="38"/>
      <c r="Z94" s="38"/>
      <c r="AA94" s="38"/>
      <c r="AB94" s="38"/>
      <c r="AC94" s="38"/>
    </row>
    <row r="95" spans="1:29" ht="15.75">
      <c r="A95" s="38"/>
      <c r="B95" s="38"/>
      <c r="C95" s="38"/>
      <c r="D95" s="38"/>
      <c r="E95" s="38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38"/>
      <c r="V95" s="38"/>
      <c r="W95" s="38"/>
      <c r="X95" s="38"/>
      <c r="Y95" s="38"/>
      <c r="Z95" s="38"/>
      <c r="AA95" s="38"/>
      <c r="AB95" s="38"/>
      <c r="AC95" s="38"/>
    </row>
    <row r="96" spans="1:29" ht="15.75">
      <c r="A96" s="38"/>
      <c r="B96" s="38"/>
      <c r="C96" s="38"/>
      <c r="D96" s="38"/>
      <c r="E96" s="38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38"/>
      <c r="V96" s="38"/>
      <c r="W96" s="38"/>
      <c r="X96" s="38"/>
      <c r="Y96" s="38"/>
      <c r="Z96" s="38"/>
      <c r="AA96" s="38"/>
      <c r="AB96" s="38"/>
      <c r="AC96" s="38"/>
    </row>
    <row r="97" spans="1:29" ht="15.75">
      <c r="A97" s="38"/>
      <c r="B97" s="38"/>
      <c r="C97" s="38"/>
      <c r="D97" s="38"/>
      <c r="E97" s="38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38"/>
      <c r="V97" s="38"/>
      <c r="W97" s="38"/>
      <c r="X97" s="38"/>
      <c r="Y97" s="38"/>
      <c r="Z97" s="38"/>
      <c r="AA97" s="38"/>
      <c r="AB97" s="38"/>
      <c r="AC97" s="38"/>
    </row>
    <row r="98" spans="1:29" ht="15.75">
      <c r="A98" s="38"/>
      <c r="B98" s="38"/>
      <c r="C98" s="38"/>
      <c r="D98" s="38"/>
      <c r="E98" s="38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38"/>
      <c r="V98" s="38"/>
      <c r="W98" s="38"/>
      <c r="X98" s="38"/>
      <c r="Y98" s="38"/>
      <c r="Z98" s="38"/>
      <c r="AA98" s="38"/>
      <c r="AB98" s="38"/>
      <c r="AC98" s="38"/>
    </row>
    <row r="99" spans="1:29" ht="15.75">
      <c r="A99" s="38"/>
      <c r="B99" s="38"/>
      <c r="C99" s="38"/>
      <c r="D99" s="38"/>
      <c r="E99" s="38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38"/>
      <c r="V99" s="38"/>
      <c r="W99" s="38"/>
      <c r="X99" s="38"/>
      <c r="Y99" s="38"/>
      <c r="Z99" s="38"/>
      <c r="AA99" s="38"/>
      <c r="AB99" s="38"/>
      <c r="AC99" s="38"/>
    </row>
    <row r="100" spans="1:29" ht="15.75">
      <c r="A100" s="38"/>
      <c r="B100" s="38"/>
      <c r="C100" s="38"/>
      <c r="D100" s="38"/>
      <c r="E100" s="38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38"/>
      <c r="V100" s="38"/>
      <c r="W100" s="38"/>
      <c r="X100" s="38"/>
      <c r="Y100" s="38"/>
      <c r="Z100" s="38"/>
      <c r="AA100" s="38"/>
      <c r="AB100" s="38"/>
      <c r="AC100" s="38"/>
    </row>
    <row r="101" spans="1:29" ht="15.75">
      <c r="A101" s="38"/>
      <c r="B101" s="38"/>
      <c r="C101" s="38"/>
      <c r="D101" s="38"/>
      <c r="E101" s="38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38"/>
      <c r="V101" s="38"/>
      <c r="W101" s="38"/>
      <c r="X101" s="38"/>
      <c r="Y101" s="38"/>
      <c r="Z101" s="38"/>
      <c r="AA101" s="38"/>
      <c r="AB101" s="38"/>
      <c r="AC101" s="38"/>
    </row>
    <row r="102" spans="1:29" ht="15.75">
      <c r="A102" s="38"/>
      <c r="B102" s="38"/>
      <c r="C102" s="38"/>
      <c r="D102" s="38"/>
      <c r="E102" s="38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38"/>
      <c r="V102" s="38"/>
      <c r="W102" s="38"/>
      <c r="X102" s="38"/>
      <c r="Y102" s="38"/>
      <c r="Z102" s="38"/>
      <c r="AA102" s="38"/>
      <c r="AB102" s="38"/>
      <c r="AC102" s="38"/>
    </row>
    <row r="103" spans="1:29" ht="15.75">
      <c r="A103" s="38"/>
      <c r="B103" s="38"/>
      <c r="C103" s="38"/>
      <c r="D103" s="38"/>
      <c r="E103" s="38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38"/>
      <c r="V103" s="38"/>
      <c r="W103" s="38"/>
      <c r="X103" s="38"/>
      <c r="Y103" s="38"/>
      <c r="Z103" s="38"/>
      <c r="AA103" s="38"/>
      <c r="AB103" s="38"/>
      <c r="AC103" s="38"/>
    </row>
    <row r="104" spans="1:29" ht="15.75">
      <c r="A104" s="38"/>
      <c r="B104" s="38"/>
      <c r="C104" s="38"/>
      <c r="D104" s="38"/>
      <c r="E104" s="38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38"/>
      <c r="V104" s="38"/>
      <c r="W104" s="38"/>
      <c r="X104" s="38"/>
      <c r="Y104" s="38"/>
      <c r="Z104" s="38"/>
      <c r="AA104" s="38"/>
      <c r="AB104" s="38"/>
      <c r="AC104" s="38"/>
    </row>
    <row r="105" spans="1:29" ht="15.75">
      <c r="A105" s="38"/>
      <c r="B105" s="38"/>
      <c r="C105" s="38"/>
      <c r="D105" s="38"/>
      <c r="E105" s="38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38"/>
      <c r="V105" s="38"/>
      <c r="W105" s="38"/>
      <c r="X105" s="38"/>
      <c r="Y105" s="38"/>
      <c r="Z105" s="38"/>
      <c r="AA105" s="38"/>
      <c r="AB105" s="38"/>
      <c r="AC105" s="38"/>
    </row>
    <row r="106" spans="1:29" ht="15.75">
      <c r="A106" s="38"/>
      <c r="B106" s="38"/>
      <c r="C106" s="38"/>
      <c r="D106" s="38"/>
      <c r="E106" s="38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38"/>
      <c r="V106" s="38"/>
      <c r="W106" s="38"/>
      <c r="X106" s="38"/>
      <c r="Y106" s="38"/>
      <c r="Z106" s="38"/>
      <c r="AA106" s="38"/>
      <c r="AB106" s="38"/>
      <c r="AC106" s="38"/>
    </row>
    <row r="107" spans="1:29" ht="15.75">
      <c r="A107" s="38"/>
      <c r="B107" s="38"/>
      <c r="C107" s="38"/>
      <c r="D107" s="38"/>
      <c r="E107" s="38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38"/>
      <c r="V107" s="38"/>
      <c r="W107" s="38"/>
      <c r="X107" s="38"/>
      <c r="Y107" s="38"/>
      <c r="Z107" s="38"/>
      <c r="AA107" s="38"/>
      <c r="AB107" s="38"/>
      <c r="AC107" s="38"/>
    </row>
    <row r="108" spans="1:29" ht="15.75">
      <c r="A108" s="38"/>
      <c r="B108" s="38"/>
      <c r="C108" s="38"/>
      <c r="D108" s="38"/>
      <c r="E108" s="38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38"/>
      <c r="V108" s="38"/>
      <c r="W108" s="38"/>
      <c r="X108" s="38"/>
      <c r="Y108" s="38"/>
      <c r="Z108" s="38"/>
      <c r="AA108" s="38"/>
      <c r="AB108" s="38"/>
      <c r="AC108" s="38"/>
    </row>
    <row r="109" spans="1:29" ht="15.75">
      <c r="A109" s="38"/>
      <c r="B109" s="38"/>
      <c r="C109" s="38"/>
      <c r="D109" s="38"/>
      <c r="E109" s="38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38"/>
      <c r="V109" s="38"/>
      <c r="W109" s="38"/>
      <c r="X109" s="38"/>
      <c r="Y109" s="38"/>
      <c r="Z109" s="38"/>
      <c r="AA109" s="38"/>
      <c r="AB109" s="38"/>
      <c r="AC109" s="38"/>
    </row>
    <row r="110" spans="1:29" ht="15.75">
      <c r="A110" s="38"/>
      <c r="B110" s="38"/>
      <c r="C110" s="38"/>
      <c r="D110" s="38"/>
      <c r="E110" s="38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38"/>
      <c r="V110" s="38"/>
      <c r="W110" s="38"/>
      <c r="X110" s="38"/>
      <c r="Y110" s="38"/>
      <c r="Z110" s="38"/>
      <c r="AA110" s="38"/>
      <c r="AB110" s="38"/>
      <c r="AC110" s="38"/>
    </row>
    <row r="111" spans="1:29" ht="15.75">
      <c r="A111" s="38"/>
      <c r="B111" s="38"/>
      <c r="C111" s="38"/>
      <c r="D111" s="38"/>
      <c r="E111" s="38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38"/>
      <c r="V111" s="38"/>
      <c r="W111" s="38"/>
      <c r="X111" s="38"/>
      <c r="Y111" s="38"/>
      <c r="Z111" s="38"/>
      <c r="AA111" s="38"/>
      <c r="AB111" s="38"/>
      <c r="AC111" s="38"/>
    </row>
    <row r="112" spans="1:29" ht="15.75">
      <c r="A112" s="38"/>
      <c r="B112" s="38"/>
      <c r="C112" s="38"/>
      <c r="D112" s="38"/>
      <c r="E112" s="38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38"/>
      <c r="V112" s="38"/>
      <c r="W112" s="38"/>
      <c r="X112" s="38"/>
      <c r="Y112" s="38"/>
      <c r="Z112" s="38"/>
      <c r="AA112" s="38"/>
      <c r="AB112" s="38"/>
      <c r="AC112" s="38"/>
    </row>
    <row r="113" spans="1:29" ht="15.75">
      <c r="A113" s="38"/>
      <c r="B113" s="38"/>
      <c r="C113" s="38"/>
      <c r="D113" s="38"/>
      <c r="E113" s="38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38"/>
      <c r="V113" s="38"/>
      <c r="W113" s="38"/>
      <c r="X113" s="38"/>
      <c r="Y113" s="38"/>
      <c r="Z113" s="38"/>
      <c r="AA113" s="38"/>
      <c r="AB113" s="38"/>
      <c r="AC113" s="38"/>
    </row>
    <row r="114" spans="1:29" ht="15.75">
      <c r="A114" s="38"/>
      <c r="B114" s="38"/>
      <c r="C114" s="38"/>
      <c r="D114" s="38"/>
      <c r="E114" s="38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38"/>
      <c r="V114" s="38"/>
      <c r="W114" s="38"/>
      <c r="X114" s="38"/>
      <c r="Y114" s="38"/>
      <c r="Z114" s="38"/>
      <c r="AA114" s="38"/>
      <c r="AB114" s="38"/>
      <c r="AC114" s="38"/>
    </row>
    <row r="115" spans="1:29" ht="15.75">
      <c r="A115" s="38"/>
      <c r="B115" s="38"/>
      <c r="C115" s="38"/>
      <c r="D115" s="38"/>
      <c r="E115" s="38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38"/>
      <c r="V115" s="38"/>
      <c r="W115" s="38"/>
      <c r="X115" s="38"/>
      <c r="Y115" s="38"/>
      <c r="Z115" s="38"/>
      <c r="AA115" s="38"/>
      <c r="AB115" s="38"/>
      <c r="AC115" s="38"/>
    </row>
    <row r="116" spans="1:29" ht="15.75">
      <c r="A116" s="38"/>
      <c r="B116" s="38"/>
      <c r="C116" s="38"/>
      <c r="D116" s="38"/>
      <c r="E116" s="38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38"/>
      <c r="V116" s="38"/>
      <c r="W116" s="38"/>
      <c r="X116" s="38"/>
      <c r="Y116" s="38"/>
      <c r="Z116" s="38"/>
      <c r="AA116" s="38"/>
      <c r="AB116" s="38"/>
      <c r="AC116" s="38"/>
    </row>
    <row r="117" spans="1:29" ht="15.75">
      <c r="A117" s="38"/>
      <c r="B117" s="38"/>
      <c r="C117" s="38"/>
      <c r="D117" s="38"/>
      <c r="E117" s="38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38"/>
      <c r="V117" s="38"/>
      <c r="W117" s="38"/>
      <c r="X117" s="38"/>
      <c r="Y117" s="38"/>
      <c r="Z117" s="38"/>
      <c r="AA117" s="38"/>
      <c r="AB117" s="38"/>
      <c r="AC117" s="38"/>
    </row>
    <row r="118" spans="1:29" ht="15.75">
      <c r="A118" s="38"/>
      <c r="B118" s="38"/>
      <c r="C118" s="38"/>
      <c r="D118" s="38"/>
      <c r="E118" s="38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38"/>
      <c r="V118" s="38"/>
      <c r="W118" s="38"/>
      <c r="X118" s="38"/>
      <c r="Y118" s="38"/>
      <c r="Z118" s="38"/>
      <c r="AA118" s="38"/>
      <c r="AB118" s="38"/>
      <c r="AC118" s="38"/>
    </row>
    <row r="119" spans="1:29" ht="15.75">
      <c r="A119" s="38"/>
      <c r="B119" s="38"/>
      <c r="C119" s="38"/>
      <c r="D119" s="38"/>
      <c r="E119" s="38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38"/>
      <c r="V119" s="38"/>
      <c r="W119" s="38"/>
      <c r="X119" s="38"/>
      <c r="Y119" s="38"/>
      <c r="Z119" s="38"/>
      <c r="AA119" s="38"/>
      <c r="AB119" s="38"/>
      <c r="AC119" s="38"/>
    </row>
    <row r="120" spans="1:29" ht="15.75">
      <c r="A120" s="38"/>
      <c r="B120" s="38"/>
      <c r="C120" s="38"/>
      <c r="D120" s="38"/>
      <c r="E120" s="38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38"/>
      <c r="V120" s="38"/>
      <c r="W120" s="38"/>
      <c r="X120" s="38"/>
      <c r="Y120" s="38"/>
      <c r="Z120" s="38"/>
      <c r="AA120" s="38"/>
      <c r="AB120" s="38"/>
      <c r="AC120" s="38"/>
    </row>
    <row r="121" spans="1:29" ht="15.75">
      <c r="A121" s="38"/>
      <c r="B121" s="38"/>
      <c r="C121" s="38"/>
      <c r="D121" s="38"/>
      <c r="E121" s="38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38"/>
      <c r="V121" s="38"/>
      <c r="W121" s="38"/>
      <c r="X121" s="38"/>
      <c r="Y121" s="38"/>
      <c r="Z121" s="38"/>
      <c r="AA121" s="38"/>
      <c r="AB121" s="38"/>
      <c r="AC121" s="38"/>
    </row>
    <row r="122" spans="1:29" ht="15.75">
      <c r="A122" s="38"/>
      <c r="B122" s="38"/>
      <c r="C122" s="38"/>
      <c r="D122" s="38"/>
      <c r="E122" s="38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38"/>
      <c r="V122" s="38"/>
      <c r="W122" s="38"/>
      <c r="X122" s="38"/>
      <c r="Y122" s="38"/>
      <c r="Z122" s="38"/>
      <c r="AA122" s="38"/>
      <c r="AB122" s="38"/>
      <c r="AC122" s="38"/>
    </row>
    <row r="123" spans="1:29" ht="15.75">
      <c r="A123" s="38"/>
      <c r="B123" s="38"/>
      <c r="C123" s="38"/>
      <c r="D123" s="38"/>
      <c r="E123" s="38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38"/>
      <c r="V123" s="38"/>
      <c r="W123" s="38"/>
      <c r="X123" s="38"/>
      <c r="Y123" s="38"/>
      <c r="Z123" s="38"/>
      <c r="AA123" s="38"/>
      <c r="AB123" s="38"/>
      <c r="AC123" s="38"/>
    </row>
    <row r="124" spans="1:29" ht="15.75">
      <c r="A124" s="38"/>
      <c r="B124" s="38"/>
      <c r="C124" s="38"/>
      <c r="D124" s="38"/>
      <c r="E124" s="38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38"/>
      <c r="V124" s="38"/>
      <c r="W124" s="38"/>
      <c r="X124" s="38"/>
      <c r="Y124" s="38"/>
      <c r="Z124" s="38"/>
      <c r="AA124" s="38"/>
      <c r="AB124" s="38"/>
      <c r="AC124" s="38"/>
    </row>
    <row r="125" spans="1:29" ht="15.75">
      <c r="A125" s="38"/>
      <c r="B125" s="38"/>
      <c r="C125" s="38"/>
      <c r="D125" s="38"/>
      <c r="E125" s="38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38"/>
      <c r="V125" s="38"/>
      <c r="W125" s="38"/>
      <c r="X125" s="38"/>
      <c r="Y125" s="38"/>
      <c r="Z125" s="38"/>
      <c r="AA125" s="38"/>
      <c r="AB125" s="38"/>
      <c r="AC125" s="38"/>
    </row>
    <row r="126" spans="1:29" ht="15.75">
      <c r="A126" s="38"/>
      <c r="B126" s="38"/>
      <c r="C126" s="38"/>
      <c r="D126" s="38"/>
      <c r="E126" s="38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38"/>
      <c r="V126" s="38"/>
      <c r="W126" s="38"/>
      <c r="X126" s="38"/>
      <c r="Y126" s="38"/>
      <c r="Z126" s="38"/>
      <c r="AA126" s="38"/>
      <c r="AB126" s="38"/>
      <c r="AC126" s="38"/>
    </row>
    <row r="127" spans="1:29" ht="15.75">
      <c r="A127" s="38"/>
      <c r="B127" s="38"/>
      <c r="C127" s="38"/>
      <c r="D127" s="38"/>
      <c r="E127" s="38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38"/>
      <c r="V127" s="38"/>
      <c r="W127" s="38"/>
      <c r="X127" s="38"/>
      <c r="Y127" s="38"/>
      <c r="Z127" s="38"/>
      <c r="AA127" s="38"/>
      <c r="AB127" s="38"/>
      <c r="AC127" s="38"/>
    </row>
    <row r="128" spans="1:29" ht="15.75">
      <c r="A128" s="38"/>
      <c r="B128" s="38"/>
      <c r="C128" s="38"/>
      <c r="D128" s="38"/>
      <c r="E128" s="38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38"/>
      <c r="V128" s="38"/>
      <c r="W128" s="38"/>
      <c r="X128" s="38"/>
      <c r="Y128" s="38"/>
      <c r="Z128" s="38"/>
      <c r="AA128" s="38"/>
      <c r="AB128" s="38"/>
      <c r="AC128" s="38"/>
    </row>
    <row r="129" spans="1:29" ht="15.75">
      <c r="A129" s="38"/>
      <c r="B129" s="38"/>
      <c r="C129" s="38"/>
      <c r="D129" s="38"/>
      <c r="E129" s="38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38"/>
      <c r="V129" s="38"/>
      <c r="W129" s="38"/>
      <c r="X129" s="38"/>
      <c r="Y129" s="38"/>
      <c r="Z129" s="38"/>
      <c r="AA129" s="38"/>
      <c r="AB129" s="38"/>
      <c r="AC129" s="38"/>
    </row>
    <row r="130" spans="1:29" ht="15.75">
      <c r="A130" s="38"/>
      <c r="B130" s="38"/>
      <c r="C130" s="38"/>
      <c r="D130" s="38"/>
      <c r="E130" s="38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38"/>
      <c r="V130" s="38"/>
      <c r="W130" s="38"/>
      <c r="X130" s="38"/>
      <c r="Y130" s="38"/>
      <c r="Z130" s="38"/>
      <c r="AA130" s="38"/>
      <c r="AB130" s="38"/>
      <c r="AC130" s="38"/>
    </row>
    <row r="131" spans="1:29" ht="15.75">
      <c r="A131" s="38"/>
      <c r="B131" s="38"/>
      <c r="C131" s="38"/>
      <c r="D131" s="38"/>
      <c r="E131" s="38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38"/>
      <c r="V131" s="38"/>
      <c r="W131" s="38"/>
      <c r="X131" s="38"/>
      <c r="Y131" s="38"/>
      <c r="Z131" s="38"/>
      <c r="AA131" s="38"/>
      <c r="AB131" s="38"/>
      <c r="AC131" s="38"/>
    </row>
    <row r="132" spans="1:29" ht="15.75">
      <c r="A132" s="38"/>
      <c r="B132" s="38"/>
      <c r="C132" s="38"/>
      <c r="D132" s="38"/>
      <c r="E132" s="38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38"/>
      <c r="V132" s="38"/>
      <c r="W132" s="38"/>
      <c r="X132" s="38"/>
      <c r="Y132" s="38"/>
      <c r="Z132" s="38"/>
      <c r="AA132" s="38"/>
      <c r="AB132" s="38"/>
      <c r="AC132" s="38"/>
    </row>
    <row r="133" spans="1:29" ht="15.75">
      <c r="A133" s="38"/>
      <c r="B133" s="38"/>
      <c r="C133" s="38"/>
      <c r="D133" s="38"/>
      <c r="E133" s="38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38"/>
      <c r="V133" s="38"/>
      <c r="W133" s="38"/>
      <c r="X133" s="38"/>
      <c r="Y133" s="38"/>
      <c r="Z133" s="38"/>
      <c r="AA133" s="38"/>
      <c r="AB133" s="38"/>
      <c r="AC133" s="38"/>
    </row>
    <row r="134" spans="1:29" ht="15.75">
      <c r="A134" s="38"/>
      <c r="B134" s="38"/>
      <c r="C134" s="38"/>
      <c r="D134" s="38"/>
      <c r="E134" s="38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38"/>
      <c r="V134" s="38"/>
      <c r="W134" s="38"/>
      <c r="X134" s="38"/>
      <c r="Y134" s="38"/>
      <c r="Z134" s="38"/>
      <c r="AA134" s="38"/>
      <c r="AB134" s="38"/>
      <c r="AC134" s="38"/>
    </row>
    <row r="135" spans="1:29" ht="15.75">
      <c r="A135" s="38"/>
      <c r="B135" s="38"/>
      <c r="C135" s="38"/>
      <c r="D135" s="38"/>
      <c r="E135" s="38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38"/>
      <c r="V135" s="38"/>
      <c r="W135" s="38"/>
      <c r="X135" s="38"/>
      <c r="Y135" s="38"/>
      <c r="Z135" s="38"/>
      <c r="AA135" s="38"/>
      <c r="AB135" s="38"/>
      <c r="AC135" s="38"/>
    </row>
    <row r="136" spans="1:29" ht="15.75">
      <c r="A136" s="38"/>
      <c r="B136" s="38"/>
      <c r="C136" s="38"/>
      <c r="D136" s="38"/>
      <c r="E136" s="38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38"/>
      <c r="V136" s="38"/>
      <c r="W136" s="38"/>
      <c r="X136" s="38"/>
      <c r="Y136" s="38"/>
      <c r="Z136" s="38"/>
      <c r="AA136" s="38"/>
      <c r="AB136" s="38"/>
      <c r="AC136" s="38"/>
    </row>
    <row r="137" spans="1:29" ht="15.75">
      <c r="A137" s="38"/>
      <c r="B137" s="38"/>
      <c r="C137" s="38"/>
      <c r="D137" s="38"/>
      <c r="E137" s="38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38"/>
      <c r="V137" s="38"/>
      <c r="W137" s="38"/>
      <c r="X137" s="38"/>
      <c r="Y137" s="38"/>
      <c r="Z137" s="38"/>
      <c r="AA137" s="38"/>
      <c r="AB137" s="38"/>
      <c r="AC137" s="38"/>
    </row>
    <row r="138" spans="1:29" ht="15.75">
      <c r="A138" s="38"/>
      <c r="B138" s="38"/>
      <c r="C138" s="38"/>
      <c r="D138" s="38"/>
      <c r="E138" s="38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38"/>
      <c r="V138" s="38"/>
      <c r="W138" s="38"/>
      <c r="X138" s="38"/>
      <c r="Y138" s="38"/>
      <c r="Z138" s="38"/>
      <c r="AA138" s="38"/>
      <c r="AB138" s="38"/>
      <c r="AC138" s="38"/>
    </row>
    <row r="139" spans="1:29" ht="15.75">
      <c r="A139" s="38"/>
      <c r="B139" s="38"/>
      <c r="C139" s="38"/>
      <c r="D139" s="38"/>
      <c r="E139" s="38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38"/>
      <c r="V139" s="38"/>
      <c r="W139" s="38"/>
      <c r="X139" s="38"/>
      <c r="Y139" s="38"/>
      <c r="Z139" s="38"/>
      <c r="AA139" s="38"/>
      <c r="AB139" s="38"/>
      <c r="AC139" s="38"/>
    </row>
    <row r="140" spans="1:29" ht="15.75">
      <c r="A140" s="38"/>
      <c r="B140" s="38"/>
      <c r="C140" s="38"/>
      <c r="D140" s="38"/>
      <c r="E140" s="38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38"/>
      <c r="V140" s="38"/>
      <c r="W140" s="38"/>
      <c r="X140" s="38"/>
      <c r="Y140" s="38"/>
      <c r="Z140" s="38"/>
      <c r="AA140" s="38"/>
      <c r="AB140" s="38"/>
      <c r="AC140" s="38"/>
    </row>
    <row r="141" spans="1:29" ht="15.75">
      <c r="A141" s="38"/>
      <c r="B141" s="38"/>
      <c r="C141" s="38"/>
      <c r="D141" s="38"/>
      <c r="E141" s="38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38"/>
      <c r="V141" s="38"/>
      <c r="W141" s="38"/>
      <c r="X141" s="38"/>
      <c r="Y141" s="38"/>
      <c r="Z141" s="38"/>
      <c r="AA141" s="38"/>
      <c r="AB141" s="38"/>
      <c r="AC141" s="38"/>
    </row>
    <row r="142" spans="1:29" ht="15.75">
      <c r="A142" s="38"/>
      <c r="B142" s="38"/>
      <c r="C142" s="38"/>
      <c r="D142" s="38"/>
      <c r="E142" s="38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38"/>
      <c r="V142" s="38"/>
      <c r="W142" s="38"/>
      <c r="X142" s="38"/>
      <c r="Y142" s="38"/>
      <c r="Z142" s="38"/>
      <c r="AA142" s="38"/>
      <c r="AB142" s="38"/>
      <c r="AC142" s="38"/>
    </row>
    <row r="143" spans="1:29" ht="15.75">
      <c r="A143" s="38"/>
      <c r="B143" s="38"/>
      <c r="C143" s="38"/>
      <c r="D143" s="38"/>
      <c r="E143" s="38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38"/>
      <c r="V143" s="38"/>
      <c r="W143" s="38"/>
      <c r="X143" s="38"/>
      <c r="Y143" s="38"/>
      <c r="Z143" s="38"/>
      <c r="AA143" s="38"/>
      <c r="AB143" s="38"/>
      <c r="AC143" s="38"/>
    </row>
    <row r="144" spans="1:29" ht="15.75">
      <c r="A144" s="38"/>
      <c r="B144" s="38"/>
      <c r="C144" s="38"/>
      <c r="D144" s="38"/>
      <c r="E144" s="38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38"/>
      <c r="V144" s="38"/>
      <c r="W144" s="38"/>
      <c r="X144" s="38"/>
      <c r="Y144" s="38"/>
      <c r="Z144" s="38"/>
      <c r="AA144" s="38"/>
      <c r="AB144" s="38"/>
      <c r="AC144" s="38"/>
    </row>
    <row r="145" spans="1:29" ht="15.75">
      <c r="A145" s="38"/>
      <c r="B145" s="38"/>
      <c r="C145" s="38"/>
      <c r="D145" s="38"/>
      <c r="E145" s="38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38"/>
      <c r="V145" s="38"/>
      <c r="W145" s="38"/>
      <c r="X145" s="38"/>
      <c r="Y145" s="38"/>
      <c r="Z145" s="38"/>
      <c r="AA145" s="38"/>
      <c r="AB145" s="38"/>
      <c r="AC145" s="38"/>
    </row>
    <row r="146" spans="1:29" ht="15.75">
      <c r="A146" s="38"/>
      <c r="B146" s="38"/>
      <c r="C146" s="38"/>
      <c r="D146" s="38"/>
      <c r="E146" s="38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38"/>
      <c r="V146" s="38"/>
      <c r="W146" s="38"/>
      <c r="X146" s="38"/>
      <c r="Y146" s="38"/>
      <c r="Z146" s="38"/>
      <c r="AA146" s="38"/>
      <c r="AB146" s="38"/>
      <c r="AC146" s="38"/>
    </row>
    <row r="147" spans="1:29" ht="15.75">
      <c r="A147" s="38"/>
      <c r="B147" s="38"/>
      <c r="C147" s="38"/>
      <c r="D147" s="38"/>
      <c r="E147" s="38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38"/>
      <c r="V147" s="38"/>
      <c r="W147" s="38"/>
      <c r="X147" s="38"/>
      <c r="Y147" s="38"/>
      <c r="Z147" s="38"/>
      <c r="AA147" s="38"/>
      <c r="AB147" s="38"/>
      <c r="AC147" s="38"/>
    </row>
    <row r="148" spans="1:29" ht="15.75">
      <c r="A148" s="38"/>
      <c r="B148" s="38"/>
      <c r="C148" s="38"/>
      <c r="D148" s="38"/>
      <c r="E148" s="38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38"/>
      <c r="V148" s="38"/>
      <c r="W148" s="38"/>
      <c r="X148" s="38"/>
      <c r="Y148" s="38"/>
      <c r="Z148" s="38"/>
      <c r="AA148" s="38"/>
      <c r="AB148" s="38"/>
      <c r="AC148" s="38"/>
    </row>
    <row r="149" spans="1:29" ht="15.75">
      <c r="A149" s="38"/>
      <c r="B149" s="38"/>
      <c r="C149" s="38"/>
      <c r="D149" s="38"/>
      <c r="E149" s="38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38"/>
      <c r="V149" s="38"/>
      <c r="W149" s="38"/>
      <c r="X149" s="38"/>
      <c r="Y149" s="38"/>
      <c r="Z149" s="38"/>
      <c r="AA149" s="38"/>
      <c r="AB149" s="38"/>
      <c r="AC149" s="38"/>
    </row>
    <row r="150" spans="1:29" ht="15.75">
      <c r="A150" s="38"/>
      <c r="B150" s="38"/>
      <c r="C150" s="38"/>
      <c r="D150" s="38"/>
      <c r="E150" s="38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38"/>
      <c r="V150" s="38"/>
      <c r="W150" s="38"/>
      <c r="X150" s="38"/>
      <c r="Y150" s="38"/>
      <c r="Z150" s="38"/>
      <c r="AA150" s="38"/>
      <c r="AB150" s="38"/>
      <c r="AC150" s="38"/>
    </row>
    <row r="151" spans="1:29" ht="15.75">
      <c r="A151" s="38"/>
      <c r="B151" s="38"/>
      <c r="C151" s="38"/>
      <c r="D151" s="38"/>
      <c r="E151" s="38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38"/>
      <c r="V151" s="38"/>
      <c r="W151" s="38"/>
      <c r="X151" s="38"/>
      <c r="Y151" s="38"/>
      <c r="Z151" s="38"/>
      <c r="AA151" s="38"/>
      <c r="AB151" s="38"/>
      <c r="AC151" s="38"/>
    </row>
    <row r="152" spans="1:29" ht="15.75">
      <c r="A152" s="38"/>
      <c r="B152" s="38"/>
      <c r="C152" s="38"/>
      <c r="D152" s="38"/>
      <c r="E152" s="38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38"/>
      <c r="V152" s="38"/>
      <c r="W152" s="38"/>
      <c r="X152" s="38"/>
      <c r="Y152" s="38"/>
      <c r="Z152" s="38"/>
      <c r="AA152" s="38"/>
      <c r="AB152" s="38"/>
      <c r="AC152" s="38"/>
    </row>
    <row r="153" spans="1:29" ht="15.75">
      <c r="A153" s="38"/>
      <c r="B153" s="38"/>
      <c r="C153" s="38"/>
      <c r="D153" s="38"/>
      <c r="E153" s="38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38"/>
      <c r="V153" s="38"/>
      <c r="W153" s="38"/>
      <c r="X153" s="38"/>
      <c r="Y153" s="38"/>
      <c r="Z153" s="38"/>
      <c r="AA153" s="38"/>
      <c r="AB153" s="38"/>
      <c r="AC153" s="38"/>
    </row>
    <row r="154" spans="1:29" ht="15.75">
      <c r="A154" s="38"/>
      <c r="B154" s="38"/>
      <c r="C154" s="38"/>
      <c r="D154" s="38"/>
      <c r="E154" s="38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38"/>
      <c r="V154" s="38"/>
      <c r="W154" s="38"/>
      <c r="X154" s="38"/>
      <c r="Y154" s="38"/>
      <c r="Z154" s="38"/>
      <c r="AA154" s="38"/>
      <c r="AB154" s="38"/>
      <c r="AC154" s="38"/>
    </row>
    <row r="155" spans="1:29" ht="15.75">
      <c r="A155" s="38"/>
      <c r="B155" s="38"/>
      <c r="C155" s="38"/>
      <c r="D155" s="38"/>
      <c r="E155" s="38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38"/>
      <c r="V155" s="38"/>
      <c r="W155" s="38"/>
      <c r="X155" s="38"/>
      <c r="Y155" s="38"/>
      <c r="Z155" s="38"/>
      <c r="AA155" s="38"/>
      <c r="AB155" s="38"/>
      <c r="AC155" s="38"/>
    </row>
    <row r="156" spans="1:29" ht="15.75">
      <c r="A156" s="38"/>
      <c r="B156" s="38"/>
      <c r="C156" s="38"/>
      <c r="D156" s="38"/>
      <c r="E156" s="38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38"/>
      <c r="V156" s="38"/>
      <c r="W156" s="38"/>
      <c r="X156" s="38"/>
      <c r="Y156" s="38"/>
      <c r="Z156" s="38"/>
      <c r="AA156" s="38"/>
      <c r="AB156" s="38"/>
      <c r="AC156" s="38"/>
    </row>
    <row r="157" spans="1:29" ht="15.75">
      <c r="A157" s="38"/>
      <c r="B157" s="38"/>
      <c r="C157" s="38"/>
      <c r="D157" s="38"/>
      <c r="E157" s="38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38"/>
      <c r="V157" s="38"/>
      <c r="W157" s="38"/>
      <c r="X157" s="38"/>
      <c r="Y157" s="38"/>
      <c r="Z157" s="38"/>
      <c r="AA157" s="38"/>
      <c r="AB157" s="38"/>
      <c r="AC157" s="38"/>
    </row>
    <row r="158" spans="1:29" ht="15.75">
      <c r="A158" s="38"/>
      <c r="B158" s="38"/>
      <c r="C158" s="38"/>
      <c r="D158" s="38"/>
      <c r="E158" s="38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38"/>
      <c r="V158" s="38"/>
      <c r="W158" s="38"/>
      <c r="X158" s="38"/>
      <c r="Y158" s="38"/>
      <c r="Z158" s="38"/>
      <c r="AA158" s="38"/>
      <c r="AB158" s="38"/>
      <c r="AC158" s="38"/>
    </row>
    <row r="159" spans="1:29" ht="15.75">
      <c r="A159" s="38"/>
      <c r="B159" s="38"/>
      <c r="C159" s="38"/>
      <c r="D159" s="38"/>
      <c r="E159" s="38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38"/>
      <c r="V159" s="38"/>
      <c r="W159" s="38"/>
      <c r="X159" s="38"/>
      <c r="Y159" s="38"/>
      <c r="Z159" s="38"/>
      <c r="AA159" s="38"/>
      <c r="AB159" s="38"/>
      <c r="AC159" s="38"/>
    </row>
    <row r="160" spans="1:29" ht="15.75">
      <c r="A160" s="38"/>
      <c r="B160" s="38"/>
      <c r="C160" s="38"/>
      <c r="D160" s="38"/>
      <c r="E160" s="38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38"/>
      <c r="V160" s="38"/>
      <c r="W160" s="38"/>
      <c r="X160" s="38"/>
      <c r="Y160" s="38"/>
      <c r="Z160" s="38"/>
      <c r="AA160" s="38"/>
      <c r="AB160" s="38"/>
      <c r="AC160" s="38"/>
    </row>
    <row r="161" spans="1:29" ht="15.75">
      <c r="A161" s="38"/>
      <c r="B161" s="38"/>
      <c r="C161" s="38"/>
      <c r="D161" s="38"/>
      <c r="E161" s="38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38"/>
      <c r="V161" s="38"/>
      <c r="W161" s="38"/>
      <c r="X161" s="38"/>
      <c r="Y161" s="38"/>
      <c r="Z161" s="38"/>
      <c r="AA161" s="38"/>
      <c r="AB161" s="38"/>
      <c r="AC161" s="38"/>
    </row>
    <row r="162" spans="1:29" ht="15.75">
      <c r="A162" s="38"/>
      <c r="B162" s="38"/>
      <c r="C162" s="38"/>
      <c r="D162" s="38"/>
      <c r="E162" s="38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38"/>
      <c r="V162" s="38"/>
      <c r="W162" s="38"/>
      <c r="X162" s="38"/>
      <c r="Y162" s="38"/>
      <c r="Z162" s="38"/>
      <c r="AA162" s="38"/>
      <c r="AB162" s="38"/>
      <c r="AC162" s="38"/>
    </row>
    <row r="163" spans="1:29" ht="15.75">
      <c r="A163" s="38"/>
      <c r="B163" s="38"/>
      <c r="C163" s="38"/>
      <c r="D163" s="38"/>
      <c r="E163" s="38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38"/>
      <c r="V163" s="38"/>
      <c r="W163" s="38"/>
      <c r="X163" s="38"/>
      <c r="Y163" s="38"/>
      <c r="Z163" s="38"/>
      <c r="AA163" s="38"/>
      <c r="AB163" s="38"/>
      <c r="AC163" s="38"/>
    </row>
    <row r="164" spans="1:29" ht="15.75">
      <c r="A164" s="38"/>
      <c r="B164" s="38"/>
      <c r="C164" s="38"/>
      <c r="D164" s="38"/>
      <c r="E164" s="38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38"/>
      <c r="V164" s="38"/>
      <c r="W164" s="38"/>
      <c r="X164" s="38"/>
      <c r="Y164" s="38"/>
      <c r="Z164" s="38"/>
      <c r="AA164" s="38"/>
      <c r="AB164" s="38"/>
      <c r="AC164" s="38"/>
    </row>
    <row r="165" spans="1:29" ht="15.75">
      <c r="A165" s="38"/>
      <c r="B165" s="38"/>
      <c r="C165" s="38"/>
      <c r="D165" s="38"/>
      <c r="E165" s="38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38"/>
      <c r="V165" s="38"/>
      <c r="W165" s="38"/>
      <c r="X165" s="38"/>
      <c r="Y165" s="38"/>
      <c r="Z165" s="38"/>
      <c r="AA165" s="38"/>
      <c r="AB165" s="38"/>
      <c r="AC165" s="38"/>
    </row>
    <row r="166" spans="1:29" ht="15.75">
      <c r="A166" s="38"/>
      <c r="B166" s="38"/>
      <c r="C166" s="38"/>
      <c r="D166" s="38"/>
      <c r="E166" s="38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38"/>
      <c r="V166" s="38"/>
      <c r="W166" s="38"/>
      <c r="X166" s="38"/>
      <c r="Y166" s="38"/>
      <c r="Z166" s="38"/>
      <c r="AA166" s="38"/>
      <c r="AB166" s="38"/>
      <c r="AC166" s="38"/>
    </row>
    <row r="167" spans="1:29" ht="15.75">
      <c r="A167" s="38"/>
      <c r="B167" s="38"/>
      <c r="C167" s="38"/>
      <c r="D167" s="38"/>
      <c r="E167" s="38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38"/>
      <c r="V167" s="38"/>
      <c r="W167" s="38"/>
      <c r="X167" s="38"/>
      <c r="Y167" s="38"/>
      <c r="Z167" s="38"/>
      <c r="AA167" s="38"/>
      <c r="AB167" s="38"/>
      <c r="AC167" s="38"/>
    </row>
    <row r="168" spans="1:29" ht="15.75">
      <c r="A168" s="38"/>
      <c r="B168" s="38"/>
      <c r="C168" s="38"/>
      <c r="D168" s="38"/>
      <c r="E168" s="38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38"/>
      <c r="V168" s="38"/>
      <c r="W168" s="38"/>
      <c r="X168" s="38"/>
      <c r="Y168" s="38"/>
      <c r="Z168" s="38"/>
      <c r="AA168" s="38"/>
      <c r="AB168" s="38"/>
      <c r="AC168" s="38"/>
    </row>
    <row r="169" spans="1:29" ht="15.75">
      <c r="A169" s="38"/>
      <c r="B169" s="38"/>
      <c r="C169" s="38"/>
      <c r="D169" s="38"/>
      <c r="E169" s="38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38"/>
      <c r="V169" s="38"/>
      <c r="W169" s="38"/>
      <c r="X169" s="38"/>
      <c r="Y169" s="38"/>
      <c r="Z169" s="38"/>
      <c r="AA169" s="38"/>
      <c r="AB169" s="38"/>
      <c r="AC169" s="38"/>
    </row>
    <row r="170" spans="1:29" ht="15.75">
      <c r="A170" s="38"/>
      <c r="B170" s="38"/>
      <c r="C170" s="38"/>
      <c r="D170" s="38"/>
      <c r="E170" s="38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38"/>
      <c r="V170" s="38"/>
      <c r="W170" s="38"/>
      <c r="X170" s="38"/>
      <c r="Y170" s="38"/>
      <c r="Z170" s="38"/>
      <c r="AA170" s="38"/>
      <c r="AB170" s="38"/>
      <c r="AC170" s="38"/>
    </row>
    <row r="171" spans="1:29" ht="15.75">
      <c r="A171" s="38"/>
      <c r="B171" s="38"/>
      <c r="C171" s="38"/>
      <c r="D171" s="38"/>
      <c r="E171" s="38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38"/>
      <c r="V171" s="38"/>
      <c r="W171" s="38"/>
      <c r="X171" s="38"/>
      <c r="Y171" s="38"/>
      <c r="Z171" s="38"/>
      <c r="AA171" s="38"/>
      <c r="AB171" s="38"/>
      <c r="AC171" s="38"/>
    </row>
    <row r="172" spans="1:29" ht="15.75">
      <c r="A172" s="38"/>
      <c r="B172" s="38"/>
      <c r="C172" s="38"/>
      <c r="D172" s="38"/>
      <c r="E172" s="38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38"/>
      <c r="V172" s="38"/>
      <c r="W172" s="38"/>
      <c r="X172" s="38"/>
      <c r="Y172" s="38"/>
      <c r="Z172" s="38"/>
      <c r="AA172" s="38"/>
      <c r="AB172" s="38"/>
      <c r="AC172" s="38"/>
    </row>
    <row r="173" spans="1:29" ht="15.75">
      <c r="A173" s="38"/>
      <c r="B173" s="38"/>
      <c r="C173" s="38"/>
      <c r="D173" s="38"/>
      <c r="E173" s="38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38"/>
      <c r="V173" s="38"/>
      <c r="W173" s="38"/>
      <c r="X173" s="38"/>
      <c r="Y173" s="38"/>
      <c r="Z173" s="38"/>
      <c r="AA173" s="38"/>
      <c r="AB173" s="38"/>
      <c r="AC173" s="38"/>
    </row>
    <row r="174" spans="1:29" ht="15.75">
      <c r="A174" s="38"/>
      <c r="B174" s="38"/>
      <c r="C174" s="38"/>
      <c r="D174" s="38"/>
      <c r="E174" s="38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38"/>
      <c r="V174" s="38"/>
      <c r="W174" s="38"/>
      <c r="X174" s="38"/>
      <c r="Y174" s="38"/>
      <c r="Z174" s="38"/>
      <c r="AA174" s="38"/>
      <c r="AB174" s="38"/>
      <c r="AC174" s="38"/>
    </row>
    <row r="175" spans="1:29" ht="15.75">
      <c r="A175" s="38"/>
      <c r="B175" s="38"/>
      <c r="C175" s="38"/>
      <c r="D175" s="38"/>
      <c r="E175" s="38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38"/>
      <c r="V175" s="38"/>
      <c r="W175" s="38"/>
      <c r="X175" s="38"/>
      <c r="Y175" s="38"/>
      <c r="Z175" s="38"/>
      <c r="AA175" s="38"/>
      <c r="AB175" s="38"/>
      <c r="AC175" s="38"/>
    </row>
    <row r="176" spans="1:29" ht="15.75">
      <c r="A176" s="38"/>
      <c r="B176" s="38"/>
      <c r="C176" s="38"/>
      <c r="D176" s="38"/>
      <c r="E176" s="38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38"/>
      <c r="V176" s="38"/>
      <c r="W176" s="38"/>
      <c r="X176" s="38"/>
      <c r="Y176" s="38"/>
      <c r="Z176" s="38"/>
      <c r="AA176" s="38"/>
      <c r="AB176" s="38"/>
      <c r="AC176" s="38"/>
    </row>
    <row r="177" spans="1:29" ht="15.75">
      <c r="A177" s="38"/>
      <c r="B177" s="38"/>
      <c r="C177" s="38"/>
      <c r="D177" s="38"/>
      <c r="E177" s="38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38"/>
      <c r="V177" s="38"/>
      <c r="W177" s="38"/>
      <c r="X177" s="38"/>
      <c r="Y177" s="38"/>
      <c r="Z177" s="38"/>
      <c r="AA177" s="38"/>
      <c r="AB177" s="38"/>
      <c r="AC177" s="38"/>
    </row>
    <row r="178" spans="1:29" ht="15.75">
      <c r="A178" s="38"/>
      <c r="B178" s="38"/>
      <c r="C178" s="38"/>
      <c r="D178" s="38"/>
      <c r="E178" s="38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38"/>
      <c r="V178" s="38"/>
      <c r="W178" s="38"/>
      <c r="X178" s="38"/>
      <c r="Y178" s="38"/>
      <c r="Z178" s="38"/>
      <c r="AA178" s="38"/>
      <c r="AB178" s="38"/>
      <c r="AC178" s="38"/>
    </row>
    <row r="179" spans="1:29" ht="15.75">
      <c r="A179" s="38"/>
      <c r="B179" s="38"/>
      <c r="C179" s="38"/>
      <c r="D179" s="38"/>
      <c r="E179" s="38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38"/>
      <c r="V179" s="38"/>
      <c r="W179" s="38"/>
      <c r="X179" s="38"/>
      <c r="Y179" s="38"/>
      <c r="Z179" s="38"/>
      <c r="AA179" s="38"/>
      <c r="AB179" s="38"/>
      <c r="AC179" s="38"/>
    </row>
    <row r="180" spans="1:29" ht="15.75">
      <c r="A180" s="38"/>
      <c r="B180" s="38"/>
      <c r="C180" s="38"/>
      <c r="D180" s="38"/>
      <c r="E180" s="38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38"/>
      <c r="V180" s="38"/>
      <c r="W180" s="38"/>
      <c r="X180" s="38"/>
      <c r="Y180" s="38"/>
      <c r="Z180" s="38"/>
      <c r="AA180" s="38"/>
      <c r="AB180" s="38"/>
      <c r="AC180" s="38"/>
    </row>
    <row r="181" spans="1:29" ht="15.75">
      <c r="A181" s="38"/>
      <c r="B181" s="38"/>
      <c r="C181" s="38"/>
      <c r="D181" s="38"/>
      <c r="E181" s="38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38"/>
      <c r="V181" s="38"/>
      <c r="W181" s="38"/>
      <c r="X181" s="38"/>
      <c r="Y181" s="38"/>
      <c r="Z181" s="38"/>
      <c r="AA181" s="38"/>
      <c r="AB181" s="38"/>
      <c r="AC181" s="38"/>
    </row>
    <row r="182" spans="1:29" ht="15.75">
      <c r="A182" s="38"/>
      <c r="B182" s="38"/>
      <c r="C182" s="38"/>
      <c r="D182" s="38"/>
      <c r="E182" s="38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38"/>
      <c r="V182" s="38"/>
      <c r="W182" s="38"/>
      <c r="X182" s="38"/>
      <c r="Y182" s="38"/>
      <c r="Z182" s="38"/>
      <c r="AA182" s="38"/>
      <c r="AB182" s="38"/>
      <c r="AC182" s="38"/>
    </row>
    <row r="183" spans="1:29" ht="15.75">
      <c r="A183" s="38"/>
      <c r="B183" s="38"/>
      <c r="C183" s="38"/>
      <c r="D183" s="38"/>
      <c r="E183" s="38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38"/>
      <c r="V183" s="38"/>
      <c r="W183" s="38"/>
      <c r="X183" s="38"/>
      <c r="Y183" s="38"/>
      <c r="Z183" s="38"/>
      <c r="AA183" s="38"/>
      <c r="AB183" s="38"/>
      <c r="AC183" s="38"/>
    </row>
    <row r="184" spans="1:29" ht="15.75">
      <c r="A184" s="38"/>
      <c r="B184" s="38"/>
      <c r="C184" s="38"/>
      <c r="D184" s="38"/>
      <c r="E184" s="38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38"/>
      <c r="V184" s="38"/>
      <c r="W184" s="38"/>
      <c r="X184" s="38"/>
      <c r="Y184" s="38"/>
      <c r="Z184" s="38"/>
      <c r="AA184" s="38"/>
      <c r="AB184" s="38"/>
      <c r="AC184" s="38"/>
    </row>
    <row r="185" spans="1:29" ht="15.75">
      <c r="A185" s="38"/>
      <c r="B185" s="38"/>
      <c r="C185" s="38"/>
      <c r="D185" s="38"/>
      <c r="E185" s="38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38"/>
      <c r="V185" s="38"/>
      <c r="W185" s="38"/>
      <c r="X185" s="38"/>
      <c r="Y185" s="38"/>
      <c r="Z185" s="38"/>
      <c r="AA185" s="38"/>
      <c r="AB185" s="38"/>
      <c r="AC185" s="38"/>
    </row>
    <row r="186" spans="1:29" ht="15.75">
      <c r="A186" s="38"/>
      <c r="B186" s="38"/>
      <c r="C186" s="38"/>
      <c r="D186" s="38"/>
      <c r="E186" s="38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38"/>
      <c r="V186" s="38"/>
      <c r="W186" s="38"/>
      <c r="X186" s="38"/>
      <c r="Y186" s="38"/>
      <c r="Z186" s="38"/>
      <c r="AA186" s="38"/>
      <c r="AB186" s="38"/>
      <c r="AC186" s="38"/>
    </row>
    <row r="187" spans="1:29" ht="15.75">
      <c r="A187" s="38"/>
      <c r="B187" s="38"/>
      <c r="C187" s="38"/>
      <c r="D187" s="38"/>
      <c r="E187" s="38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38"/>
      <c r="V187" s="38"/>
      <c r="W187" s="38"/>
      <c r="X187" s="38"/>
      <c r="Y187" s="38"/>
      <c r="Z187" s="38"/>
      <c r="AA187" s="38"/>
      <c r="AB187" s="38"/>
      <c r="AC187" s="38"/>
    </row>
    <row r="188" spans="1:29" ht="15.75">
      <c r="A188" s="38"/>
      <c r="B188" s="38"/>
      <c r="C188" s="38"/>
      <c r="D188" s="38"/>
      <c r="E188" s="38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38"/>
      <c r="V188" s="38"/>
      <c r="W188" s="38"/>
      <c r="X188" s="38"/>
      <c r="Y188" s="38"/>
      <c r="Z188" s="38"/>
      <c r="AA188" s="38"/>
      <c r="AB188" s="38"/>
      <c r="AC188" s="38"/>
    </row>
    <row r="189" spans="1:29" ht="15.75">
      <c r="A189" s="38"/>
      <c r="B189" s="38"/>
      <c r="C189" s="38"/>
      <c r="D189" s="38"/>
      <c r="E189" s="38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38"/>
      <c r="V189" s="38"/>
      <c r="W189" s="38"/>
      <c r="X189" s="38"/>
      <c r="Y189" s="38"/>
      <c r="Z189" s="38"/>
      <c r="AA189" s="38"/>
      <c r="AB189" s="38"/>
      <c r="AC189" s="38"/>
    </row>
    <row r="190" spans="1:29" ht="15.75">
      <c r="A190" s="38"/>
      <c r="B190" s="38"/>
      <c r="C190" s="38"/>
      <c r="D190" s="38"/>
      <c r="E190" s="38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38"/>
      <c r="V190" s="38"/>
      <c r="W190" s="38"/>
      <c r="X190" s="38"/>
      <c r="Y190" s="38"/>
      <c r="Z190" s="38"/>
      <c r="AA190" s="38"/>
      <c r="AB190" s="38"/>
      <c r="AC190" s="38"/>
    </row>
    <row r="191" spans="1:29" ht="15.75">
      <c r="A191" s="38"/>
      <c r="B191" s="38"/>
      <c r="C191" s="38"/>
      <c r="D191" s="38"/>
      <c r="E191" s="38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38"/>
      <c r="V191" s="38"/>
      <c r="W191" s="38"/>
      <c r="X191" s="38"/>
      <c r="Y191" s="38"/>
      <c r="Z191" s="38"/>
      <c r="AA191" s="38"/>
      <c r="AB191" s="38"/>
      <c r="AC191" s="38"/>
    </row>
    <row r="192" spans="1:29" ht="15.75">
      <c r="A192" s="38"/>
      <c r="B192" s="38"/>
      <c r="C192" s="38"/>
      <c r="D192" s="38"/>
      <c r="E192" s="38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38"/>
      <c r="V192" s="38"/>
      <c r="W192" s="38"/>
      <c r="X192" s="38"/>
      <c r="Y192" s="38"/>
      <c r="Z192" s="38"/>
      <c r="AA192" s="38"/>
      <c r="AB192" s="38"/>
      <c r="AC192" s="38"/>
    </row>
    <row r="193" spans="1:29" ht="15.75">
      <c r="A193" s="38"/>
      <c r="B193" s="38"/>
      <c r="C193" s="38"/>
      <c r="D193" s="38"/>
      <c r="E193" s="38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38"/>
      <c r="V193" s="38"/>
      <c r="W193" s="38"/>
      <c r="X193" s="38"/>
      <c r="Y193" s="38"/>
      <c r="Z193" s="38"/>
      <c r="AA193" s="38"/>
      <c r="AB193" s="38"/>
      <c r="AC193" s="38"/>
    </row>
    <row r="194" spans="1:29" ht="15.75">
      <c r="A194" s="38"/>
      <c r="B194" s="38"/>
      <c r="C194" s="38"/>
      <c r="D194" s="38"/>
      <c r="E194" s="38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38"/>
      <c r="V194" s="38"/>
      <c r="W194" s="38"/>
      <c r="X194" s="38"/>
      <c r="Y194" s="38"/>
      <c r="Z194" s="38"/>
      <c r="AA194" s="38"/>
      <c r="AB194" s="38"/>
      <c r="AC194" s="38"/>
    </row>
    <row r="195" spans="1:29" ht="15.75">
      <c r="A195" s="38"/>
      <c r="B195" s="38"/>
      <c r="C195" s="38"/>
      <c r="D195" s="38"/>
      <c r="E195" s="38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38"/>
      <c r="V195" s="38"/>
      <c r="W195" s="38"/>
      <c r="X195" s="38"/>
      <c r="Y195" s="38"/>
      <c r="Z195" s="38"/>
      <c r="AA195" s="38"/>
      <c r="AB195" s="38"/>
      <c r="AC195" s="38"/>
    </row>
    <row r="196" spans="1:29" ht="15.75">
      <c r="A196" s="38"/>
      <c r="B196" s="38"/>
      <c r="C196" s="38"/>
      <c r="D196" s="38"/>
      <c r="E196" s="38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38"/>
      <c r="V196" s="38"/>
      <c r="W196" s="38"/>
      <c r="X196" s="38"/>
      <c r="Y196" s="38"/>
      <c r="Z196" s="38"/>
      <c r="AA196" s="38"/>
      <c r="AB196" s="38"/>
      <c r="AC196" s="38"/>
    </row>
    <row r="197" spans="1:29" ht="15.75">
      <c r="A197" s="38"/>
      <c r="B197" s="38"/>
      <c r="C197" s="38"/>
      <c r="D197" s="38"/>
      <c r="E197" s="38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38"/>
      <c r="V197" s="38"/>
      <c r="W197" s="38"/>
      <c r="X197" s="38"/>
      <c r="Y197" s="38"/>
      <c r="Z197" s="38"/>
      <c r="AA197" s="38"/>
      <c r="AB197" s="38"/>
      <c r="AC197" s="38"/>
    </row>
    <row r="198" spans="1:29" ht="15.75">
      <c r="A198" s="38"/>
      <c r="B198" s="38"/>
      <c r="C198" s="38"/>
      <c r="D198" s="38"/>
      <c r="E198" s="38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38"/>
      <c r="V198" s="38"/>
      <c r="W198" s="38"/>
      <c r="X198" s="38"/>
      <c r="Y198" s="38"/>
      <c r="Z198" s="38"/>
      <c r="AA198" s="38"/>
      <c r="AB198" s="38"/>
      <c r="AC198" s="38"/>
    </row>
    <row r="199" spans="1:29" ht="15.75">
      <c r="A199" s="38"/>
      <c r="B199" s="38"/>
      <c r="C199" s="38"/>
      <c r="D199" s="38"/>
      <c r="E199" s="38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38"/>
      <c r="V199" s="38"/>
      <c r="W199" s="38"/>
      <c r="X199" s="38"/>
      <c r="Y199" s="38"/>
      <c r="Z199" s="38"/>
      <c r="AA199" s="38"/>
      <c r="AB199" s="38"/>
      <c r="AC199" s="38"/>
    </row>
    <row r="200" spans="1:29" ht="15.75">
      <c r="A200" s="38"/>
      <c r="B200" s="38"/>
      <c r="C200" s="38"/>
      <c r="D200" s="38"/>
      <c r="E200" s="38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38"/>
      <c r="V200" s="38"/>
      <c r="W200" s="38"/>
      <c r="X200" s="38"/>
      <c r="Y200" s="38"/>
      <c r="Z200" s="38"/>
      <c r="AA200" s="38"/>
      <c r="AB200" s="38"/>
      <c r="AC200" s="38"/>
    </row>
    <row r="201" spans="1:29" ht="15.75">
      <c r="A201" s="38"/>
      <c r="B201" s="38"/>
      <c r="C201" s="38"/>
      <c r="D201" s="38"/>
      <c r="E201" s="38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38"/>
      <c r="V201" s="38"/>
      <c r="W201" s="38"/>
      <c r="X201" s="38"/>
      <c r="Y201" s="38"/>
      <c r="Z201" s="38"/>
      <c r="AA201" s="38"/>
      <c r="AB201" s="38"/>
      <c r="AC201" s="38"/>
    </row>
    <row r="202" spans="1:29" ht="15.75">
      <c r="A202" s="38"/>
      <c r="B202" s="38"/>
      <c r="C202" s="38"/>
      <c r="D202" s="38"/>
      <c r="E202" s="38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38"/>
      <c r="V202" s="38"/>
      <c r="W202" s="38"/>
      <c r="X202" s="38"/>
      <c r="Y202" s="38"/>
      <c r="Z202" s="38"/>
      <c r="AA202" s="38"/>
      <c r="AB202" s="38"/>
      <c r="AC202" s="38"/>
    </row>
    <row r="203" spans="1:29" ht="15.75">
      <c r="A203" s="38"/>
      <c r="B203" s="38"/>
      <c r="C203" s="38"/>
      <c r="D203" s="38"/>
      <c r="E203" s="38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38"/>
      <c r="V203" s="38"/>
      <c r="W203" s="38"/>
      <c r="X203" s="38"/>
      <c r="Y203" s="38"/>
      <c r="Z203" s="38"/>
      <c r="AA203" s="38"/>
      <c r="AB203" s="38"/>
      <c r="AC203" s="38"/>
    </row>
    <row r="204" spans="1:29" ht="15.75">
      <c r="A204" s="38"/>
      <c r="B204" s="38"/>
      <c r="C204" s="38"/>
      <c r="D204" s="38"/>
      <c r="E204" s="38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38"/>
      <c r="V204" s="38"/>
      <c r="W204" s="38"/>
      <c r="X204" s="38"/>
      <c r="Y204" s="38"/>
      <c r="Z204" s="38"/>
      <c r="AA204" s="38"/>
      <c r="AB204" s="38"/>
      <c r="AC204" s="38"/>
    </row>
    <row r="205" spans="1:29" ht="15.75">
      <c r="A205" s="38"/>
      <c r="B205" s="38"/>
      <c r="C205" s="38"/>
      <c r="D205" s="38"/>
      <c r="E205" s="38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38"/>
      <c r="V205" s="38"/>
      <c r="W205" s="38"/>
      <c r="X205" s="38"/>
      <c r="Y205" s="38"/>
      <c r="Z205" s="38"/>
      <c r="AA205" s="38"/>
      <c r="AB205" s="38"/>
      <c r="AC205" s="38"/>
    </row>
    <row r="206" spans="1:29" ht="15.75">
      <c r="A206" s="38"/>
      <c r="B206" s="38"/>
      <c r="C206" s="38"/>
      <c r="D206" s="38"/>
      <c r="E206" s="38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38"/>
      <c r="V206" s="38"/>
      <c r="W206" s="38"/>
      <c r="X206" s="38"/>
      <c r="Y206" s="38"/>
      <c r="Z206" s="38"/>
      <c r="AA206" s="38"/>
      <c r="AB206" s="38"/>
      <c r="AC206" s="38"/>
    </row>
    <row r="207" spans="1:29" ht="15.75">
      <c r="A207" s="38"/>
      <c r="B207" s="38"/>
      <c r="C207" s="38"/>
      <c r="D207" s="38"/>
      <c r="E207" s="38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38"/>
      <c r="V207" s="38"/>
      <c r="W207" s="38"/>
      <c r="X207" s="38"/>
      <c r="Y207" s="38"/>
      <c r="Z207" s="38"/>
      <c r="AA207" s="38"/>
      <c r="AB207" s="38"/>
      <c r="AC207" s="38"/>
    </row>
    <row r="208" spans="1:29" ht="15.75">
      <c r="A208" s="38"/>
      <c r="B208" s="38"/>
      <c r="C208" s="38"/>
      <c r="D208" s="38"/>
      <c r="E208" s="38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38"/>
      <c r="V208" s="38"/>
      <c r="W208" s="38"/>
      <c r="X208" s="38"/>
      <c r="Y208" s="38"/>
      <c r="Z208" s="38"/>
      <c r="AA208" s="38"/>
      <c r="AB208" s="38"/>
      <c r="AC208" s="38"/>
    </row>
    <row r="209" spans="1:29" ht="15.75">
      <c r="A209" s="38"/>
      <c r="B209" s="38"/>
      <c r="C209" s="38"/>
      <c r="D209" s="38"/>
      <c r="E209" s="38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38"/>
      <c r="V209" s="38"/>
      <c r="W209" s="38"/>
      <c r="X209" s="38"/>
      <c r="Y209" s="38"/>
      <c r="Z209" s="38"/>
      <c r="AA209" s="38"/>
      <c r="AB209" s="38"/>
      <c r="AC209" s="38"/>
    </row>
    <row r="210" spans="1:29" ht="15.75">
      <c r="A210" s="38"/>
      <c r="B210" s="38"/>
      <c r="C210" s="38"/>
      <c r="D210" s="38"/>
      <c r="E210" s="38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38"/>
      <c r="V210" s="38"/>
      <c r="W210" s="38"/>
      <c r="X210" s="38"/>
      <c r="Y210" s="38"/>
      <c r="Z210" s="38"/>
      <c r="AA210" s="38"/>
      <c r="AB210" s="38"/>
      <c r="AC210" s="38"/>
    </row>
    <row r="211" spans="1:29" ht="15.75">
      <c r="A211" s="38"/>
      <c r="B211" s="38"/>
      <c r="C211" s="38"/>
      <c r="D211" s="38"/>
      <c r="E211" s="38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38"/>
      <c r="V211" s="38"/>
      <c r="W211" s="38"/>
      <c r="X211" s="38"/>
      <c r="Y211" s="38"/>
      <c r="Z211" s="38"/>
      <c r="AA211" s="38"/>
      <c r="AB211" s="38"/>
      <c r="AC211" s="38"/>
    </row>
    <row r="212" spans="1:29" ht="15.75">
      <c r="A212" s="38"/>
      <c r="B212" s="38"/>
      <c r="C212" s="38"/>
      <c r="D212" s="38"/>
      <c r="E212" s="38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38"/>
      <c r="V212" s="38"/>
      <c r="W212" s="38"/>
      <c r="X212" s="38"/>
      <c r="Y212" s="38"/>
      <c r="Z212" s="38"/>
      <c r="AA212" s="38"/>
      <c r="AB212" s="38"/>
      <c r="AC212" s="38"/>
    </row>
    <row r="213" spans="1:29" ht="15.75">
      <c r="A213" s="38"/>
      <c r="B213" s="38"/>
      <c r="C213" s="38"/>
      <c r="D213" s="38"/>
      <c r="E213" s="38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38"/>
      <c r="V213" s="38"/>
      <c r="W213" s="38"/>
      <c r="X213" s="38"/>
      <c r="Y213" s="38"/>
      <c r="Z213" s="38"/>
      <c r="AA213" s="38"/>
      <c r="AB213" s="38"/>
      <c r="AC213" s="38"/>
    </row>
    <row r="214" spans="1:29" ht="15.75">
      <c r="A214" s="38"/>
      <c r="B214" s="38"/>
      <c r="C214" s="38"/>
      <c r="D214" s="38"/>
      <c r="E214" s="38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38"/>
      <c r="V214" s="38"/>
      <c r="W214" s="38"/>
      <c r="X214" s="38"/>
      <c r="Y214" s="38"/>
      <c r="Z214" s="38"/>
      <c r="AA214" s="38"/>
      <c r="AB214" s="38"/>
      <c r="AC214" s="38"/>
    </row>
    <row r="215" spans="1:29" ht="15.75">
      <c r="A215" s="38"/>
      <c r="B215" s="38"/>
      <c r="C215" s="38"/>
      <c r="D215" s="38"/>
      <c r="E215" s="38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38"/>
      <c r="V215" s="38"/>
      <c r="W215" s="38"/>
      <c r="X215" s="38"/>
      <c r="Y215" s="38"/>
      <c r="Z215" s="38"/>
      <c r="AA215" s="38"/>
      <c r="AB215" s="38"/>
      <c r="AC215" s="38"/>
    </row>
    <row r="216" spans="1:29" ht="15.75">
      <c r="A216" s="38"/>
      <c r="B216" s="38"/>
      <c r="C216" s="38"/>
      <c r="D216" s="38"/>
      <c r="E216" s="38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38"/>
      <c r="V216" s="38"/>
      <c r="W216" s="38"/>
      <c r="X216" s="38"/>
      <c r="Y216" s="38"/>
      <c r="Z216" s="38"/>
      <c r="AA216" s="38"/>
      <c r="AB216" s="38"/>
      <c r="AC216" s="38"/>
    </row>
    <row r="217" spans="1:29" ht="15.75">
      <c r="A217" s="38"/>
      <c r="B217" s="38"/>
      <c r="C217" s="38"/>
      <c r="D217" s="38"/>
      <c r="E217" s="38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38"/>
      <c r="V217" s="38"/>
      <c r="W217" s="38"/>
      <c r="X217" s="38"/>
      <c r="Y217" s="38"/>
      <c r="Z217" s="38"/>
      <c r="AA217" s="38"/>
      <c r="AB217" s="38"/>
      <c r="AC217" s="38"/>
    </row>
    <row r="218" spans="1:29" ht="15.75">
      <c r="A218" s="38"/>
      <c r="B218" s="38"/>
      <c r="C218" s="38"/>
      <c r="D218" s="38"/>
      <c r="E218" s="38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38"/>
      <c r="V218" s="38"/>
      <c r="W218" s="38"/>
      <c r="X218" s="38"/>
      <c r="Y218" s="38"/>
      <c r="Z218" s="38"/>
      <c r="AA218" s="38"/>
      <c r="AB218" s="38"/>
      <c r="AC218" s="38"/>
    </row>
    <row r="219" spans="1:29" ht="15.75">
      <c r="A219" s="38"/>
      <c r="B219" s="38"/>
      <c r="C219" s="38"/>
      <c r="D219" s="38"/>
      <c r="E219" s="38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38"/>
      <c r="V219" s="38"/>
      <c r="W219" s="38"/>
      <c r="X219" s="38"/>
      <c r="Y219" s="38"/>
      <c r="Z219" s="38"/>
      <c r="AA219" s="38"/>
      <c r="AB219" s="38"/>
      <c r="AC219" s="38"/>
    </row>
    <row r="220" spans="1:29" ht="15.75">
      <c r="A220" s="38"/>
      <c r="B220" s="38"/>
      <c r="C220" s="38"/>
      <c r="D220" s="38"/>
      <c r="E220" s="38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38"/>
      <c r="V220" s="38"/>
      <c r="W220" s="38"/>
      <c r="X220" s="38"/>
      <c r="Y220" s="38"/>
      <c r="Z220" s="38"/>
      <c r="AA220" s="38"/>
      <c r="AB220" s="38"/>
      <c r="AC220" s="38"/>
    </row>
    <row r="221" spans="1:29" ht="15.75">
      <c r="A221" s="38"/>
      <c r="B221" s="38"/>
      <c r="C221" s="38"/>
      <c r="D221" s="38"/>
      <c r="E221" s="38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38"/>
      <c r="V221" s="38"/>
      <c r="W221" s="38"/>
      <c r="X221" s="38"/>
      <c r="Y221" s="38"/>
      <c r="Z221" s="38"/>
      <c r="AA221" s="38"/>
      <c r="AB221" s="38"/>
      <c r="AC221" s="38"/>
    </row>
    <row r="222" spans="1:29" ht="15.75">
      <c r="A222" s="38"/>
      <c r="B222" s="38"/>
      <c r="C222" s="38"/>
      <c r="D222" s="38"/>
      <c r="E222" s="38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38"/>
      <c r="V222" s="38"/>
      <c r="W222" s="38"/>
      <c r="X222" s="38"/>
      <c r="Y222" s="38"/>
      <c r="Z222" s="38"/>
      <c r="AA222" s="38"/>
      <c r="AB222" s="38"/>
      <c r="AC222" s="38"/>
    </row>
    <row r="223" spans="1:29" ht="15.75">
      <c r="A223" s="38"/>
      <c r="B223" s="38"/>
      <c r="C223" s="38"/>
      <c r="D223" s="38"/>
      <c r="E223" s="38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38"/>
      <c r="V223" s="38"/>
      <c r="W223" s="38"/>
      <c r="X223" s="38"/>
      <c r="Y223" s="38"/>
      <c r="Z223" s="38"/>
      <c r="AA223" s="38"/>
      <c r="AB223" s="38"/>
      <c r="AC223" s="38"/>
    </row>
    <row r="224" spans="1:29" ht="15.75">
      <c r="A224" s="38"/>
      <c r="B224" s="38"/>
      <c r="C224" s="38"/>
      <c r="D224" s="38"/>
      <c r="E224" s="38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38"/>
      <c r="V224" s="38"/>
      <c r="W224" s="38"/>
      <c r="X224" s="38"/>
      <c r="Y224" s="38"/>
      <c r="Z224" s="38"/>
      <c r="AA224" s="38"/>
      <c r="AB224" s="38"/>
      <c r="AC224" s="38"/>
    </row>
    <row r="225" spans="1:29" ht="15.75">
      <c r="A225" s="38"/>
      <c r="B225" s="38"/>
      <c r="C225" s="38"/>
      <c r="D225" s="38"/>
      <c r="E225" s="38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38"/>
      <c r="V225" s="38"/>
      <c r="W225" s="38"/>
      <c r="X225" s="38"/>
      <c r="Y225" s="38"/>
      <c r="Z225" s="38"/>
      <c r="AA225" s="38"/>
      <c r="AB225" s="38"/>
      <c r="AC225" s="38"/>
    </row>
    <row r="226" spans="1:29" ht="15.75">
      <c r="A226" s="38"/>
      <c r="B226" s="38"/>
      <c r="C226" s="38"/>
      <c r="D226" s="38"/>
      <c r="E226" s="38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38"/>
      <c r="V226" s="38"/>
      <c r="W226" s="38"/>
      <c r="X226" s="38"/>
      <c r="Y226" s="38"/>
      <c r="Z226" s="38"/>
      <c r="AA226" s="38"/>
      <c r="AB226" s="38"/>
      <c r="AC226" s="38"/>
    </row>
    <row r="227" spans="1:29" ht="15.75">
      <c r="A227" s="38"/>
      <c r="B227" s="38"/>
      <c r="C227" s="38"/>
      <c r="D227" s="38"/>
      <c r="E227" s="38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38"/>
      <c r="V227" s="38"/>
      <c r="W227" s="38"/>
      <c r="X227" s="38"/>
      <c r="Y227" s="38"/>
      <c r="Z227" s="38"/>
      <c r="AA227" s="38"/>
      <c r="AB227" s="38"/>
      <c r="AC227" s="38"/>
    </row>
    <row r="228" spans="1:29" ht="15.75">
      <c r="A228" s="38"/>
      <c r="B228" s="38"/>
      <c r="C228" s="38"/>
      <c r="D228" s="38"/>
      <c r="E228" s="38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38"/>
      <c r="V228" s="38"/>
      <c r="W228" s="38"/>
      <c r="X228" s="38"/>
      <c r="Y228" s="38"/>
      <c r="Z228" s="38"/>
      <c r="AA228" s="38"/>
      <c r="AB228" s="38"/>
      <c r="AC228" s="38"/>
    </row>
    <row r="229" spans="1:29" ht="15.75">
      <c r="A229" s="38"/>
      <c r="B229" s="38"/>
      <c r="C229" s="38"/>
      <c r="D229" s="38"/>
      <c r="E229" s="38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38"/>
      <c r="V229" s="38"/>
      <c r="W229" s="38"/>
      <c r="X229" s="38"/>
      <c r="Y229" s="38"/>
      <c r="Z229" s="38"/>
      <c r="AA229" s="38"/>
      <c r="AB229" s="38"/>
      <c r="AC229" s="38"/>
    </row>
    <row r="230" spans="1:29" ht="15.75">
      <c r="A230" s="38"/>
      <c r="B230" s="38"/>
      <c r="C230" s="38"/>
      <c r="D230" s="38"/>
      <c r="E230" s="38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38"/>
      <c r="V230" s="38"/>
      <c r="W230" s="38"/>
      <c r="X230" s="38"/>
      <c r="Y230" s="38"/>
      <c r="Z230" s="38"/>
      <c r="AA230" s="38"/>
      <c r="AB230" s="38"/>
      <c r="AC230" s="38"/>
    </row>
    <row r="231" spans="1:29" ht="15.75">
      <c r="A231" s="38"/>
      <c r="B231" s="38"/>
      <c r="C231" s="38"/>
      <c r="D231" s="38"/>
      <c r="E231" s="38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38"/>
      <c r="V231" s="38"/>
      <c r="W231" s="38"/>
      <c r="X231" s="38"/>
      <c r="Y231" s="38"/>
      <c r="Z231" s="38"/>
      <c r="AA231" s="38"/>
      <c r="AB231" s="38"/>
      <c r="AC231" s="38"/>
    </row>
    <row r="232" spans="1:29" ht="15.75">
      <c r="A232" s="38"/>
      <c r="B232" s="38"/>
      <c r="C232" s="38"/>
      <c r="D232" s="38"/>
      <c r="E232" s="38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38"/>
      <c r="V232" s="38"/>
      <c r="W232" s="38"/>
      <c r="X232" s="38"/>
      <c r="Y232" s="38"/>
      <c r="Z232" s="38"/>
      <c r="AA232" s="38"/>
      <c r="AB232" s="38"/>
      <c r="AC232" s="38"/>
    </row>
    <row r="233" spans="1:29" ht="15.75">
      <c r="A233" s="38"/>
      <c r="B233" s="38"/>
      <c r="C233" s="38"/>
      <c r="D233" s="38"/>
      <c r="E233" s="38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38"/>
      <c r="V233" s="38"/>
      <c r="W233" s="38"/>
      <c r="X233" s="38"/>
      <c r="Y233" s="38"/>
      <c r="Z233" s="38"/>
      <c r="AA233" s="38"/>
      <c r="AB233" s="38"/>
      <c r="AC233" s="38"/>
    </row>
    <row r="234" spans="1:29" ht="15.75">
      <c r="A234" s="38"/>
      <c r="B234" s="38"/>
      <c r="C234" s="38"/>
      <c r="D234" s="38"/>
      <c r="E234" s="38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38"/>
      <c r="V234" s="38"/>
      <c r="W234" s="38"/>
      <c r="X234" s="38"/>
      <c r="Y234" s="38"/>
      <c r="Z234" s="38"/>
      <c r="AA234" s="38"/>
      <c r="AB234" s="38"/>
      <c r="AC234" s="38"/>
    </row>
    <row r="235" spans="1:29" ht="15.75">
      <c r="A235" s="38"/>
      <c r="B235" s="38"/>
      <c r="C235" s="38"/>
      <c r="D235" s="38"/>
      <c r="E235" s="38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38"/>
      <c r="V235" s="38"/>
      <c r="W235" s="38"/>
      <c r="X235" s="38"/>
      <c r="Y235" s="38"/>
      <c r="Z235" s="38"/>
      <c r="AA235" s="38"/>
      <c r="AB235" s="38"/>
      <c r="AC235" s="38"/>
    </row>
    <row r="236" spans="1:29" ht="15.75">
      <c r="A236" s="38"/>
      <c r="B236" s="38"/>
      <c r="C236" s="38"/>
      <c r="D236" s="38"/>
      <c r="E236" s="38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38"/>
      <c r="V236" s="38"/>
      <c r="W236" s="38"/>
      <c r="X236" s="38"/>
      <c r="Y236" s="38"/>
      <c r="Z236" s="38"/>
      <c r="AA236" s="38"/>
      <c r="AB236" s="38"/>
      <c r="AC236" s="38"/>
    </row>
    <row r="237" spans="1:29" ht="15.75">
      <c r="A237" s="38"/>
      <c r="B237" s="38"/>
      <c r="C237" s="38"/>
      <c r="D237" s="38"/>
      <c r="E237" s="38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38"/>
      <c r="V237" s="38"/>
      <c r="W237" s="38"/>
      <c r="X237" s="38"/>
      <c r="Y237" s="38"/>
      <c r="Z237" s="38"/>
      <c r="AA237" s="38"/>
      <c r="AB237" s="38"/>
      <c r="AC237" s="38"/>
    </row>
    <row r="238" spans="1:29" ht="15.75">
      <c r="A238" s="38"/>
      <c r="B238" s="38"/>
      <c r="C238" s="38"/>
      <c r="D238" s="38"/>
      <c r="E238" s="38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38"/>
      <c r="V238" s="38"/>
      <c r="W238" s="38"/>
      <c r="X238" s="38"/>
      <c r="Y238" s="38"/>
      <c r="Z238" s="38"/>
      <c r="AA238" s="38"/>
      <c r="AB238" s="38"/>
      <c r="AC238" s="38"/>
    </row>
    <row r="239" spans="1:29" ht="15.75">
      <c r="A239" s="38"/>
      <c r="B239" s="38"/>
      <c r="C239" s="38"/>
      <c r="D239" s="38"/>
      <c r="E239" s="38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38"/>
      <c r="V239" s="38"/>
      <c r="W239" s="38"/>
      <c r="X239" s="38"/>
      <c r="Y239" s="38"/>
      <c r="Z239" s="38"/>
      <c r="AA239" s="38"/>
      <c r="AB239" s="38"/>
      <c r="AC239" s="38"/>
    </row>
    <row r="240" spans="1:29" ht="15.75">
      <c r="A240" s="38"/>
      <c r="B240" s="38"/>
      <c r="C240" s="38"/>
      <c r="D240" s="38"/>
      <c r="E240" s="38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38"/>
      <c r="V240" s="38"/>
      <c r="W240" s="38"/>
      <c r="X240" s="38"/>
      <c r="Y240" s="38"/>
      <c r="Z240" s="38"/>
      <c r="AA240" s="38"/>
      <c r="AB240" s="38"/>
      <c r="AC240" s="38"/>
    </row>
    <row r="241" spans="1:29" ht="15.75">
      <c r="A241" s="38"/>
      <c r="B241" s="38"/>
      <c r="C241" s="38"/>
      <c r="D241" s="38"/>
      <c r="E241" s="38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38"/>
      <c r="V241" s="38"/>
      <c r="W241" s="38"/>
      <c r="X241" s="38"/>
      <c r="Y241" s="38"/>
      <c r="Z241" s="38"/>
      <c r="AA241" s="38"/>
      <c r="AB241" s="38"/>
      <c r="AC241" s="38"/>
    </row>
    <row r="242" spans="1:29" ht="15.75">
      <c r="A242" s="38"/>
      <c r="B242" s="38"/>
      <c r="C242" s="38"/>
      <c r="D242" s="38"/>
      <c r="E242" s="38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38"/>
      <c r="V242" s="38"/>
      <c r="W242" s="38"/>
      <c r="X242" s="38"/>
      <c r="Y242" s="38"/>
      <c r="Z242" s="38"/>
      <c r="AA242" s="38"/>
      <c r="AB242" s="38"/>
      <c r="AC242" s="38"/>
    </row>
    <row r="243" spans="1:29" ht="15.75">
      <c r="A243" s="38"/>
      <c r="B243" s="38"/>
      <c r="C243" s="38"/>
      <c r="D243" s="38"/>
      <c r="E243" s="38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38"/>
      <c r="V243" s="38"/>
      <c r="W243" s="38"/>
      <c r="X243" s="38"/>
      <c r="Y243" s="38"/>
      <c r="Z243" s="38"/>
      <c r="AA243" s="38"/>
      <c r="AB243" s="38"/>
      <c r="AC243" s="38"/>
    </row>
    <row r="244" spans="1:29" ht="15.75">
      <c r="A244" s="38"/>
      <c r="B244" s="38"/>
      <c r="C244" s="38"/>
      <c r="D244" s="38"/>
      <c r="E244" s="38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38"/>
      <c r="V244" s="38"/>
      <c r="W244" s="38"/>
      <c r="X244" s="38"/>
      <c r="Y244" s="38"/>
      <c r="Z244" s="38"/>
      <c r="AA244" s="38"/>
      <c r="AB244" s="38"/>
      <c r="AC244" s="38"/>
    </row>
    <row r="245" spans="1:29" ht="15.75">
      <c r="A245" s="38"/>
      <c r="B245" s="38"/>
      <c r="C245" s="38"/>
      <c r="D245" s="38"/>
      <c r="E245" s="38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38"/>
      <c r="V245" s="38"/>
      <c r="W245" s="38"/>
      <c r="X245" s="38"/>
      <c r="Y245" s="38"/>
      <c r="Z245" s="38"/>
      <c r="AA245" s="38"/>
      <c r="AB245" s="38"/>
      <c r="AC245" s="38"/>
    </row>
    <row r="246" spans="1:29" ht="15.75">
      <c r="A246" s="38"/>
      <c r="B246" s="38"/>
      <c r="C246" s="38"/>
      <c r="D246" s="38"/>
      <c r="E246" s="38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38"/>
      <c r="V246" s="38"/>
      <c r="W246" s="38"/>
      <c r="X246" s="38"/>
      <c r="Y246" s="38"/>
      <c r="Z246" s="38"/>
      <c r="AA246" s="38"/>
      <c r="AB246" s="38"/>
      <c r="AC246" s="38"/>
    </row>
    <row r="247" spans="1:29" ht="15.75">
      <c r="A247" s="38"/>
      <c r="B247" s="38"/>
      <c r="C247" s="38"/>
      <c r="D247" s="38"/>
      <c r="E247" s="38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38"/>
      <c r="V247" s="38"/>
      <c r="W247" s="38"/>
      <c r="X247" s="38"/>
      <c r="Y247" s="38"/>
      <c r="Z247" s="38"/>
      <c r="AA247" s="38"/>
      <c r="AB247" s="38"/>
      <c r="AC247" s="38"/>
    </row>
    <row r="248" spans="1:29" ht="15.75">
      <c r="A248" s="38"/>
      <c r="B248" s="38"/>
      <c r="C248" s="38"/>
      <c r="D248" s="38"/>
      <c r="E248" s="38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38"/>
      <c r="V248" s="38"/>
      <c r="W248" s="38"/>
      <c r="X248" s="38"/>
      <c r="Y248" s="38"/>
      <c r="Z248" s="38"/>
      <c r="AA248" s="38"/>
      <c r="AB248" s="38"/>
      <c r="AC248" s="38"/>
    </row>
    <row r="249" spans="1:29" ht="15.75">
      <c r="A249" s="38"/>
      <c r="B249" s="38"/>
      <c r="C249" s="38"/>
      <c r="D249" s="38"/>
      <c r="E249" s="38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38"/>
      <c r="V249" s="38"/>
      <c r="W249" s="38"/>
      <c r="X249" s="38"/>
      <c r="Y249" s="38"/>
      <c r="Z249" s="38"/>
      <c r="AA249" s="38"/>
      <c r="AB249" s="38"/>
      <c r="AC249" s="38"/>
    </row>
    <row r="250" spans="1:29" ht="15.75">
      <c r="A250" s="38"/>
      <c r="B250" s="38"/>
      <c r="C250" s="38"/>
      <c r="D250" s="38"/>
      <c r="E250" s="38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38"/>
      <c r="V250" s="38"/>
      <c r="W250" s="38"/>
      <c r="X250" s="38"/>
      <c r="Y250" s="38"/>
      <c r="Z250" s="38"/>
      <c r="AA250" s="38"/>
      <c r="AB250" s="38"/>
      <c r="AC250" s="38"/>
    </row>
    <row r="251" spans="1:29" ht="15.75">
      <c r="A251" s="38"/>
      <c r="B251" s="38"/>
      <c r="C251" s="38"/>
      <c r="D251" s="38"/>
      <c r="E251" s="38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38"/>
      <c r="V251" s="38"/>
      <c r="W251" s="38"/>
      <c r="X251" s="38"/>
      <c r="Y251" s="38"/>
      <c r="Z251" s="38"/>
      <c r="AA251" s="38"/>
      <c r="AB251" s="38"/>
      <c r="AC251" s="38"/>
    </row>
    <row r="252" spans="1:29" ht="15.75">
      <c r="A252" s="38"/>
      <c r="B252" s="38"/>
      <c r="C252" s="38"/>
      <c r="D252" s="38"/>
      <c r="E252" s="38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38"/>
      <c r="V252" s="38"/>
      <c r="W252" s="38"/>
      <c r="X252" s="38"/>
      <c r="Y252" s="38"/>
      <c r="Z252" s="38"/>
      <c r="AA252" s="38"/>
      <c r="AB252" s="38"/>
      <c r="AC252" s="38"/>
    </row>
    <row r="253" spans="1:29" ht="15.75">
      <c r="A253" s="38"/>
      <c r="B253" s="38"/>
      <c r="C253" s="38"/>
      <c r="D253" s="38"/>
      <c r="E253" s="38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38"/>
      <c r="V253" s="38"/>
      <c r="W253" s="38"/>
      <c r="X253" s="38"/>
      <c r="Y253" s="38"/>
      <c r="Z253" s="38"/>
      <c r="AA253" s="38"/>
      <c r="AB253" s="38"/>
      <c r="AC253" s="38"/>
    </row>
    <row r="254" spans="1:29" ht="15.75">
      <c r="A254" s="38"/>
      <c r="B254" s="38"/>
      <c r="C254" s="38"/>
      <c r="D254" s="38"/>
      <c r="E254" s="38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38"/>
      <c r="V254" s="38"/>
      <c r="W254" s="38"/>
      <c r="X254" s="38"/>
      <c r="Y254" s="38"/>
      <c r="Z254" s="38"/>
      <c r="AA254" s="38"/>
      <c r="AB254" s="38"/>
      <c r="AC254" s="38"/>
    </row>
    <row r="255" spans="1:29" ht="15.75">
      <c r="A255" s="38"/>
      <c r="B255" s="38"/>
      <c r="C255" s="38"/>
      <c r="D255" s="38"/>
      <c r="E255" s="38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38"/>
      <c r="V255" s="38"/>
      <c r="W255" s="38"/>
      <c r="X255" s="38"/>
      <c r="Y255" s="38"/>
      <c r="Z255" s="38"/>
      <c r="AA255" s="38"/>
      <c r="AB255" s="38"/>
      <c r="AC255" s="38"/>
    </row>
    <row r="256" spans="1:29" ht="15.75">
      <c r="A256" s="38"/>
      <c r="B256" s="38"/>
      <c r="C256" s="38"/>
      <c r="D256" s="38"/>
      <c r="E256" s="38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38"/>
      <c r="V256" s="38"/>
      <c r="W256" s="38"/>
      <c r="X256" s="38"/>
      <c r="Y256" s="38"/>
      <c r="Z256" s="38"/>
      <c r="AA256" s="38"/>
      <c r="AB256" s="38"/>
      <c r="AC256" s="38"/>
    </row>
    <row r="257" spans="1:29" ht="15.75">
      <c r="A257" s="38"/>
      <c r="B257" s="38"/>
      <c r="C257" s="38"/>
      <c r="D257" s="38"/>
      <c r="E257" s="38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38"/>
      <c r="V257" s="38"/>
      <c r="W257" s="38"/>
      <c r="X257" s="38"/>
      <c r="Y257" s="38"/>
      <c r="Z257" s="38"/>
      <c r="AA257" s="38"/>
      <c r="AB257" s="38"/>
      <c r="AC257" s="38"/>
    </row>
    <row r="258" spans="1:29" ht="15.75">
      <c r="A258" s="38"/>
      <c r="B258" s="38"/>
      <c r="C258" s="38"/>
      <c r="D258" s="38"/>
      <c r="E258" s="38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38"/>
      <c r="V258" s="38"/>
      <c r="W258" s="38"/>
      <c r="X258" s="38"/>
      <c r="Y258" s="38"/>
      <c r="Z258" s="38"/>
      <c r="AA258" s="38"/>
      <c r="AB258" s="38"/>
      <c r="AC258" s="38"/>
    </row>
    <row r="259" spans="1:29" ht="15.75">
      <c r="A259" s="38"/>
      <c r="B259" s="38"/>
      <c r="C259" s="38"/>
      <c r="D259" s="38"/>
      <c r="E259" s="38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38"/>
      <c r="V259" s="38"/>
      <c r="W259" s="38"/>
      <c r="X259" s="38"/>
      <c r="Y259" s="38"/>
      <c r="Z259" s="38"/>
      <c r="AA259" s="38"/>
      <c r="AB259" s="38"/>
      <c r="AC259" s="38"/>
    </row>
    <row r="260" spans="1:29" ht="15.75">
      <c r="A260" s="38"/>
      <c r="B260" s="38"/>
      <c r="C260" s="38"/>
      <c r="D260" s="38"/>
      <c r="E260" s="38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38"/>
      <c r="V260" s="38"/>
      <c r="W260" s="38"/>
      <c r="X260" s="38"/>
      <c r="Y260" s="38"/>
      <c r="Z260" s="38"/>
      <c r="AA260" s="38"/>
      <c r="AB260" s="38"/>
      <c r="AC260" s="38"/>
    </row>
    <row r="261" spans="1:29" ht="15.75">
      <c r="A261" s="38"/>
      <c r="B261" s="38"/>
      <c r="C261" s="38"/>
      <c r="D261" s="38"/>
      <c r="E261" s="38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38"/>
      <c r="V261" s="38"/>
      <c r="W261" s="38"/>
      <c r="X261" s="38"/>
      <c r="Y261" s="38"/>
      <c r="Z261" s="38"/>
      <c r="AA261" s="38"/>
      <c r="AB261" s="38"/>
      <c r="AC261" s="38"/>
    </row>
    <row r="262" spans="1:29" ht="15.75">
      <c r="A262" s="38"/>
      <c r="B262" s="38"/>
      <c r="C262" s="38"/>
      <c r="D262" s="38"/>
      <c r="E262" s="38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38"/>
      <c r="V262" s="38"/>
      <c r="W262" s="38"/>
      <c r="X262" s="38"/>
      <c r="Y262" s="38"/>
      <c r="Z262" s="38"/>
      <c r="AA262" s="38"/>
      <c r="AB262" s="38"/>
      <c r="AC262" s="38"/>
    </row>
    <row r="263" spans="1:29" ht="15.75">
      <c r="A263" s="38"/>
      <c r="B263" s="38"/>
      <c r="C263" s="38"/>
      <c r="D263" s="38"/>
      <c r="E263" s="38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38"/>
      <c r="V263" s="38"/>
      <c r="W263" s="38"/>
      <c r="X263" s="38"/>
      <c r="Y263" s="38"/>
      <c r="Z263" s="38"/>
      <c r="AA263" s="38"/>
      <c r="AB263" s="38"/>
      <c r="AC263" s="38"/>
    </row>
    <row r="264" spans="1:29" ht="15.75">
      <c r="A264" s="38"/>
      <c r="B264" s="38"/>
      <c r="C264" s="38"/>
      <c r="D264" s="38"/>
      <c r="E264" s="38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38"/>
      <c r="V264" s="38"/>
      <c r="W264" s="38"/>
      <c r="X264" s="38"/>
      <c r="Y264" s="38"/>
      <c r="Z264" s="38"/>
      <c r="AA264" s="38"/>
      <c r="AB264" s="38"/>
      <c r="AC264" s="38"/>
    </row>
    <row r="265" spans="1:29" ht="15.75">
      <c r="A265" s="38"/>
      <c r="B265" s="38"/>
      <c r="C265" s="38"/>
      <c r="D265" s="38"/>
      <c r="E265" s="38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38"/>
      <c r="V265" s="38"/>
      <c r="W265" s="38"/>
      <c r="X265" s="38"/>
      <c r="Y265" s="38"/>
      <c r="Z265" s="38"/>
      <c r="AA265" s="38"/>
      <c r="AB265" s="38"/>
      <c r="AC265" s="38"/>
    </row>
    <row r="266" spans="1:29" ht="15.75">
      <c r="A266" s="38"/>
      <c r="B266" s="38"/>
      <c r="C266" s="38"/>
      <c r="D266" s="38"/>
      <c r="E266" s="38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38"/>
      <c r="V266" s="38"/>
      <c r="W266" s="38"/>
      <c r="X266" s="38"/>
      <c r="Y266" s="38"/>
      <c r="Z266" s="38"/>
      <c r="AA266" s="38"/>
      <c r="AB266" s="38"/>
      <c r="AC266" s="38"/>
    </row>
    <row r="267" spans="1:29" ht="15.75">
      <c r="A267" s="38"/>
      <c r="B267" s="38"/>
      <c r="C267" s="38"/>
      <c r="D267" s="38"/>
      <c r="E267" s="38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38"/>
      <c r="V267" s="38"/>
      <c r="W267" s="38"/>
      <c r="X267" s="38"/>
      <c r="Y267" s="38"/>
      <c r="Z267" s="38"/>
      <c r="AA267" s="38"/>
      <c r="AB267" s="38"/>
      <c r="AC267" s="38"/>
    </row>
    <row r="268" spans="1:29" ht="15.75">
      <c r="A268" s="38"/>
      <c r="B268" s="38"/>
      <c r="C268" s="38"/>
      <c r="D268" s="38"/>
      <c r="E268" s="38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38"/>
      <c r="V268" s="38"/>
      <c r="W268" s="38"/>
      <c r="X268" s="38"/>
      <c r="Y268" s="38"/>
      <c r="Z268" s="38"/>
      <c r="AA268" s="38"/>
      <c r="AB268" s="38"/>
      <c r="AC268" s="38"/>
    </row>
    <row r="269" spans="1:29" ht="15.75">
      <c r="A269" s="38"/>
      <c r="B269" s="38"/>
      <c r="C269" s="38"/>
      <c r="D269" s="38"/>
      <c r="E269" s="38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38"/>
      <c r="V269" s="38"/>
      <c r="W269" s="38"/>
      <c r="X269" s="38"/>
      <c r="Y269" s="38"/>
      <c r="Z269" s="38"/>
      <c r="AA269" s="38"/>
      <c r="AB269" s="38"/>
      <c r="AC269" s="38"/>
    </row>
    <row r="270" spans="1:29" ht="15.75">
      <c r="A270" s="38"/>
      <c r="B270" s="38"/>
      <c r="C270" s="38"/>
      <c r="D270" s="38"/>
      <c r="E270" s="38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38"/>
      <c r="V270" s="38"/>
      <c r="W270" s="38"/>
      <c r="X270" s="38"/>
      <c r="Y270" s="38"/>
      <c r="Z270" s="38"/>
      <c r="AA270" s="38"/>
      <c r="AB270" s="38"/>
      <c r="AC270" s="38"/>
    </row>
    <row r="271" spans="1:29" ht="15.75">
      <c r="A271" s="38"/>
      <c r="B271" s="38"/>
      <c r="C271" s="38"/>
      <c r="D271" s="38"/>
      <c r="E271" s="38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38"/>
      <c r="V271" s="38"/>
      <c r="W271" s="38"/>
      <c r="X271" s="38"/>
      <c r="Y271" s="38"/>
      <c r="Z271" s="38"/>
      <c r="AA271" s="38"/>
      <c r="AB271" s="38"/>
      <c r="AC271" s="38"/>
    </row>
    <row r="272" spans="1:29" ht="15.75">
      <c r="A272" s="38"/>
      <c r="B272" s="38"/>
      <c r="C272" s="38"/>
      <c r="D272" s="38"/>
      <c r="E272" s="38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38"/>
      <c r="V272" s="38"/>
      <c r="W272" s="38"/>
      <c r="X272" s="38"/>
      <c r="Y272" s="38"/>
      <c r="Z272" s="38"/>
      <c r="AA272" s="38"/>
      <c r="AB272" s="38"/>
      <c r="AC272" s="38"/>
    </row>
    <row r="273" spans="1:29" ht="15.75">
      <c r="A273" s="38"/>
      <c r="B273" s="38"/>
      <c r="C273" s="38"/>
      <c r="D273" s="38"/>
      <c r="E273" s="38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38"/>
      <c r="V273" s="38"/>
      <c r="W273" s="38"/>
      <c r="X273" s="38"/>
      <c r="Y273" s="38"/>
      <c r="Z273" s="38"/>
      <c r="AA273" s="38"/>
      <c r="AB273" s="38"/>
      <c r="AC273" s="38"/>
    </row>
    <row r="274" spans="1:29" ht="15.75">
      <c r="A274" s="38"/>
      <c r="B274" s="38"/>
      <c r="C274" s="38"/>
      <c r="D274" s="38"/>
      <c r="E274" s="38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38"/>
      <c r="V274" s="38"/>
      <c r="W274" s="38"/>
      <c r="X274" s="38"/>
      <c r="Y274" s="38"/>
      <c r="Z274" s="38"/>
      <c r="AA274" s="38"/>
      <c r="AB274" s="38"/>
      <c r="AC274" s="38"/>
    </row>
    <row r="275" spans="1:29" ht="15.75">
      <c r="A275" s="38"/>
      <c r="B275" s="38"/>
      <c r="C275" s="38"/>
      <c r="D275" s="38"/>
      <c r="E275" s="38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38"/>
      <c r="V275" s="38"/>
      <c r="W275" s="38"/>
      <c r="X275" s="38"/>
      <c r="Y275" s="38"/>
      <c r="Z275" s="38"/>
      <c r="AA275" s="38"/>
      <c r="AB275" s="38"/>
      <c r="AC275" s="38"/>
    </row>
    <row r="276" spans="1:29" ht="15.75">
      <c r="A276" s="38"/>
      <c r="B276" s="38"/>
      <c r="C276" s="38"/>
      <c r="D276" s="38"/>
      <c r="E276" s="38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38"/>
      <c r="V276" s="38"/>
      <c r="W276" s="38"/>
      <c r="X276" s="38"/>
      <c r="Y276" s="38"/>
      <c r="Z276" s="38"/>
      <c r="AA276" s="38"/>
      <c r="AB276" s="38"/>
      <c r="AC276" s="38"/>
    </row>
    <row r="277" spans="1:29" ht="15.75">
      <c r="A277" s="38"/>
      <c r="B277" s="38"/>
      <c r="C277" s="38"/>
      <c r="D277" s="38"/>
      <c r="E277" s="38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38"/>
      <c r="V277" s="38"/>
      <c r="W277" s="38"/>
      <c r="X277" s="38"/>
      <c r="Y277" s="38"/>
      <c r="Z277" s="38"/>
      <c r="AA277" s="38"/>
      <c r="AB277" s="38"/>
      <c r="AC277" s="38"/>
    </row>
    <row r="278" spans="1:29" ht="15.75">
      <c r="A278" s="38"/>
      <c r="B278" s="38"/>
      <c r="C278" s="38"/>
      <c r="D278" s="38"/>
      <c r="E278" s="38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38"/>
      <c r="V278" s="38"/>
      <c r="W278" s="38"/>
      <c r="X278" s="38"/>
      <c r="Y278" s="38"/>
      <c r="Z278" s="38"/>
      <c r="AA278" s="38"/>
      <c r="AB278" s="38"/>
      <c r="AC278" s="38"/>
    </row>
    <row r="279" spans="1:29" ht="15.75">
      <c r="A279" s="38"/>
      <c r="B279" s="38"/>
      <c r="C279" s="38"/>
      <c r="D279" s="38"/>
      <c r="E279" s="38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38"/>
      <c r="V279" s="38"/>
      <c r="W279" s="38"/>
      <c r="X279" s="38"/>
      <c r="Y279" s="38"/>
      <c r="Z279" s="38"/>
      <c r="AA279" s="38"/>
      <c r="AB279" s="38"/>
      <c r="AC279" s="38"/>
    </row>
    <row r="280" spans="1:29" ht="15.75">
      <c r="A280" s="38"/>
      <c r="B280" s="38"/>
      <c r="C280" s="38"/>
      <c r="D280" s="38"/>
      <c r="E280" s="38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38"/>
      <c r="V280" s="38"/>
      <c r="W280" s="38"/>
      <c r="X280" s="38"/>
      <c r="Y280" s="38"/>
      <c r="Z280" s="38"/>
      <c r="AA280" s="38"/>
      <c r="AB280" s="38"/>
      <c r="AC280" s="38"/>
    </row>
    <row r="281" spans="1:29" ht="15.75">
      <c r="A281" s="38"/>
      <c r="B281" s="38"/>
      <c r="C281" s="38"/>
      <c r="D281" s="38"/>
      <c r="E281" s="38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38"/>
      <c r="V281" s="38"/>
      <c r="W281" s="38"/>
      <c r="X281" s="38"/>
      <c r="Y281" s="38"/>
      <c r="Z281" s="38"/>
      <c r="AA281" s="38"/>
      <c r="AB281" s="38"/>
      <c r="AC281" s="38"/>
    </row>
    <row r="282" spans="1:29" ht="15.75">
      <c r="A282" s="38"/>
      <c r="B282" s="38"/>
      <c r="C282" s="38"/>
      <c r="D282" s="38"/>
      <c r="E282" s="38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38"/>
      <c r="V282" s="38"/>
      <c r="W282" s="38"/>
      <c r="X282" s="38"/>
      <c r="Y282" s="38"/>
      <c r="Z282" s="38"/>
      <c r="AA282" s="38"/>
      <c r="AB282" s="38"/>
      <c r="AC282" s="38"/>
    </row>
    <row r="283" spans="1:29" ht="15.75">
      <c r="A283" s="38"/>
      <c r="B283" s="38"/>
      <c r="C283" s="38"/>
      <c r="D283" s="38"/>
      <c r="E283" s="38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38"/>
      <c r="V283" s="38"/>
      <c r="W283" s="38"/>
      <c r="X283" s="38"/>
      <c r="Y283" s="38"/>
      <c r="Z283" s="38"/>
      <c r="AA283" s="38"/>
      <c r="AB283" s="38"/>
      <c r="AC283" s="38"/>
    </row>
    <row r="284" spans="1:29" ht="15.75">
      <c r="A284" s="38"/>
      <c r="B284" s="38"/>
      <c r="C284" s="38"/>
      <c r="D284" s="38"/>
      <c r="E284" s="38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38"/>
      <c r="V284" s="38"/>
      <c r="W284" s="38"/>
      <c r="X284" s="38"/>
      <c r="Y284" s="38"/>
      <c r="Z284" s="38"/>
      <c r="AA284" s="38"/>
      <c r="AB284" s="38"/>
      <c r="AC284" s="38"/>
    </row>
    <row r="285" spans="1:29" ht="15.75">
      <c r="A285" s="38"/>
      <c r="B285" s="38"/>
      <c r="C285" s="38"/>
      <c r="D285" s="38"/>
      <c r="E285" s="38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38"/>
      <c r="V285" s="38"/>
      <c r="W285" s="38"/>
      <c r="X285" s="38"/>
      <c r="Y285" s="38"/>
      <c r="Z285" s="38"/>
      <c r="AA285" s="38"/>
      <c r="AB285" s="38"/>
      <c r="AC285" s="38"/>
    </row>
    <row r="286" spans="1:29" ht="15.75">
      <c r="A286" s="38"/>
      <c r="B286" s="38"/>
      <c r="C286" s="38"/>
      <c r="D286" s="38"/>
      <c r="E286" s="38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38"/>
      <c r="V286" s="38"/>
      <c r="W286" s="38"/>
      <c r="X286" s="38"/>
      <c r="Y286" s="38"/>
      <c r="Z286" s="38"/>
      <c r="AA286" s="38"/>
      <c r="AB286" s="38"/>
      <c r="AC286" s="38"/>
    </row>
    <row r="287" spans="1:29" ht="15.75">
      <c r="A287" s="38"/>
      <c r="B287" s="38"/>
      <c r="C287" s="38"/>
      <c r="D287" s="38"/>
      <c r="E287" s="38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38"/>
      <c r="V287" s="38"/>
      <c r="W287" s="38"/>
      <c r="X287" s="38"/>
      <c r="Y287" s="38"/>
      <c r="Z287" s="38"/>
      <c r="AA287" s="38"/>
      <c r="AB287" s="38"/>
      <c r="AC287" s="38"/>
    </row>
    <row r="288" spans="1:29" ht="15.75">
      <c r="A288" s="38"/>
      <c r="B288" s="38"/>
      <c r="C288" s="38"/>
      <c r="D288" s="38"/>
      <c r="E288" s="38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38"/>
      <c r="V288" s="38"/>
      <c r="W288" s="38"/>
      <c r="X288" s="38"/>
      <c r="Y288" s="38"/>
      <c r="Z288" s="38"/>
      <c r="AA288" s="38"/>
      <c r="AB288" s="38"/>
      <c r="AC288" s="38"/>
    </row>
    <row r="289" spans="1:29" ht="15.75">
      <c r="A289" s="38"/>
      <c r="B289" s="38"/>
      <c r="C289" s="38"/>
      <c r="D289" s="38"/>
      <c r="E289" s="38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38"/>
      <c r="V289" s="38"/>
      <c r="W289" s="38"/>
      <c r="X289" s="38"/>
      <c r="Y289" s="38"/>
      <c r="Z289" s="38"/>
      <c r="AA289" s="38"/>
      <c r="AB289" s="38"/>
      <c r="AC289" s="38"/>
    </row>
    <row r="290" spans="1:29" ht="15.75">
      <c r="A290" s="38"/>
      <c r="B290" s="38"/>
      <c r="C290" s="38"/>
      <c r="D290" s="38"/>
      <c r="E290" s="38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38"/>
      <c r="V290" s="38"/>
      <c r="W290" s="38"/>
      <c r="X290" s="38"/>
      <c r="Y290" s="38"/>
      <c r="Z290" s="38"/>
      <c r="AA290" s="38"/>
      <c r="AB290" s="38"/>
      <c r="AC290" s="38"/>
    </row>
    <row r="291" spans="1:29" ht="15.75">
      <c r="A291" s="38"/>
      <c r="B291" s="38"/>
      <c r="C291" s="38"/>
      <c r="D291" s="38"/>
      <c r="E291" s="38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38"/>
      <c r="V291" s="38"/>
      <c r="W291" s="38"/>
      <c r="X291" s="38"/>
      <c r="Y291" s="38"/>
      <c r="Z291" s="38"/>
      <c r="AA291" s="38"/>
      <c r="AB291" s="38"/>
      <c r="AC291" s="38"/>
    </row>
    <row r="292" spans="1:29" ht="15.75">
      <c r="A292" s="38"/>
      <c r="B292" s="38"/>
      <c r="C292" s="38"/>
      <c r="D292" s="38"/>
      <c r="E292" s="38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38"/>
      <c r="V292" s="38"/>
      <c r="W292" s="38"/>
      <c r="X292" s="38"/>
      <c r="Y292" s="38"/>
      <c r="Z292" s="38"/>
      <c r="AA292" s="38"/>
      <c r="AB292" s="38"/>
      <c r="AC292" s="38"/>
    </row>
    <row r="293" spans="1:29" ht="15.75">
      <c r="A293" s="38"/>
      <c r="B293" s="38"/>
      <c r="C293" s="38"/>
      <c r="D293" s="38"/>
      <c r="E293" s="38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38"/>
      <c r="V293" s="38"/>
      <c r="W293" s="38"/>
      <c r="X293" s="38"/>
      <c r="Y293" s="38"/>
      <c r="Z293" s="38"/>
      <c r="AA293" s="38"/>
      <c r="AB293" s="38"/>
      <c r="AC293" s="38"/>
    </row>
    <row r="294" spans="1:29" ht="15.75">
      <c r="A294" s="38"/>
      <c r="B294" s="38"/>
      <c r="C294" s="38"/>
      <c r="D294" s="38"/>
      <c r="E294" s="38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38"/>
      <c r="V294" s="38"/>
      <c r="W294" s="38"/>
      <c r="X294" s="38"/>
      <c r="Y294" s="38"/>
      <c r="Z294" s="38"/>
      <c r="AA294" s="38"/>
      <c r="AB294" s="38"/>
      <c r="AC294" s="38"/>
    </row>
    <row r="295" spans="1:29" ht="15.75">
      <c r="A295" s="38"/>
      <c r="B295" s="38"/>
      <c r="C295" s="38"/>
      <c r="D295" s="38"/>
      <c r="E295" s="38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38"/>
      <c r="V295" s="38"/>
      <c r="W295" s="38"/>
      <c r="X295" s="38"/>
      <c r="Y295" s="38"/>
      <c r="Z295" s="38"/>
      <c r="AA295" s="38"/>
      <c r="AB295" s="38"/>
      <c r="AC295" s="38"/>
    </row>
    <row r="296" spans="1:29" ht="15.75">
      <c r="A296" s="38"/>
      <c r="B296" s="38"/>
      <c r="C296" s="38"/>
      <c r="D296" s="38"/>
      <c r="E296" s="38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38"/>
      <c r="V296" s="38"/>
      <c r="W296" s="38"/>
      <c r="X296" s="38"/>
      <c r="Y296" s="38"/>
      <c r="Z296" s="38"/>
      <c r="AA296" s="38"/>
      <c r="AB296" s="38"/>
      <c r="AC296" s="38"/>
    </row>
    <row r="297" spans="1:29" ht="15.75">
      <c r="A297" s="38"/>
      <c r="B297" s="38"/>
      <c r="C297" s="38"/>
      <c r="D297" s="38"/>
      <c r="E297" s="38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38"/>
      <c r="V297" s="38"/>
      <c r="W297" s="38"/>
      <c r="X297" s="38"/>
      <c r="Y297" s="38"/>
      <c r="Z297" s="38"/>
      <c r="AA297" s="38"/>
      <c r="AB297" s="38"/>
      <c r="AC297" s="38"/>
    </row>
    <row r="298" spans="1:29" ht="15.75">
      <c r="A298" s="38"/>
      <c r="B298" s="38"/>
      <c r="C298" s="38"/>
      <c r="D298" s="38"/>
      <c r="E298" s="38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38"/>
      <c r="V298" s="38"/>
      <c r="W298" s="38"/>
      <c r="X298" s="38"/>
      <c r="Y298" s="38"/>
      <c r="Z298" s="38"/>
      <c r="AA298" s="38"/>
      <c r="AB298" s="38"/>
      <c r="AC298" s="38"/>
    </row>
    <row r="299" spans="1:29" ht="15.75">
      <c r="A299" s="38"/>
      <c r="B299" s="38"/>
      <c r="C299" s="38"/>
      <c r="D299" s="38"/>
      <c r="E299" s="38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38"/>
      <c r="V299" s="38"/>
      <c r="W299" s="38"/>
      <c r="X299" s="38"/>
      <c r="Y299" s="38"/>
      <c r="Z299" s="38"/>
      <c r="AA299" s="38"/>
      <c r="AB299" s="38"/>
      <c r="AC299" s="38"/>
    </row>
    <row r="300" spans="1:29" ht="15.75">
      <c r="A300" s="38"/>
      <c r="B300" s="38"/>
      <c r="C300" s="38"/>
      <c r="D300" s="38"/>
      <c r="E300" s="38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38"/>
      <c r="V300" s="38"/>
      <c r="W300" s="38"/>
      <c r="X300" s="38"/>
      <c r="Y300" s="38"/>
      <c r="Z300" s="38"/>
      <c r="AA300" s="38"/>
      <c r="AB300" s="38"/>
      <c r="AC300" s="38"/>
    </row>
    <row r="301" spans="1:29" ht="15.75">
      <c r="A301" s="38"/>
      <c r="B301" s="38"/>
      <c r="C301" s="38"/>
      <c r="D301" s="38"/>
      <c r="E301" s="38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38"/>
      <c r="V301" s="38"/>
      <c r="W301" s="38"/>
      <c r="X301" s="38"/>
      <c r="Y301" s="38"/>
      <c r="Z301" s="38"/>
      <c r="AA301" s="38"/>
      <c r="AB301" s="38"/>
      <c r="AC301" s="38"/>
    </row>
    <row r="302" spans="1:29" ht="15.75">
      <c r="A302" s="38"/>
      <c r="B302" s="38"/>
      <c r="C302" s="38"/>
      <c r="D302" s="38"/>
      <c r="E302" s="38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38"/>
      <c r="V302" s="38"/>
      <c r="W302" s="38"/>
      <c r="X302" s="38"/>
      <c r="Y302" s="38"/>
      <c r="Z302" s="38"/>
      <c r="AA302" s="38"/>
      <c r="AB302" s="38"/>
      <c r="AC302" s="38"/>
    </row>
    <row r="303" spans="1:29" ht="15.75">
      <c r="A303" s="38"/>
      <c r="B303" s="38"/>
      <c r="C303" s="38"/>
      <c r="D303" s="38"/>
      <c r="E303" s="38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38"/>
      <c r="V303" s="38"/>
      <c r="W303" s="38"/>
      <c r="X303" s="38"/>
      <c r="Y303" s="38"/>
      <c r="Z303" s="38"/>
      <c r="AA303" s="38"/>
      <c r="AB303" s="38"/>
      <c r="AC303" s="38"/>
    </row>
    <row r="304" spans="1:29" ht="15.75">
      <c r="A304" s="38"/>
      <c r="B304" s="38"/>
      <c r="C304" s="38"/>
      <c r="D304" s="38"/>
      <c r="E304" s="38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38"/>
      <c r="V304" s="38"/>
      <c r="W304" s="38"/>
      <c r="X304" s="38"/>
      <c r="Y304" s="38"/>
      <c r="Z304" s="38"/>
      <c r="AA304" s="38"/>
      <c r="AB304" s="38"/>
      <c r="AC304" s="38"/>
    </row>
    <row r="305" spans="1:29" ht="15.75">
      <c r="A305" s="38"/>
      <c r="B305" s="38"/>
      <c r="C305" s="38"/>
      <c r="D305" s="38"/>
      <c r="E305" s="38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38"/>
      <c r="V305" s="38"/>
      <c r="W305" s="38"/>
      <c r="X305" s="38"/>
      <c r="Y305" s="38"/>
      <c r="Z305" s="38"/>
      <c r="AA305" s="38"/>
      <c r="AB305" s="38"/>
      <c r="AC305" s="38"/>
    </row>
    <row r="306" spans="1:29" ht="15.75">
      <c r="A306" s="38"/>
      <c r="B306" s="38"/>
      <c r="C306" s="38"/>
      <c r="D306" s="38"/>
      <c r="E306" s="38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38"/>
      <c r="V306" s="38"/>
      <c r="W306" s="38"/>
      <c r="X306" s="38"/>
      <c r="Y306" s="38"/>
      <c r="Z306" s="38"/>
      <c r="AA306" s="38"/>
      <c r="AB306" s="38"/>
      <c r="AC306" s="38"/>
    </row>
    <row r="307" spans="1:29" ht="15.75">
      <c r="A307" s="38"/>
      <c r="B307" s="38"/>
      <c r="C307" s="38"/>
      <c r="D307" s="38"/>
      <c r="E307" s="38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38"/>
      <c r="V307" s="38"/>
      <c r="W307" s="38"/>
      <c r="X307" s="38"/>
      <c r="Y307" s="38"/>
      <c r="Z307" s="38"/>
      <c r="AA307" s="38"/>
      <c r="AB307" s="38"/>
      <c r="AC307" s="38"/>
    </row>
    <row r="308" spans="1:29" ht="15.75">
      <c r="A308" s="38"/>
      <c r="B308" s="38"/>
      <c r="C308" s="38"/>
      <c r="D308" s="38"/>
      <c r="E308" s="38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38"/>
      <c r="V308" s="38"/>
      <c r="W308" s="38"/>
      <c r="X308" s="38"/>
      <c r="Y308" s="38"/>
      <c r="Z308" s="38"/>
      <c r="AA308" s="38"/>
      <c r="AB308" s="38"/>
      <c r="AC308" s="38"/>
    </row>
    <row r="309" spans="1:29" ht="15.75">
      <c r="A309" s="38"/>
      <c r="B309" s="38"/>
      <c r="C309" s="38"/>
      <c r="D309" s="38"/>
      <c r="E309" s="38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38"/>
      <c r="V309" s="38"/>
      <c r="W309" s="38"/>
      <c r="X309" s="38"/>
      <c r="Y309" s="38"/>
      <c r="Z309" s="38"/>
      <c r="AA309" s="38"/>
      <c r="AB309" s="38"/>
      <c r="AC309" s="38"/>
    </row>
    <row r="310" spans="1:29" ht="15.75">
      <c r="A310" s="38"/>
      <c r="B310" s="38"/>
      <c r="C310" s="38"/>
      <c r="D310" s="38"/>
      <c r="E310" s="38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38"/>
      <c r="V310" s="38"/>
      <c r="W310" s="38"/>
      <c r="X310" s="38"/>
      <c r="Y310" s="38"/>
      <c r="Z310" s="38"/>
      <c r="AA310" s="38"/>
      <c r="AB310" s="38"/>
      <c r="AC310" s="38"/>
    </row>
    <row r="311" spans="1:29" ht="15.75">
      <c r="A311" s="38"/>
      <c r="B311" s="38"/>
      <c r="C311" s="38"/>
      <c r="D311" s="38"/>
      <c r="E311" s="38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38"/>
      <c r="V311" s="38"/>
      <c r="W311" s="38"/>
      <c r="X311" s="38"/>
      <c r="Y311" s="38"/>
      <c r="Z311" s="38"/>
      <c r="AA311" s="38"/>
      <c r="AB311" s="38"/>
      <c r="AC311" s="38"/>
    </row>
    <row r="312" spans="1:29" ht="15.75">
      <c r="A312" s="38"/>
      <c r="B312" s="38"/>
      <c r="C312" s="38"/>
      <c r="D312" s="38"/>
      <c r="E312" s="38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38"/>
      <c r="V312" s="38"/>
      <c r="W312" s="38"/>
      <c r="X312" s="38"/>
      <c r="Y312" s="38"/>
      <c r="Z312" s="38"/>
      <c r="AA312" s="38"/>
      <c r="AB312" s="38"/>
      <c r="AC312" s="38"/>
    </row>
    <row r="313" spans="1:29" ht="15.75">
      <c r="A313" s="38"/>
      <c r="B313" s="38"/>
      <c r="C313" s="38"/>
      <c r="D313" s="38"/>
      <c r="E313" s="38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38"/>
      <c r="V313" s="38"/>
      <c r="W313" s="38"/>
      <c r="X313" s="38"/>
      <c r="Y313" s="38"/>
      <c r="Z313" s="38"/>
      <c r="AA313" s="38"/>
      <c r="AB313" s="38"/>
      <c r="AC313" s="38"/>
    </row>
    <row r="314" spans="1:29" ht="15.75">
      <c r="A314" s="38"/>
      <c r="B314" s="38"/>
      <c r="C314" s="38"/>
      <c r="D314" s="38"/>
      <c r="E314" s="38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38"/>
      <c r="V314" s="38"/>
      <c r="W314" s="38"/>
      <c r="X314" s="38"/>
      <c r="Y314" s="38"/>
      <c r="Z314" s="38"/>
      <c r="AA314" s="38"/>
      <c r="AB314" s="38"/>
      <c r="AC314" s="38"/>
    </row>
    <row r="315" spans="1:29" ht="15.75">
      <c r="A315" s="38"/>
      <c r="B315" s="38"/>
      <c r="C315" s="38"/>
      <c r="D315" s="38"/>
      <c r="E315" s="38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38"/>
      <c r="V315" s="38"/>
      <c r="W315" s="38"/>
      <c r="X315" s="38"/>
      <c r="Y315" s="38"/>
      <c r="Z315" s="38"/>
      <c r="AA315" s="38"/>
      <c r="AB315" s="38"/>
      <c r="AC315" s="38"/>
    </row>
    <row r="316" spans="1:29" ht="15.75">
      <c r="A316" s="38"/>
      <c r="B316" s="38"/>
      <c r="C316" s="38"/>
      <c r="D316" s="38"/>
      <c r="E316" s="38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38"/>
      <c r="V316" s="38"/>
      <c r="W316" s="38"/>
      <c r="X316" s="38"/>
      <c r="Y316" s="38"/>
      <c r="Z316" s="38"/>
      <c r="AA316" s="38"/>
      <c r="AB316" s="38"/>
      <c r="AC316" s="38"/>
    </row>
    <row r="317" spans="1:29" ht="15.75">
      <c r="A317" s="38"/>
      <c r="B317" s="38"/>
      <c r="C317" s="38"/>
      <c r="D317" s="38"/>
      <c r="E317" s="38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38"/>
      <c r="V317" s="38"/>
      <c r="W317" s="38"/>
      <c r="X317" s="38"/>
      <c r="Y317" s="38"/>
      <c r="Z317" s="38"/>
      <c r="AA317" s="38"/>
      <c r="AB317" s="38"/>
      <c r="AC317" s="38"/>
    </row>
    <row r="318" spans="1:29" ht="15.75">
      <c r="A318" s="38"/>
      <c r="B318" s="38"/>
      <c r="C318" s="38"/>
      <c r="D318" s="38"/>
      <c r="E318" s="38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38"/>
      <c r="V318" s="38"/>
      <c r="W318" s="38"/>
      <c r="X318" s="38"/>
      <c r="Y318" s="38"/>
      <c r="Z318" s="38"/>
      <c r="AA318" s="38"/>
      <c r="AB318" s="38"/>
      <c r="AC318" s="38"/>
    </row>
    <row r="319" spans="1:29" ht="15.75">
      <c r="A319" s="38"/>
      <c r="B319" s="38"/>
      <c r="C319" s="38"/>
      <c r="D319" s="38"/>
      <c r="E319" s="38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38"/>
      <c r="V319" s="38"/>
      <c r="W319" s="38"/>
      <c r="X319" s="38"/>
      <c r="Y319" s="38"/>
      <c r="Z319" s="38"/>
      <c r="AA319" s="38"/>
      <c r="AB319" s="38"/>
      <c r="AC319" s="38"/>
    </row>
    <row r="320" spans="1:29" ht="15.75">
      <c r="A320" s="38"/>
      <c r="B320" s="38"/>
      <c r="C320" s="38"/>
      <c r="D320" s="38"/>
      <c r="E320" s="38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38"/>
      <c r="V320" s="38"/>
      <c r="W320" s="38"/>
      <c r="X320" s="38"/>
      <c r="Y320" s="38"/>
      <c r="Z320" s="38"/>
      <c r="AA320" s="38"/>
      <c r="AB320" s="38"/>
      <c r="AC320" s="38"/>
    </row>
    <row r="321" spans="1:29" ht="15.75">
      <c r="A321" s="38"/>
      <c r="B321" s="38"/>
      <c r="C321" s="38"/>
      <c r="D321" s="38"/>
      <c r="E321" s="38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38"/>
      <c r="V321" s="38"/>
      <c r="W321" s="38"/>
      <c r="X321" s="38"/>
      <c r="Y321" s="38"/>
      <c r="Z321" s="38"/>
      <c r="AA321" s="38"/>
      <c r="AB321" s="38"/>
      <c r="AC321" s="38"/>
    </row>
    <row r="322" spans="1:29" ht="15.75">
      <c r="A322" s="38"/>
      <c r="B322" s="38"/>
      <c r="C322" s="38"/>
      <c r="D322" s="38"/>
      <c r="E322" s="38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38"/>
      <c r="V322" s="38"/>
      <c r="W322" s="38"/>
      <c r="X322" s="38"/>
      <c r="Y322" s="38"/>
      <c r="Z322" s="38"/>
      <c r="AA322" s="38"/>
      <c r="AB322" s="38"/>
      <c r="AC322" s="38"/>
    </row>
    <row r="323" spans="1:29" ht="15.75">
      <c r="A323" s="38"/>
      <c r="B323" s="38"/>
      <c r="C323" s="38"/>
      <c r="D323" s="38"/>
      <c r="E323" s="38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38"/>
      <c r="V323" s="38"/>
      <c r="W323" s="38"/>
      <c r="X323" s="38"/>
      <c r="Y323" s="38"/>
      <c r="Z323" s="38"/>
      <c r="AA323" s="38"/>
      <c r="AB323" s="38"/>
      <c r="AC323" s="38"/>
    </row>
    <row r="324" spans="1:29" ht="15.75">
      <c r="A324" s="38"/>
      <c r="B324" s="38"/>
      <c r="C324" s="38"/>
      <c r="D324" s="38"/>
      <c r="E324" s="38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38"/>
      <c r="V324" s="38"/>
      <c r="W324" s="38"/>
      <c r="X324" s="38"/>
      <c r="Y324" s="38"/>
      <c r="Z324" s="38"/>
      <c r="AA324" s="38"/>
      <c r="AB324" s="38"/>
      <c r="AC324" s="38"/>
    </row>
    <row r="325" spans="1:29" ht="15.75">
      <c r="A325" s="38"/>
      <c r="B325" s="38"/>
      <c r="C325" s="38"/>
      <c r="D325" s="38"/>
      <c r="E325" s="38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38"/>
      <c r="V325" s="38"/>
      <c r="W325" s="38"/>
      <c r="X325" s="38"/>
      <c r="Y325" s="38"/>
      <c r="Z325" s="38"/>
      <c r="AA325" s="38"/>
      <c r="AB325" s="38"/>
      <c r="AC325" s="38"/>
    </row>
    <row r="326" spans="1:29" ht="15.75">
      <c r="A326" s="38"/>
      <c r="B326" s="38"/>
      <c r="C326" s="38"/>
      <c r="D326" s="38"/>
      <c r="E326" s="38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38"/>
      <c r="V326" s="38"/>
      <c r="W326" s="38"/>
      <c r="X326" s="38"/>
      <c r="Y326" s="38"/>
      <c r="Z326" s="38"/>
      <c r="AA326" s="38"/>
      <c r="AB326" s="38"/>
      <c r="AC326" s="38"/>
    </row>
    <row r="327" spans="1:29" ht="15.75">
      <c r="A327" s="38"/>
      <c r="B327" s="38"/>
      <c r="C327" s="38"/>
      <c r="D327" s="38"/>
      <c r="E327" s="38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38"/>
      <c r="V327" s="38"/>
      <c r="W327" s="38"/>
      <c r="X327" s="38"/>
      <c r="Y327" s="38"/>
      <c r="Z327" s="38"/>
      <c r="AA327" s="38"/>
      <c r="AB327" s="38"/>
      <c r="AC327" s="38"/>
    </row>
    <row r="328" spans="1:29" ht="15.75">
      <c r="A328" s="38"/>
      <c r="B328" s="38"/>
      <c r="C328" s="38"/>
      <c r="D328" s="38"/>
      <c r="E328" s="38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38"/>
      <c r="V328" s="38"/>
      <c r="W328" s="38"/>
      <c r="X328" s="38"/>
      <c r="Y328" s="38"/>
      <c r="Z328" s="38"/>
      <c r="AA328" s="38"/>
      <c r="AB328" s="38"/>
      <c r="AC328" s="38"/>
    </row>
    <row r="329" spans="1:29" ht="15.75">
      <c r="A329" s="38"/>
      <c r="B329" s="38"/>
      <c r="C329" s="38"/>
      <c r="D329" s="38"/>
      <c r="E329" s="38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38"/>
      <c r="V329" s="38"/>
      <c r="W329" s="38"/>
      <c r="X329" s="38"/>
      <c r="Y329" s="38"/>
      <c r="Z329" s="38"/>
      <c r="AA329" s="38"/>
      <c r="AB329" s="38"/>
      <c r="AC329" s="38"/>
    </row>
    <row r="330" spans="1:29" ht="15.75">
      <c r="A330" s="38"/>
      <c r="B330" s="38"/>
      <c r="C330" s="38"/>
      <c r="D330" s="38"/>
      <c r="E330" s="38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38"/>
      <c r="V330" s="38"/>
      <c r="W330" s="38"/>
      <c r="X330" s="38"/>
      <c r="Y330" s="38"/>
      <c r="Z330" s="38"/>
      <c r="AA330" s="38"/>
      <c r="AB330" s="38"/>
      <c r="AC330" s="38"/>
    </row>
    <row r="331" spans="1:29" ht="15.75">
      <c r="A331" s="38"/>
      <c r="B331" s="38"/>
      <c r="C331" s="38"/>
      <c r="D331" s="38"/>
      <c r="E331" s="38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38"/>
      <c r="V331" s="38"/>
      <c r="W331" s="38"/>
      <c r="X331" s="38"/>
      <c r="Y331" s="38"/>
      <c r="Z331" s="38"/>
      <c r="AA331" s="38"/>
      <c r="AB331" s="38"/>
      <c r="AC331" s="38"/>
    </row>
    <row r="332" spans="1:29" ht="15.75">
      <c r="A332" s="38"/>
      <c r="B332" s="38"/>
      <c r="C332" s="38"/>
      <c r="D332" s="38"/>
      <c r="E332" s="38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38"/>
      <c r="V332" s="38"/>
      <c r="W332" s="38"/>
      <c r="X332" s="38"/>
      <c r="Y332" s="38"/>
      <c r="Z332" s="38"/>
      <c r="AA332" s="38"/>
      <c r="AB332" s="38"/>
      <c r="AC332" s="38"/>
    </row>
    <row r="333" spans="1:29" ht="15.75">
      <c r="A333" s="38"/>
      <c r="B333" s="38"/>
      <c r="C333" s="38"/>
      <c r="D333" s="38"/>
      <c r="E333" s="38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38"/>
      <c r="V333" s="38"/>
      <c r="W333" s="38"/>
      <c r="X333" s="38"/>
      <c r="Y333" s="38"/>
      <c r="Z333" s="38"/>
      <c r="AA333" s="38"/>
      <c r="AB333" s="38"/>
      <c r="AC333" s="38"/>
    </row>
    <row r="334" spans="1:29" ht="15.75">
      <c r="A334" s="38"/>
      <c r="B334" s="38"/>
      <c r="C334" s="38"/>
      <c r="D334" s="38"/>
      <c r="E334" s="38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38"/>
      <c r="V334" s="38"/>
      <c r="W334" s="38"/>
      <c r="X334" s="38"/>
      <c r="Y334" s="38"/>
      <c r="Z334" s="38"/>
      <c r="AA334" s="38"/>
      <c r="AB334" s="38"/>
      <c r="AC334" s="38"/>
    </row>
    <row r="335" spans="1:29" ht="15.75">
      <c r="A335" s="38"/>
      <c r="B335" s="38"/>
      <c r="C335" s="38"/>
      <c r="D335" s="38"/>
      <c r="E335" s="38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38"/>
      <c r="V335" s="38"/>
      <c r="W335" s="38"/>
      <c r="X335" s="38"/>
      <c r="Y335" s="38"/>
      <c r="Z335" s="38"/>
      <c r="AA335" s="38"/>
      <c r="AB335" s="38"/>
      <c r="AC335" s="38"/>
    </row>
    <row r="336" spans="1:29" ht="15.75">
      <c r="A336" s="38"/>
      <c r="B336" s="38"/>
      <c r="C336" s="38"/>
      <c r="D336" s="38"/>
      <c r="E336" s="38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38"/>
      <c r="V336" s="38"/>
      <c r="W336" s="38"/>
      <c r="X336" s="38"/>
      <c r="Y336" s="38"/>
      <c r="Z336" s="38"/>
      <c r="AA336" s="38"/>
      <c r="AB336" s="38"/>
      <c r="AC336" s="38"/>
    </row>
    <row r="337" spans="1:29" ht="15.75">
      <c r="A337" s="38"/>
      <c r="B337" s="38"/>
      <c r="C337" s="38"/>
      <c r="D337" s="38"/>
      <c r="E337" s="38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38"/>
      <c r="V337" s="38"/>
      <c r="W337" s="38"/>
      <c r="X337" s="38"/>
      <c r="Y337" s="38"/>
      <c r="Z337" s="38"/>
      <c r="AA337" s="38"/>
      <c r="AB337" s="38"/>
      <c r="AC337" s="38"/>
    </row>
    <row r="338" spans="1:29" ht="15.75">
      <c r="A338" s="38"/>
      <c r="B338" s="38"/>
      <c r="C338" s="38"/>
      <c r="D338" s="38"/>
      <c r="E338" s="38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38"/>
      <c r="V338" s="38"/>
      <c r="W338" s="38"/>
      <c r="X338" s="38"/>
      <c r="Y338" s="38"/>
      <c r="Z338" s="38"/>
      <c r="AA338" s="38"/>
      <c r="AB338" s="38"/>
      <c r="AC338" s="38"/>
    </row>
    <row r="339" spans="1:29" ht="15.75">
      <c r="A339" s="38"/>
      <c r="B339" s="38"/>
      <c r="C339" s="38"/>
      <c r="D339" s="38"/>
      <c r="E339" s="38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38"/>
      <c r="V339" s="38"/>
      <c r="W339" s="38"/>
      <c r="X339" s="38"/>
      <c r="Y339" s="38"/>
      <c r="Z339" s="38"/>
      <c r="AA339" s="38"/>
      <c r="AB339" s="38"/>
      <c r="AC339" s="38"/>
    </row>
    <row r="340" spans="1:29" ht="15.75">
      <c r="A340" s="38"/>
      <c r="B340" s="38"/>
      <c r="C340" s="38"/>
      <c r="D340" s="38"/>
      <c r="E340" s="38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38"/>
      <c r="V340" s="38"/>
      <c r="W340" s="38"/>
      <c r="X340" s="38"/>
      <c r="Y340" s="38"/>
      <c r="Z340" s="38"/>
      <c r="AA340" s="38"/>
      <c r="AB340" s="38"/>
      <c r="AC340" s="38"/>
    </row>
    <row r="341" spans="1:29" ht="15.75">
      <c r="A341" s="38"/>
      <c r="B341" s="38"/>
      <c r="C341" s="38"/>
      <c r="D341" s="38"/>
      <c r="E341" s="38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38"/>
      <c r="V341" s="38"/>
      <c r="W341" s="38"/>
      <c r="X341" s="38"/>
      <c r="Y341" s="38"/>
      <c r="Z341" s="38"/>
      <c r="AA341" s="38"/>
      <c r="AB341" s="38"/>
      <c r="AC341" s="38"/>
    </row>
    <row r="342" spans="1:29" ht="15.75">
      <c r="A342" s="38"/>
      <c r="B342" s="38"/>
      <c r="C342" s="38"/>
      <c r="D342" s="38"/>
      <c r="E342" s="38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38"/>
      <c r="V342" s="38"/>
      <c r="W342" s="38"/>
      <c r="X342" s="38"/>
      <c r="Y342" s="38"/>
      <c r="Z342" s="38"/>
      <c r="AA342" s="38"/>
      <c r="AB342" s="38"/>
      <c r="AC342" s="38"/>
    </row>
    <row r="343" spans="1:29" ht="15.75">
      <c r="A343" s="38"/>
      <c r="B343" s="38"/>
      <c r="C343" s="38"/>
      <c r="D343" s="38"/>
      <c r="E343" s="38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38"/>
      <c r="V343" s="38"/>
      <c r="W343" s="38"/>
      <c r="X343" s="38"/>
      <c r="Y343" s="38"/>
      <c r="Z343" s="38"/>
      <c r="AA343" s="38"/>
      <c r="AB343" s="38"/>
      <c r="AC343" s="38"/>
    </row>
    <row r="344" spans="1:29" ht="15.75">
      <c r="A344" s="38"/>
      <c r="B344" s="38"/>
      <c r="C344" s="38"/>
      <c r="D344" s="38"/>
      <c r="E344" s="38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38"/>
      <c r="V344" s="38"/>
      <c r="W344" s="38"/>
      <c r="X344" s="38"/>
      <c r="Y344" s="38"/>
      <c r="Z344" s="38"/>
      <c r="AA344" s="38"/>
      <c r="AB344" s="38"/>
      <c r="AC344" s="38"/>
    </row>
    <row r="345" spans="1:29" ht="15.75">
      <c r="A345" s="38"/>
      <c r="B345" s="38"/>
      <c r="C345" s="38"/>
      <c r="D345" s="38"/>
      <c r="E345" s="38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38"/>
      <c r="V345" s="38"/>
      <c r="W345" s="38"/>
      <c r="X345" s="38"/>
      <c r="Y345" s="38"/>
      <c r="Z345" s="38"/>
      <c r="AA345" s="38"/>
      <c r="AB345" s="38"/>
      <c r="AC345" s="38"/>
    </row>
    <row r="346" spans="1:29" ht="15.75">
      <c r="A346" s="38"/>
      <c r="B346" s="38"/>
      <c r="C346" s="38"/>
      <c r="D346" s="38"/>
      <c r="E346" s="38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38"/>
      <c r="V346" s="38"/>
      <c r="W346" s="38"/>
      <c r="X346" s="38"/>
      <c r="Y346" s="38"/>
      <c r="Z346" s="38"/>
      <c r="AA346" s="38"/>
      <c r="AB346" s="38"/>
      <c r="AC346" s="38"/>
    </row>
    <row r="347" spans="1:29" ht="15.75">
      <c r="A347" s="38"/>
      <c r="B347" s="38"/>
      <c r="C347" s="38"/>
      <c r="D347" s="38"/>
      <c r="E347" s="38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38"/>
      <c r="V347" s="38"/>
      <c r="W347" s="38"/>
      <c r="X347" s="38"/>
      <c r="Y347" s="38"/>
      <c r="Z347" s="38"/>
      <c r="AA347" s="38"/>
      <c r="AB347" s="38"/>
      <c r="AC347" s="38"/>
    </row>
    <row r="348" spans="1:29" ht="15.75">
      <c r="A348" s="38"/>
      <c r="B348" s="38"/>
      <c r="C348" s="38"/>
      <c r="D348" s="38"/>
      <c r="E348" s="38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38"/>
      <c r="V348" s="38"/>
      <c r="W348" s="38"/>
      <c r="X348" s="38"/>
      <c r="Y348" s="38"/>
      <c r="Z348" s="38"/>
      <c r="AA348" s="38"/>
      <c r="AB348" s="38"/>
      <c r="AC348" s="38"/>
    </row>
    <row r="349" spans="1:29" ht="15.75">
      <c r="A349" s="38"/>
      <c r="B349" s="38"/>
      <c r="C349" s="38"/>
      <c r="D349" s="38"/>
      <c r="E349" s="38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38"/>
      <c r="V349" s="38"/>
      <c r="W349" s="38"/>
      <c r="X349" s="38"/>
      <c r="Y349" s="38"/>
      <c r="Z349" s="38"/>
      <c r="AA349" s="38"/>
      <c r="AB349" s="38"/>
      <c r="AC349" s="38"/>
    </row>
    <row r="350" spans="1:29" ht="15.75">
      <c r="A350" s="38"/>
      <c r="B350" s="38"/>
      <c r="C350" s="38"/>
      <c r="D350" s="38"/>
      <c r="E350" s="38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38"/>
      <c r="V350" s="38"/>
      <c r="W350" s="38"/>
      <c r="X350" s="38"/>
      <c r="Y350" s="38"/>
      <c r="Z350" s="38"/>
      <c r="AA350" s="38"/>
      <c r="AB350" s="38"/>
      <c r="AC350" s="38"/>
    </row>
    <row r="351" spans="1:29" ht="15.75">
      <c r="A351" s="38"/>
      <c r="B351" s="38"/>
      <c r="C351" s="38"/>
      <c r="D351" s="38"/>
      <c r="E351" s="38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38"/>
      <c r="V351" s="38"/>
      <c r="W351" s="38"/>
      <c r="X351" s="38"/>
      <c r="Y351" s="38"/>
      <c r="Z351" s="38"/>
      <c r="AA351" s="38"/>
      <c r="AB351" s="38"/>
      <c r="AC351" s="38"/>
    </row>
    <row r="352" spans="1:29" ht="15.75">
      <c r="A352" s="38"/>
      <c r="B352" s="38"/>
      <c r="C352" s="38"/>
      <c r="D352" s="38"/>
      <c r="E352" s="38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38"/>
      <c r="V352" s="38"/>
      <c r="W352" s="38"/>
      <c r="X352" s="38"/>
      <c r="Y352" s="38"/>
      <c r="Z352" s="38"/>
      <c r="AA352" s="38"/>
      <c r="AB352" s="38"/>
      <c r="AC352" s="38"/>
    </row>
    <row r="353" spans="1:29" ht="15.75">
      <c r="A353" s="38"/>
      <c r="B353" s="38"/>
      <c r="C353" s="38"/>
      <c r="D353" s="38"/>
      <c r="E353" s="38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38"/>
      <c r="V353" s="38"/>
      <c r="W353" s="38"/>
      <c r="X353" s="38"/>
      <c r="Y353" s="38"/>
      <c r="Z353" s="38"/>
      <c r="AA353" s="38"/>
      <c r="AB353" s="38"/>
      <c r="AC353" s="38"/>
    </row>
    <row r="354" spans="1:29" ht="15.75">
      <c r="A354" s="38"/>
      <c r="B354" s="38"/>
      <c r="C354" s="38"/>
      <c r="D354" s="38"/>
      <c r="E354" s="38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38"/>
      <c r="V354" s="38"/>
      <c r="W354" s="38"/>
      <c r="X354" s="38"/>
      <c r="Y354" s="38"/>
      <c r="Z354" s="38"/>
      <c r="AA354" s="38"/>
      <c r="AB354" s="38"/>
      <c r="AC354" s="38"/>
    </row>
    <row r="355" spans="1:29" ht="15.75">
      <c r="A355" s="38"/>
      <c r="B355" s="38"/>
      <c r="C355" s="38"/>
      <c r="D355" s="38"/>
      <c r="E355" s="38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38"/>
      <c r="V355" s="38"/>
      <c r="W355" s="38"/>
      <c r="X355" s="38"/>
      <c r="Y355" s="38"/>
      <c r="Z355" s="38"/>
      <c r="AA355" s="38"/>
      <c r="AB355" s="38"/>
      <c r="AC355" s="38"/>
    </row>
    <row r="356" spans="1:29" ht="15.75">
      <c r="A356" s="38"/>
      <c r="B356" s="38"/>
      <c r="C356" s="38"/>
      <c r="D356" s="38"/>
      <c r="E356" s="38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38"/>
      <c r="V356" s="38"/>
      <c r="W356" s="38"/>
      <c r="X356" s="38"/>
      <c r="Y356" s="38"/>
      <c r="Z356" s="38"/>
      <c r="AA356" s="38"/>
      <c r="AB356" s="38"/>
      <c r="AC356" s="38"/>
    </row>
    <row r="357" spans="1:29" ht="15.75">
      <c r="A357" s="38"/>
      <c r="B357" s="38"/>
      <c r="C357" s="38"/>
      <c r="D357" s="38"/>
      <c r="E357" s="38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38"/>
      <c r="V357" s="38"/>
      <c r="W357" s="38"/>
      <c r="X357" s="38"/>
      <c r="Y357" s="38"/>
      <c r="Z357" s="38"/>
      <c r="AA357" s="38"/>
      <c r="AB357" s="38"/>
      <c r="AC357" s="38"/>
    </row>
    <row r="358" spans="1:29" ht="15.75">
      <c r="A358" s="38"/>
      <c r="B358" s="38"/>
      <c r="C358" s="38"/>
      <c r="D358" s="38"/>
      <c r="E358" s="38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38"/>
      <c r="V358" s="38"/>
      <c r="W358" s="38"/>
      <c r="X358" s="38"/>
      <c r="Y358" s="38"/>
      <c r="Z358" s="38"/>
      <c r="AA358" s="38"/>
      <c r="AB358" s="38"/>
      <c r="AC358" s="38"/>
    </row>
    <row r="359" spans="1:29" ht="15.75">
      <c r="A359" s="38"/>
      <c r="B359" s="38"/>
      <c r="C359" s="38"/>
      <c r="D359" s="38"/>
      <c r="E359" s="38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38"/>
      <c r="V359" s="38"/>
      <c r="W359" s="38"/>
      <c r="X359" s="38"/>
      <c r="Y359" s="38"/>
      <c r="Z359" s="38"/>
      <c r="AA359" s="38"/>
      <c r="AB359" s="38"/>
      <c r="AC359" s="38"/>
    </row>
    <row r="360" spans="1:29" ht="15.75">
      <c r="A360" s="38"/>
      <c r="B360" s="38"/>
      <c r="C360" s="38"/>
      <c r="D360" s="38"/>
      <c r="E360" s="38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38"/>
      <c r="V360" s="38"/>
      <c r="W360" s="38"/>
      <c r="X360" s="38"/>
      <c r="Y360" s="38"/>
      <c r="Z360" s="38"/>
      <c r="AA360" s="38"/>
      <c r="AB360" s="38"/>
      <c r="AC360" s="38"/>
    </row>
    <row r="361" spans="1:29" ht="15.75">
      <c r="A361" s="38"/>
      <c r="B361" s="38"/>
      <c r="C361" s="38"/>
      <c r="D361" s="38"/>
      <c r="E361" s="38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38"/>
      <c r="V361" s="38"/>
      <c r="W361" s="38"/>
      <c r="X361" s="38"/>
      <c r="Y361" s="38"/>
      <c r="Z361" s="38"/>
      <c r="AA361" s="38"/>
      <c r="AB361" s="38"/>
      <c r="AC361" s="38"/>
    </row>
    <row r="362" spans="1:29" ht="15.75">
      <c r="A362" s="38"/>
      <c r="B362" s="38"/>
      <c r="C362" s="38"/>
      <c r="D362" s="38"/>
      <c r="E362" s="38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38"/>
      <c r="V362" s="38"/>
      <c r="W362" s="38"/>
      <c r="X362" s="38"/>
      <c r="Y362" s="38"/>
      <c r="Z362" s="38"/>
      <c r="AA362" s="38"/>
      <c r="AB362" s="38"/>
      <c r="AC362" s="38"/>
    </row>
    <row r="363" spans="1:29" ht="15.75">
      <c r="A363" s="38"/>
      <c r="B363" s="38"/>
      <c r="C363" s="38"/>
      <c r="D363" s="38"/>
      <c r="E363" s="38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38"/>
      <c r="V363" s="38"/>
      <c r="W363" s="38"/>
      <c r="X363" s="38"/>
      <c r="Y363" s="38"/>
      <c r="Z363" s="38"/>
      <c r="AA363" s="38"/>
      <c r="AB363" s="38"/>
      <c r="AC363" s="38"/>
    </row>
    <row r="364" spans="1:29" ht="15.75">
      <c r="A364" s="38"/>
      <c r="B364" s="38"/>
      <c r="C364" s="38"/>
      <c r="D364" s="38"/>
      <c r="E364" s="38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38"/>
      <c r="V364" s="38"/>
      <c r="W364" s="38"/>
      <c r="X364" s="38"/>
      <c r="Y364" s="38"/>
      <c r="Z364" s="38"/>
      <c r="AA364" s="38"/>
      <c r="AB364" s="38"/>
      <c r="AC364" s="38"/>
    </row>
    <row r="365" spans="1:29" ht="15.75">
      <c r="A365" s="38"/>
      <c r="B365" s="38"/>
      <c r="C365" s="38"/>
      <c r="D365" s="38"/>
      <c r="E365" s="38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38"/>
      <c r="V365" s="38"/>
      <c r="W365" s="38"/>
      <c r="X365" s="38"/>
      <c r="Y365" s="38"/>
      <c r="Z365" s="38"/>
      <c r="AA365" s="38"/>
      <c r="AB365" s="38"/>
      <c r="AC365" s="38"/>
    </row>
    <row r="366" spans="1:29" ht="15.75">
      <c r="A366" s="38"/>
      <c r="B366" s="38"/>
      <c r="C366" s="38"/>
      <c r="D366" s="38"/>
      <c r="E366" s="38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38"/>
      <c r="V366" s="38"/>
      <c r="W366" s="38"/>
      <c r="X366" s="38"/>
      <c r="Y366" s="38"/>
      <c r="Z366" s="38"/>
      <c r="AA366" s="38"/>
      <c r="AB366" s="38"/>
      <c r="AC366" s="38"/>
    </row>
    <row r="367" spans="1:29" ht="15.75">
      <c r="A367" s="38"/>
      <c r="B367" s="38"/>
      <c r="C367" s="38"/>
      <c r="D367" s="38"/>
      <c r="E367" s="38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38"/>
      <c r="V367" s="38"/>
      <c r="W367" s="38"/>
      <c r="X367" s="38"/>
      <c r="Y367" s="38"/>
      <c r="Z367" s="38"/>
      <c r="AA367" s="38"/>
      <c r="AB367" s="38"/>
      <c r="AC367" s="38"/>
    </row>
    <row r="368" spans="1:29" ht="15.75">
      <c r="A368" s="38"/>
      <c r="B368" s="38"/>
      <c r="C368" s="38"/>
      <c r="D368" s="38"/>
      <c r="E368" s="38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38"/>
      <c r="V368" s="38"/>
      <c r="W368" s="38"/>
      <c r="X368" s="38"/>
      <c r="Y368" s="38"/>
      <c r="Z368" s="38"/>
      <c r="AA368" s="38"/>
      <c r="AB368" s="38"/>
      <c r="AC368" s="38"/>
    </row>
    <row r="369" spans="1:29" ht="15.75">
      <c r="A369" s="38"/>
      <c r="B369" s="38"/>
      <c r="C369" s="38"/>
      <c r="D369" s="38"/>
      <c r="E369" s="38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38"/>
      <c r="V369" s="38"/>
      <c r="W369" s="38"/>
      <c r="X369" s="38"/>
      <c r="Y369" s="38"/>
      <c r="Z369" s="38"/>
      <c r="AA369" s="38"/>
      <c r="AB369" s="38"/>
      <c r="AC369" s="38"/>
    </row>
    <row r="370" spans="1:29" ht="15.75">
      <c r="A370" s="38"/>
      <c r="B370" s="38"/>
      <c r="C370" s="38"/>
      <c r="D370" s="38"/>
      <c r="E370" s="38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38"/>
      <c r="V370" s="38"/>
      <c r="W370" s="38"/>
      <c r="X370" s="38"/>
      <c r="Y370" s="38"/>
      <c r="Z370" s="38"/>
      <c r="AA370" s="38"/>
      <c r="AB370" s="38"/>
      <c r="AC370" s="38"/>
    </row>
    <row r="371" spans="1:29" ht="15.75">
      <c r="A371" s="38"/>
      <c r="B371" s="38"/>
      <c r="C371" s="38"/>
      <c r="D371" s="38"/>
      <c r="E371" s="38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38"/>
      <c r="V371" s="38"/>
      <c r="W371" s="38"/>
      <c r="X371" s="38"/>
      <c r="Y371" s="38"/>
      <c r="Z371" s="38"/>
      <c r="AA371" s="38"/>
      <c r="AB371" s="38"/>
      <c r="AC371" s="38"/>
    </row>
    <row r="372" spans="1:29" ht="15.75">
      <c r="A372" s="38"/>
      <c r="B372" s="38"/>
      <c r="C372" s="38"/>
      <c r="D372" s="38"/>
      <c r="E372" s="38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38"/>
      <c r="V372" s="38"/>
      <c r="W372" s="38"/>
      <c r="X372" s="38"/>
      <c r="Y372" s="38"/>
      <c r="Z372" s="38"/>
      <c r="AA372" s="38"/>
      <c r="AB372" s="38"/>
      <c r="AC372" s="38"/>
    </row>
    <row r="373" spans="1:29" ht="15.75">
      <c r="A373" s="38"/>
      <c r="B373" s="38"/>
      <c r="C373" s="38"/>
      <c r="D373" s="38"/>
      <c r="E373" s="38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38"/>
      <c r="V373" s="38"/>
      <c r="W373" s="38"/>
      <c r="X373" s="38"/>
      <c r="Y373" s="38"/>
      <c r="Z373" s="38"/>
      <c r="AA373" s="38"/>
      <c r="AB373" s="38"/>
      <c r="AC373" s="38"/>
    </row>
    <row r="374" spans="1:29" ht="15.75">
      <c r="A374" s="38"/>
      <c r="B374" s="38"/>
      <c r="C374" s="38"/>
      <c r="D374" s="38"/>
      <c r="E374" s="38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38"/>
      <c r="V374" s="38"/>
      <c r="W374" s="38"/>
      <c r="X374" s="38"/>
      <c r="Y374" s="38"/>
      <c r="Z374" s="38"/>
      <c r="AA374" s="38"/>
      <c r="AB374" s="38"/>
      <c r="AC374" s="38"/>
    </row>
    <row r="375" spans="1:29" ht="15.75">
      <c r="A375" s="38"/>
      <c r="B375" s="38"/>
      <c r="C375" s="38"/>
      <c r="D375" s="38"/>
      <c r="E375" s="38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38"/>
      <c r="V375" s="38"/>
      <c r="W375" s="38"/>
      <c r="X375" s="38"/>
      <c r="Y375" s="38"/>
      <c r="Z375" s="38"/>
      <c r="AA375" s="38"/>
      <c r="AB375" s="38"/>
      <c r="AC375" s="38"/>
    </row>
    <row r="376" spans="1:29" ht="15.75">
      <c r="A376" s="38"/>
      <c r="B376" s="38"/>
      <c r="C376" s="38"/>
      <c r="D376" s="38"/>
      <c r="E376" s="38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38"/>
      <c r="V376" s="38"/>
      <c r="W376" s="38"/>
      <c r="X376" s="38"/>
      <c r="Y376" s="38"/>
      <c r="Z376" s="38"/>
      <c r="AA376" s="38"/>
      <c r="AB376" s="38"/>
      <c r="AC376" s="38"/>
    </row>
    <row r="377" spans="1:29" ht="15.75">
      <c r="A377" s="38"/>
      <c r="B377" s="38"/>
      <c r="C377" s="38"/>
      <c r="D377" s="38"/>
      <c r="E377" s="38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38"/>
      <c r="V377" s="38"/>
      <c r="W377" s="38"/>
      <c r="X377" s="38"/>
      <c r="Y377" s="38"/>
      <c r="Z377" s="38"/>
      <c r="AA377" s="38"/>
      <c r="AB377" s="38"/>
      <c r="AC377" s="38"/>
    </row>
    <row r="378" spans="1:29" ht="15.75">
      <c r="A378" s="38"/>
      <c r="B378" s="38"/>
      <c r="C378" s="38"/>
      <c r="D378" s="38"/>
      <c r="E378" s="38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38"/>
      <c r="V378" s="38"/>
      <c r="W378" s="38"/>
      <c r="X378" s="38"/>
      <c r="Y378" s="38"/>
      <c r="Z378" s="38"/>
      <c r="AA378" s="38"/>
      <c r="AB378" s="38"/>
      <c r="AC378" s="38"/>
    </row>
    <row r="379" spans="1:29" ht="15.75">
      <c r="A379" s="38"/>
      <c r="B379" s="38"/>
      <c r="C379" s="38"/>
      <c r="D379" s="38"/>
      <c r="E379" s="38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38"/>
      <c r="V379" s="38"/>
      <c r="W379" s="38"/>
      <c r="X379" s="38"/>
      <c r="Y379" s="38"/>
      <c r="Z379" s="38"/>
      <c r="AA379" s="38"/>
      <c r="AB379" s="38"/>
      <c r="AC379" s="38"/>
    </row>
    <row r="380" spans="1:29" ht="15.75">
      <c r="A380" s="38"/>
      <c r="B380" s="38"/>
      <c r="C380" s="38"/>
      <c r="D380" s="38"/>
      <c r="E380" s="38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38"/>
      <c r="V380" s="38"/>
      <c r="W380" s="38"/>
      <c r="X380" s="38"/>
      <c r="Y380" s="38"/>
      <c r="Z380" s="38"/>
      <c r="AA380" s="38"/>
      <c r="AB380" s="38"/>
      <c r="AC380" s="38"/>
    </row>
    <row r="381" spans="1:29" ht="15.75">
      <c r="A381" s="38"/>
      <c r="B381" s="38"/>
      <c r="C381" s="38"/>
      <c r="D381" s="38"/>
      <c r="E381" s="38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38"/>
      <c r="V381" s="38"/>
      <c r="W381" s="38"/>
      <c r="X381" s="38"/>
      <c r="Y381" s="38"/>
      <c r="Z381" s="38"/>
      <c r="AA381" s="38"/>
      <c r="AB381" s="38"/>
      <c r="AC381" s="38"/>
    </row>
    <row r="382" spans="1:29" ht="15.75">
      <c r="A382" s="38"/>
      <c r="B382" s="38"/>
      <c r="C382" s="38"/>
      <c r="D382" s="38"/>
      <c r="E382" s="38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38"/>
      <c r="V382" s="38"/>
      <c r="W382" s="38"/>
      <c r="X382" s="38"/>
      <c r="Y382" s="38"/>
      <c r="Z382" s="38"/>
      <c r="AA382" s="38"/>
      <c r="AB382" s="38"/>
      <c r="AC382" s="38"/>
    </row>
    <row r="383" spans="1:29" ht="15.75">
      <c r="A383" s="38"/>
      <c r="B383" s="38"/>
      <c r="C383" s="38"/>
      <c r="D383" s="38"/>
      <c r="E383" s="38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38"/>
      <c r="V383" s="38"/>
      <c r="W383" s="38"/>
      <c r="X383" s="38"/>
      <c r="Y383" s="38"/>
      <c r="Z383" s="38"/>
      <c r="AA383" s="38"/>
      <c r="AB383" s="38"/>
      <c r="AC383" s="38"/>
    </row>
    <row r="384" spans="1:29" ht="15.75">
      <c r="A384" s="38"/>
      <c r="B384" s="38"/>
      <c r="C384" s="38"/>
      <c r="D384" s="38"/>
      <c r="E384" s="38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38"/>
      <c r="V384" s="38"/>
      <c r="W384" s="38"/>
      <c r="X384" s="38"/>
      <c r="Y384" s="38"/>
      <c r="Z384" s="38"/>
      <c r="AA384" s="38"/>
      <c r="AB384" s="38"/>
      <c r="AC384" s="38"/>
    </row>
    <row r="385" spans="1:29" ht="15.75">
      <c r="A385" s="38"/>
      <c r="B385" s="38"/>
      <c r="C385" s="38"/>
      <c r="D385" s="38"/>
      <c r="E385" s="38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38"/>
      <c r="V385" s="38"/>
      <c r="W385" s="38"/>
      <c r="X385" s="38"/>
      <c r="Y385" s="38"/>
      <c r="Z385" s="38"/>
      <c r="AA385" s="38"/>
      <c r="AB385" s="38"/>
      <c r="AC385" s="38"/>
    </row>
    <row r="386" spans="1:29" ht="15.75">
      <c r="A386" s="38"/>
      <c r="B386" s="38"/>
      <c r="C386" s="38"/>
      <c r="D386" s="38"/>
      <c r="E386" s="38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38"/>
      <c r="V386" s="38"/>
      <c r="W386" s="38"/>
      <c r="X386" s="38"/>
      <c r="Y386" s="38"/>
      <c r="Z386" s="38"/>
      <c r="AA386" s="38"/>
      <c r="AB386" s="38"/>
      <c r="AC386" s="38"/>
    </row>
    <row r="387" spans="1:29" ht="15.75">
      <c r="A387" s="38"/>
      <c r="B387" s="38"/>
      <c r="C387" s="38"/>
      <c r="D387" s="38"/>
      <c r="E387" s="38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38"/>
      <c r="V387" s="38"/>
      <c r="W387" s="38"/>
      <c r="X387" s="38"/>
      <c r="Y387" s="38"/>
      <c r="Z387" s="38"/>
      <c r="AA387" s="38"/>
      <c r="AB387" s="38"/>
      <c r="AC387" s="38"/>
    </row>
    <row r="388" spans="1:29" ht="15.75">
      <c r="A388" s="38"/>
      <c r="B388" s="38"/>
      <c r="C388" s="38"/>
      <c r="D388" s="38"/>
      <c r="E388" s="38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38"/>
      <c r="V388" s="38"/>
      <c r="W388" s="38"/>
      <c r="X388" s="38"/>
      <c r="Y388" s="38"/>
      <c r="Z388" s="38"/>
      <c r="AA388" s="38"/>
      <c r="AB388" s="38"/>
      <c r="AC388" s="38"/>
    </row>
    <row r="389" spans="1:29" ht="15.75">
      <c r="A389" s="38"/>
      <c r="B389" s="38"/>
      <c r="C389" s="38"/>
      <c r="D389" s="38"/>
      <c r="E389" s="38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38"/>
      <c r="V389" s="38"/>
      <c r="W389" s="38"/>
      <c r="X389" s="38"/>
      <c r="Y389" s="38"/>
      <c r="Z389" s="38"/>
      <c r="AA389" s="38"/>
      <c r="AB389" s="38"/>
      <c r="AC389" s="38"/>
    </row>
    <row r="390" spans="1:29" ht="15.75">
      <c r="A390" s="38"/>
      <c r="B390" s="38"/>
      <c r="C390" s="38"/>
      <c r="D390" s="38"/>
      <c r="E390" s="38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38"/>
      <c r="V390" s="38"/>
      <c r="W390" s="38"/>
      <c r="X390" s="38"/>
      <c r="Y390" s="38"/>
      <c r="Z390" s="38"/>
      <c r="AA390" s="38"/>
      <c r="AB390" s="38"/>
      <c r="AC390" s="38"/>
    </row>
    <row r="391" spans="1:29" ht="15.75">
      <c r="A391" s="38"/>
      <c r="B391" s="38"/>
      <c r="C391" s="38"/>
      <c r="D391" s="38"/>
      <c r="E391" s="38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38"/>
      <c r="V391" s="38"/>
      <c r="W391" s="38"/>
      <c r="X391" s="38"/>
      <c r="Y391" s="38"/>
      <c r="Z391" s="38"/>
      <c r="AA391" s="38"/>
      <c r="AB391" s="38"/>
      <c r="AC391" s="38"/>
    </row>
    <row r="392" spans="1:29" ht="15.75">
      <c r="A392" s="38"/>
      <c r="B392" s="38"/>
      <c r="C392" s="38"/>
      <c r="D392" s="38"/>
      <c r="E392" s="38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38"/>
      <c r="V392" s="38"/>
      <c r="W392" s="38"/>
      <c r="X392" s="38"/>
      <c r="Y392" s="38"/>
      <c r="Z392" s="38"/>
      <c r="AA392" s="38"/>
      <c r="AB392" s="38"/>
      <c r="AC392" s="38"/>
    </row>
    <row r="393" spans="1:29" ht="15.75">
      <c r="A393" s="38"/>
      <c r="B393" s="38"/>
      <c r="C393" s="38"/>
      <c r="D393" s="38"/>
      <c r="E393" s="38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38"/>
      <c r="V393" s="38"/>
      <c r="W393" s="38"/>
      <c r="X393" s="38"/>
      <c r="Y393" s="38"/>
      <c r="Z393" s="38"/>
      <c r="AA393" s="38"/>
      <c r="AB393" s="38"/>
      <c r="AC393" s="38"/>
    </row>
    <row r="394" spans="1:29" ht="15.75">
      <c r="A394" s="38"/>
      <c r="B394" s="38"/>
      <c r="C394" s="38"/>
      <c r="D394" s="38"/>
      <c r="E394" s="38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38"/>
      <c r="V394" s="38"/>
      <c r="W394" s="38"/>
      <c r="X394" s="38"/>
      <c r="Y394" s="38"/>
      <c r="Z394" s="38"/>
      <c r="AA394" s="38"/>
      <c r="AB394" s="38"/>
      <c r="AC394" s="38"/>
    </row>
    <row r="395" spans="1:29" ht="15.75">
      <c r="A395" s="38"/>
      <c r="B395" s="38"/>
      <c r="C395" s="38"/>
      <c r="D395" s="38"/>
      <c r="E395" s="38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38"/>
      <c r="V395" s="38"/>
      <c r="W395" s="38"/>
      <c r="X395" s="38"/>
      <c r="Y395" s="38"/>
      <c r="Z395" s="38"/>
      <c r="AA395" s="38"/>
      <c r="AB395" s="38"/>
      <c r="AC395" s="38"/>
    </row>
    <row r="396" spans="1:29" ht="15.75">
      <c r="A396" s="38"/>
      <c r="B396" s="38"/>
      <c r="C396" s="38"/>
      <c r="D396" s="38"/>
      <c r="E396" s="38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38"/>
      <c r="V396" s="38"/>
      <c r="W396" s="38"/>
      <c r="X396" s="38"/>
      <c r="Y396" s="38"/>
      <c r="Z396" s="38"/>
      <c r="AA396" s="38"/>
      <c r="AB396" s="38"/>
      <c r="AC396" s="38"/>
    </row>
    <row r="397" spans="1:29" ht="15.75">
      <c r="A397" s="38"/>
      <c r="B397" s="38"/>
      <c r="C397" s="38"/>
      <c r="D397" s="38"/>
      <c r="E397" s="38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38"/>
      <c r="V397" s="38"/>
      <c r="W397" s="38"/>
      <c r="X397" s="38"/>
      <c r="Y397" s="38"/>
      <c r="Z397" s="38"/>
      <c r="AA397" s="38"/>
      <c r="AB397" s="38"/>
      <c r="AC397" s="38"/>
    </row>
    <row r="398" spans="1:29" ht="15.75">
      <c r="A398" s="38"/>
      <c r="B398" s="38"/>
      <c r="C398" s="38"/>
      <c r="D398" s="38"/>
      <c r="E398" s="38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38"/>
      <c r="V398" s="38"/>
      <c r="W398" s="38"/>
      <c r="X398" s="38"/>
      <c r="Y398" s="38"/>
      <c r="Z398" s="38"/>
      <c r="AA398" s="38"/>
      <c r="AB398" s="38"/>
      <c r="AC398" s="38"/>
    </row>
    <row r="399" spans="1:29" ht="15.75">
      <c r="A399" s="38"/>
      <c r="B399" s="38"/>
      <c r="C399" s="38"/>
      <c r="D399" s="38"/>
      <c r="E399" s="38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38"/>
      <c r="V399" s="38"/>
      <c r="W399" s="38"/>
      <c r="X399" s="38"/>
      <c r="Y399" s="38"/>
      <c r="Z399" s="38"/>
      <c r="AA399" s="38"/>
      <c r="AB399" s="38"/>
      <c r="AC399" s="38"/>
    </row>
    <row r="400" spans="1:29" ht="15.75">
      <c r="A400" s="38"/>
      <c r="B400" s="38"/>
      <c r="C400" s="38"/>
      <c r="D400" s="38"/>
      <c r="E400" s="38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38"/>
      <c r="V400" s="38"/>
      <c r="W400" s="38"/>
      <c r="X400" s="38"/>
      <c r="Y400" s="38"/>
      <c r="Z400" s="38"/>
      <c r="AA400" s="38"/>
      <c r="AB400" s="38"/>
      <c r="AC400" s="38"/>
    </row>
    <row r="401" spans="1:29" ht="15.75">
      <c r="A401" s="38"/>
      <c r="B401" s="38"/>
      <c r="C401" s="38"/>
      <c r="D401" s="38"/>
      <c r="E401" s="38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38"/>
      <c r="V401" s="38"/>
      <c r="W401" s="38"/>
      <c r="X401" s="38"/>
      <c r="Y401" s="38"/>
      <c r="Z401" s="38"/>
      <c r="AA401" s="38"/>
      <c r="AB401" s="38"/>
      <c r="AC401" s="38"/>
    </row>
    <row r="402" spans="1:29" ht="15.75">
      <c r="A402" s="38"/>
      <c r="B402" s="38"/>
      <c r="C402" s="38"/>
      <c r="D402" s="38"/>
      <c r="E402" s="38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38"/>
      <c r="V402" s="38"/>
      <c r="W402" s="38"/>
      <c r="X402" s="38"/>
      <c r="Y402" s="38"/>
      <c r="Z402" s="38"/>
      <c r="AA402" s="38"/>
      <c r="AB402" s="38"/>
      <c r="AC402" s="38"/>
    </row>
    <row r="403" spans="1:29" ht="15.75">
      <c r="A403" s="38"/>
      <c r="B403" s="38"/>
      <c r="C403" s="38"/>
      <c r="D403" s="38"/>
      <c r="E403" s="38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38"/>
      <c r="V403" s="38"/>
      <c r="W403" s="38"/>
      <c r="X403" s="38"/>
      <c r="Y403" s="38"/>
      <c r="Z403" s="38"/>
      <c r="AA403" s="38"/>
      <c r="AB403" s="38"/>
      <c r="AC403" s="38"/>
    </row>
    <row r="404" spans="1:29" ht="15.75">
      <c r="A404" s="38"/>
      <c r="B404" s="38"/>
      <c r="C404" s="38"/>
      <c r="D404" s="38"/>
      <c r="E404" s="38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38"/>
      <c r="V404" s="38"/>
      <c r="W404" s="38"/>
      <c r="X404" s="38"/>
      <c r="Y404" s="38"/>
      <c r="Z404" s="38"/>
      <c r="AA404" s="38"/>
      <c r="AB404" s="38"/>
      <c r="AC404" s="38"/>
    </row>
    <row r="405" spans="1:29" ht="15.75">
      <c r="A405" s="38"/>
      <c r="B405" s="38"/>
      <c r="C405" s="38"/>
      <c r="D405" s="38"/>
      <c r="E405" s="38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38"/>
      <c r="V405" s="38"/>
      <c r="W405" s="38"/>
      <c r="X405" s="38"/>
      <c r="Y405" s="38"/>
      <c r="Z405" s="38"/>
      <c r="AA405" s="38"/>
      <c r="AB405" s="38"/>
      <c r="AC405" s="38"/>
    </row>
    <row r="406" spans="1:29" ht="15.75">
      <c r="A406" s="38"/>
      <c r="B406" s="38"/>
      <c r="C406" s="38"/>
      <c r="D406" s="38"/>
      <c r="E406" s="38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38"/>
      <c r="V406" s="38"/>
      <c r="W406" s="38"/>
      <c r="X406" s="38"/>
      <c r="Y406" s="38"/>
      <c r="Z406" s="38"/>
      <c r="AA406" s="38"/>
      <c r="AB406" s="38"/>
      <c r="AC406" s="38"/>
    </row>
    <row r="407" spans="1:29" ht="15.75">
      <c r="A407" s="38"/>
      <c r="B407" s="38"/>
      <c r="C407" s="38"/>
      <c r="D407" s="38"/>
      <c r="E407" s="38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38"/>
      <c r="V407" s="38"/>
      <c r="W407" s="38"/>
      <c r="X407" s="38"/>
      <c r="Y407" s="38"/>
      <c r="Z407" s="38"/>
      <c r="AA407" s="38"/>
      <c r="AB407" s="38"/>
      <c r="AC407" s="38"/>
    </row>
    <row r="408" spans="1:29" ht="15.75">
      <c r="A408" s="38"/>
      <c r="B408" s="38"/>
      <c r="C408" s="38"/>
      <c r="D408" s="38"/>
      <c r="E408" s="38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38"/>
      <c r="V408" s="38"/>
      <c r="W408" s="38"/>
      <c r="X408" s="38"/>
      <c r="Y408" s="38"/>
      <c r="Z408" s="38"/>
      <c r="AA408" s="38"/>
      <c r="AB408" s="38"/>
      <c r="AC408" s="38"/>
    </row>
    <row r="409" spans="1:29" ht="15.75">
      <c r="A409" s="38"/>
      <c r="B409" s="38"/>
      <c r="C409" s="38"/>
      <c r="D409" s="38"/>
      <c r="E409" s="38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38"/>
      <c r="V409" s="38"/>
      <c r="W409" s="38"/>
      <c r="X409" s="38"/>
      <c r="Y409" s="38"/>
      <c r="Z409" s="38"/>
      <c r="AA409" s="38"/>
      <c r="AB409" s="38"/>
      <c r="AC409" s="38"/>
    </row>
    <row r="410" spans="1:29" ht="15.75">
      <c r="A410" s="38"/>
      <c r="B410" s="38"/>
      <c r="C410" s="38"/>
      <c r="D410" s="38"/>
      <c r="E410" s="38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38"/>
      <c r="V410" s="38"/>
      <c r="W410" s="38"/>
      <c r="X410" s="38"/>
      <c r="Y410" s="38"/>
      <c r="Z410" s="38"/>
      <c r="AA410" s="38"/>
      <c r="AB410" s="38"/>
      <c r="AC410" s="38"/>
    </row>
    <row r="411" spans="1:29" ht="15.75">
      <c r="A411" s="38"/>
      <c r="B411" s="38"/>
      <c r="C411" s="38"/>
      <c r="D411" s="38"/>
      <c r="E411" s="38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38"/>
      <c r="V411" s="38"/>
      <c r="W411" s="38"/>
      <c r="X411" s="38"/>
      <c r="Y411" s="38"/>
      <c r="Z411" s="38"/>
      <c r="AA411" s="38"/>
      <c r="AB411" s="38"/>
      <c r="AC411" s="38"/>
    </row>
    <row r="412" spans="1:29" ht="15.75">
      <c r="A412" s="38"/>
      <c r="B412" s="38"/>
      <c r="C412" s="38"/>
      <c r="D412" s="38"/>
      <c r="E412" s="38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38"/>
      <c r="V412" s="38"/>
      <c r="W412" s="38"/>
      <c r="X412" s="38"/>
      <c r="Y412" s="38"/>
      <c r="Z412" s="38"/>
      <c r="AA412" s="38"/>
      <c r="AB412" s="38"/>
      <c r="AC412" s="38"/>
    </row>
    <row r="413" spans="1:29" ht="15.75">
      <c r="A413" s="38"/>
      <c r="B413" s="38"/>
      <c r="C413" s="38"/>
      <c r="D413" s="38"/>
      <c r="E413" s="38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38"/>
      <c r="V413" s="38"/>
      <c r="W413" s="38"/>
      <c r="X413" s="38"/>
      <c r="Y413" s="38"/>
      <c r="Z413" s="38"/>
      <c r="AA413" s="38"/>
      <c r="AB413" s="38"/>
      <c r="AC413" s="38"/>
    </row>
    <row r="414" spans="1:29" ht="15.75">
      <c r="A414" s="38"/>
      <c r="B414" s="38"/>
      <c r="C414" s="38"/>
      <c r="D414" s="38"/>
      <c r="E414" s="38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38"/>
      <c r="V414" s="38"/>
      <c r="W414" s="38"/>
      <c r="X414" s="38"/>
      <c r="Y414" s="38"/>
      <c r="Z414" s="38"/>
      <c r="AA414" s="38"/>
      <c r="AB414" s="38"/>
      <c r="AC414" s="38"/>
    </row>
    <row r="415" spans="1:29" ht="15.75">
      <c r="A415" s="38"/>
      <c r="B415" s="38"/>
      <c r="C415" s="38"/>
      <c r="D415" s="38"/>
      <c r="E415" s="38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38"/>
      <c r="V415" s="38"/>
      <c r="W415" s="38"/>
      <c r="X415" s="38"/>
      <c r="Y415" s="38"/>
      <c r="Z415" s="38"/>
      <c r="AA415" s="38"/>
      <c r="AB415" s="38"/>
      <c r="AC415" s="38"/>
    </row>
    <row r="416" spans="1:29" ht="15.75">
      <c r="A416" s="38"/>
      <c r="B416" s="38"/>
      <c r="C416" s="38"/>
      <c r="D416" s="38"/>
      <c r="E416" s="38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38"/>
      <c r="V416" s="38"/>
      <c r="W416" s="38"/>
      <c r="X416" s="38"/>
      <c r="Y416" s="38"/>
      <c r="Z416" s="38"/>
      <c r="AA416" s="38"/>
      <c r="AB416" s="38"/>
      <c r="AC416" s="38"/>
    </row>
    <row r="417" spans="1:29" ht="15.75">
      <c r="A417" s="38"/>
      <c r="B417" s="38"/>
      <c r="C417" s="38"/>
      <c r="D417" s="38"/>
      <c r="E417" s="38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38"/>
      <c r="V417" s="38"/>
      <c r="W417" s="38"/>
      <c r="X417" s="38"/>
      <c r="Y417" s="38"/>
      <c r="Z417" s="38"/>
      <c r="AA417" s="38"/>
      <c r="AB417" s="38"/>
      <c r="AC417" s="38"/>
    </row>
    <row r="418" spans="1:29" ht="15.75">
      <c r="A418" s="38"/>
      <c r="B418" s="38"/>
      <c r="C418" s="38"/>
      <c r="D418" s="38"/>
      <c r="E418" s="38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38"/>
      <c r="V418" s="38"/>
      <c r="W418" s="38"/>
      <c r="X418" s="38"/>
      <c r="Y418" s="38"/>
      <c r="Z418" s="38"/>
      <c r="AA418" s="38"/>
      <c r="AB418" s="38"/>
      <c r="AC418" s="38"/>
    </row>
    <row r="419" spans="1:29" ht="15.75">
      <c r="A419" s="38"/>
      <c r="B419" s="38"/>
      <c r="C419" s="38"/>
      <c r="D419" s="38"/>
      <c r="E419" s="38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38"/>
      <c r="V419" s="38"/>
      <c r="W419" s="38"/>
      <c r="X419" s="38"/>
      <c r="Y419" s="38"/>
      <c r="Z419" s="38"/>
      <c r="AA419" s="38"/>
      <c r="AB419" s="38"/>
      <c r="AC419" s="38"/>
    </row>
    <row r="420" spans="1:29" ht="15.75">
      <c r="A420" s="38"/>
      <c r="B420" s="38"/>
      <c r="C420" s="38"/>
      <c r="D420" s="38"/>
      <c r="E420" s="38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38"/>
      <c r="V420" s="38"/>
      <c r="W420" s="38"/>
      <c r="X420" s="38"/>
      <c r="Y420" s="38"/>
      <c r="Z420" s="38"/>
      <c r="AA420" s="38"/>
      <c r="AB420" s="38"/>
      <c r="AC420" s="38"/>
    </row>
    <row r="421" spans="1:29" ht="15.75">
      <c r="A421" s="38"/>
      <c r="B421" s="38"/>
      <c r="C421" s="38"/>
      <c r="D421" s="38"/>
      <c r="E421" s="38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38"/>
      <c r="V421" s="38"/>
      <c r="W421" s="38"/>
      <c r="X421" s="38"/>
      <c r="Y421" s="38"/>
      <c r="Z421" s="38"/>
      <c r="AA421" s="38"/>
      <c r="AB421" s="38"/>
      <c r="AC421" s="38"/>
    </row>
    <row r="422" spans="1:29" ht="15.75">
      <c r="A422" s="38"/>
      <c r="B422" s="38"/>
      <c r="C422" s="38"/>
      <c r="D422" s="38"/>
      <c r="E422" s="38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38"/>
      <c r="V422" s="38"/>
      <c r="W422" s="38"/>
      <c r="X422" s="38"/>
      <c r="Y422" s="38"/>
      <c r="Z422" s="38"/>
      <c r="AA422" s="38"/>
      <c r="AB422" s="38"/>
      <c r="AC422" s="38"/>
    </row>
    <row r="423" spans="1:29" ht="15.75">
      <c r="A423" s="38"/>
      <c r="B423" s="38"/>
      <c r="C423" s="38"/>
      <c r="D423" s="38"/>
      <c r="E423" s="38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38"/>
      <c r="V423" s="38"/>
      <c r="W423" s="38"/>
      <c r="X423" s="38"/>
      <c r="Y423" s="38"/>
      <c r="Z423" s="38"/>
      <c r="AA423" s="38"/>
      <c r="AB423" s="38"/>
      <c r="AC423" s="38"/>
    </row>
    <row r="424" spans="1:29" ht="15.75">
      <c r="A424" s="38"/>
      <c r="B424" s="38"/>
      <c r="C424" s="38"/>
      <c r="D424" s="38"/>
      <c r="E424" s="38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38"/>
      <c r="V424" s="38"/>
      <c r="W424" s="38"/>
      <c r="X424" s="38"/>
      <c r="Y424" s="38"/>
      <c r="Z424" s="38"/>
      <c r="AA424" s="38"/>
      <c r="AB424" s="38"/>
      <c r="AC424" s="38"/>
    </row>
    <row r="425" spans="1:29" ht="15.75">
      <c r="A425" s="38"/>
      <c r="B425" s="38"/>
      <c r="C425" s="38"/>
      <c r="D425" s="38"/>
      <c r="E425" s="38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38"/>
      <c r="V425" s="38"/>
      <c r="W425" s="38"/>
      <c r="X425" s="38"/>
      <c r="Y425" s="38"/>
      <c r="Z425" s="38"/>
      <c r="AA425" s="38"/>
      <c r="AB425" s="38"/>
      <c r="AC425" s="38"/>
    </row>
    <row r="426" spans="1:29" ht="15.75">
      <c r="A426" s="38"/>
      <c r="B426" s="38"/>
      <c r="C426" s="38"/>
      <c r="D426" s="38"/>
      <c r="E426" s="38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38"/>
      <c r="V426" s="38"/>
      <c r="W426" s="38"/>
      <c r="X426" s="38"/>
      <c r="Y426" s="38"/>
      <c r="Z426" s="38"/>
      <c r="AA426" s="38"/>
      <c r="AB426" s="38"/>
      <c r="AC426" s="38"/>
    </row>
    <row r="427" spans="1:29" ht="15.75">
      <c r="A427" s="38"/>
      <c r="B427" s="38"/>
      <c r="C427" s="38"/>
      <c r="D427" s="38"/>
      <c r="E427" s="38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38"/>
      <c r="V427" s="38"/>
      <c r="W427" s="38"/>
      <c r="X427" s="38"/>
      <c r="Y427" s="38"/>
      <c r="Z427" s="38"/>
      <c r="AA427" s="38"/>
      <c r="AB427" s="38"/>
      <c r="AC427" s="38"/>
    </row>
    <row r="428" spans="1:29" ht="15.75">
      <c r="A428" s="38"/>
      <c r="B428" s="38"/>
      <c r="C428" s="38"/>
      <c r="D428" s="38"/>
      <c r="E428" s="38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38"/>
      <c r="V428" s="38"/>
      <c r="W428" s="38"/>
      <c r="X428" s="38"/>
      <c r="Y428" s="38"/>
      <c r="Z428" s="38"/>
      <c r="AA428" s="38"/>
      <c r="AB428" s="38"/>
      <c r="AC428" s="38"/>
    </row>
    <row r="429" spans="1:29" ht="15.75">
      <c r="A429" s="38"/>
      <c r="B429" s="38"/>
      <c r="C429" s="38"/>
      <c r="D429" s="38"/>
      <c r="E429" s="38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38"/>
      <c r="V429" s="38"/>
      <c r="W429" s="38"/>
      <c r="X429" s="38"/>
      <c r="Y429" s="38"/>
      <c r="Z429" s="38"/>
      <c r="AA429" s="38"/>
      <c r="AB429" s="38"/>
      <c r="AC429" s="38"/>
    </row>
    <row r="430" spans="1:29" ht="15.75">
      <c r="A430" s="38"/>
      <c r="B430" s="38"/>
      <c r="C430" s="38"/>
      <c r="D430" s="38"/>
      <c r="E430" s="38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38"/>
      <c r="V430" s="38"/>
      <c r="W430" s="38"/>
      <c r="X430" s="38"/>
      <c r="Y430" s="38"/>
      <c r="Z430" s="38"/>
      <c r="AA430" s="38"/>
      <c r="AB430" s="38"/>
      <c r="AC430" s="38"/>
    </row>
    <row r="431" spans="1:29" ht="15.75">
      <c r="A431" s="38"/>
      <c r="B431" s="38"/>
      <c r="C431" s="38"/>
      <c r="D431" s="38"/>
      <c r="E431" s="38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38"/>
      <c r="V431" s="38"/>
      <c r="W431" s="38"/>
      <c r="X431" s="38"/>
      <c r="Y431" s="38"/>
      <c r="Z431" s="38"/>
      <c r="AA431" s="38"/>
      <c r="AB431" s="38"/>
      <c r="AC431" s="38"/>
    </row>
    <row r="432" spans="1:29" ht="15.75">
      <c r="A432" s="38"/>
      <c r="B432" s="38"/>
      <c r="C432" s="38"/>
      <c r="D432" s="38"/>
      <c r="E432" s="38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38"/>
      <c r="V432" s="38"/>
      <c r="W432" s="38"/>
      <c r="X432" s="38"/>
      <c r="Y432" s="38"/>
      <c r="Z432" s="38"/>
      <c r="AA432" s="38"/>
      <c r="AB432" s="38"/>
      <c r="AC432" s="38"/>
    </row>
    <row r="433" spans="1:29" ht="15.75">
      <c r="A433" s="38"/>
      <c r="B433" s="38"/>
      <c r="C433" s="38"/>
      <c r="D433" s="38"/>
      <c r="E433" s="38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38"/>
      <c r="V433" s="38"/>
      <c r="W433" s="38"/>
      <c r="X433" s="38"/>
      <c r="Y433" s="38"/>
      <c r="Z433" s="38"/>
      <c r="AA433" s="38"/>
      <c r="AB433" s="38"/>
      <c r="AC433" s="38"/>
    </row>
    <row r="434" spans="1:29" ht="15.75">
      <c r="A434" s="38"/>
      <c r="B434" s="38"/>
      <c r="C434" s="38"/>
      <c r="D434" s="38"/>
      <c r="E434" s="38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38"/>
      <c r="V434" s="38"/>
      <c r="W434" s="38"/>
      <c r="X434" s="38"/>
      <c r="Y434" s="38"/>
      <c r="Z434" s="38"/>
      <c r="AA434" s="38"/>
      <c r="AB434" s="38"/>
      <c r="AC434" s="38"/>
    </row>
    <row r="435" spans="1:29" ht="15.75">
      <c r="A435" s="38"/>
      <c r="B435" s="38"/>
      <c r="C435" s="38"/>
      <c r="D435" s="38"/>
      <c r="E435" s="38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38"/>
      <c r="V435" s="38"/>
      <c r="W435" s="38"/>
      <c r="X435" s="38"/>
      <c r="Y435" s="38"/>
      <c r="Z435" s="38"/>
      <c r="AA435" s="38"/>
      <c r="AB435" s="38"/>
      <c r="AC435" s="38"/>
    </row>
    <row r="436" spans="1:29" ht="15.75">
      <c r="A436" s="38"/>
      <c r="B436" s="38"/>
      <c r="C436" s="38"/>
      <c r="D436" s="38"/>
      <c r="E436" s="38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38"/>
      <c r="V436" s="38"/>
      <c r="W436" s="38"/>
      <c r="X436" s="38"/>
      <c r="Y436" s="38"/>
      <c r="Z436" s="38"/>
      <c r="AA436" s="38"/>
      <c r="AB436" s="38"/>
      <c r="AC436" s="38"/>
    </row>
    <row r="437" spans="1:29" ht="15.75">
      <c r="A437" s="38"/>
      <c r="B437" s="38"/>
      <c r="C437" s="38"/>
      <c r="D437" s="38"/>
      <c r="E437" s="38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38"/>
      <c r="V437" s="38"/>
      <c r="W437" s="38"/>
      <c r="X437" s="38"/>
      <c r="Y437" s="38"/>
      <c r="Z437" s="38"/>
      <c r="AA437" s="38"/>
      <c r="AB437" s="38"/>
      <c r="AC437" s="38"/>
    </row>
    <row r="438" spans="1:29" ht="15.75">
      <c r="A438" s="38"/>
      <c r="B438" s="38"/>
      <c r="C438" s="38"/>
      <c r="D438" s="38"/>
      <c r="E438" s="38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38"/>
      <c r="V438" s="38"/>
      <c r="W438" s="38"/>
      <c r="X438" s="38"/>
      <c r="Y438" s="38"/>
      <c r="Z438" s="38"/>
      <c r="AA438" s="38"/>
      <c r="AB438" s="38"/>
      <c r="AC438" s="38"/>
    </row>
    <row r="439" spans="1:29" ht="15.75">
      <c r="A439" s="38"/>
      <c r="B439" s="38"/>
      <c r="C439" s="38"/>
      <c r="D439" s="38"/>
      <c r="E439" s="38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38"/>
      <c r="V439" s="38"/>
      <c r="W439" s="38"/>
      <c r="X439" s="38"/>
      <c r="Y439" s="38"/>
      <c r="Z439" s="38"/>
      <c r="AA439" s="38"/>
      <c r="AB439" s="38"/>
      <c r="AC439" s="38"/>
    </row>
    <row r="440" spans="1:29" ht="15.75">
      <c r="A440" s="38"/>
      <c r="B440" s="38"/>
      <c r="C440" s="38"/>
      <c r="D440" s="38"/>
      <c r="E440" s="38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38"/>
      <c r="V440" s="38"/>
      <c r="W440" s="38"/>
      <c r="X440" s="38"/>
      <c r="Y440" s="38"/>
      <c r="Z440" s="38"/>
      <c r="AA440" s="38"/>
      <c r="AB440" s="38"/>
      <c r="AC440" s="38"/>
    </row>
    <row r="441" spans="1:29" ht="15.75">
      <c r="A441" s="38"/>
      <c r="B441" s="38"/>
      <c r="C441" s="38"/>
      <c r="D441" s="38"/>
      <c r="E441" s="38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38"/>
      <c r="V441" s="38"/>
      <c r="W441" s="38"/>
      <c r="X441" s="38"/>
      <c r="Y441" s="38"/>
      <c r="Z441" s="38"/>
      <c r="AA441" s="38"/>
      <c r="AB441" s="38"/>
      <c r="AC441" s="38"/>
    </row>
    <row r="442" spans="1:29" ht="15.75">
      <c r="A442" s="38"/>
      <c r="B442" s="38"/>
      <c r="C442" s="38"/>
      <c r="D442" s="38"/>
      <c r="E442" s="38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38"/>
      <c r="V442" s="38"/>
      <c r="W442" s="38"/>
      <c r="X442" s="38"/>
      <c r="Y442" s="38"/>
      <c r="Z442" s="38"/>
      <c r="AA442" s="38"/>
      <c r="AB442" s="38"/>
      <c r="AC442" s="38"/>
    </row>
    <row r="443" spans="1:29" ht="15.75">
      <c r="A443" s="38"/>
      <c r="B443" s="38"/>
      <c r="C443" s="38"/>
      <c r="D443" s="38"/>
      <c r="E443" s="38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38"/>
      <c r="V443" s="38"/>
      <c r="W443" s="38"/>
      <c r="X443" s="38"/>
      <c r="Y443" s="38"/>
      <c r="Z443" s="38"/>
      <c r="AA443" s="38"/>
      <c r="AB443" s="38"/>
      <c r="AC443" s="38"/>
    </row>
    <row r="444" spans="1:29" ht="15.75">
      <c r="A444" s="38"/>
      <c r="B444" s="38"/>
      <c r="C444" s="38"/>
      <c r="D444" s="38"/>
      <c r="E444" s="38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38"/>
      <c r="V444" s="38"/>
      <c r="W444" s="38"/>
      <c r="X444" s="38"/>
      <c r="Y444" s="38"/>
      <c r="Z444" s="38"/>
      <c r="AA444" s="38"/>
      <c r="AB444" s="38"/>
      <c r="AC444" s="38"/>
    </row>
    <row r="445" spans="1:29" ht="15.75">
      <c r="A445" s="38"/>
      <c r="B445" s="38"/>
      <c r="C445" s="38"/>
      <c r="D445" s="38"/>
      <c r="E445" s="38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38"/>
      <c r="V445" s="38"/>
      <c r="W445" s="38"/>
      <c r="X445" s="38"/>
      <c r="Y445" s="38"/>
      <c r="Z445" s="38"/>
      <c r="AA445" s="38"/>
      <c r="AB445" s="38"/>
      <c r="AC445" s="38"/>
    </row>
    <row r="446" spans="1:29" ht="15.75">
      <c r="A446" s="38"/>
      <c r="B446" s="38"/>
      <c r="C446" s="38"/>
      <c r="D446" s="38"/>
      <c r="E446" s="38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38"/>
      <c r="V446" s="38"/>
      <c r="W446" s="38"/>
      <c r="X446" s="38"/>
      <c r="Y446" s="38"/>
      <c r="Z446" s="38"/>
      <c r="AA446" s="38"/>
      <c r="AB446" s="38"/>
      <c r="AC446" s="38"/>
    </row>
    <row r="447" spans="1:29" ht="15.75">
      <c r="A447" s="38"/>
      <c r="B447" s="38"/>
      <c r="C447" s="38"/>
      <c r="D447" s="38"/>
      <c r="E447" s="38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38"/>
      <c r="V447" s="38"/>
      <c r="W447" s="38"/>
      <c r="X447" s="38"/>
      <c r="Y447" s="38"/>
      <c r="Z447" s="38"/>
      <c r="AA447" s="38"/>
      <c r="AB447" s="38"/>
      <c r="AC447" s="38"/>
    </row>
    <row r="448" spans="1:29" ht="15.75">
      <c r="A448" s="38"/>
      <c r="B448" s="38"/>
      <c r="C448" s="38"/>
      <c r="D448" s="38"/>
      <c r="E448" s="38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38"/>
      <c r="V448" s="38"/>
      <c r="W448" s="38"/>
      <c r="X448" s="38"/>
      <c r="Y448" s="38"/>
      <c r="Z448" s="38"/>
      <c r="AA448" s="38"/>
      <c r="AB448" s="38"/>
      <c r="AC448" s="38"/>
    </row>
    <row r="449" spans="1:29" ht="15.75">
      <c r="A449" s="38"/>
      <c r="B449" s="38"/>
      <c r="C449" s="38"/>
      <c r="D449" s="38"/>
      <c r="E449" s="38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38"/>
      <c r="V449" s="38"/>
      <c r="W449" s="38"/>
      <c r="X449" s="38"/>
      <c r="Y449" s="38"/>
      <c r="Z449" s="38"/>
      <c r="AA449" s="38"/>
      <c r="AB449" s="38"/>
      <c r="AC449" s="38"/>
    </row>
    <row r="450" spans="1:29" ht="15.75">
      <c r="A450" s="38"/>
      <c r="B450" s="38"/>
      <c r="C450" s="38"/>
      <c r="D450" s="38"/>
      <c r="E450" s="38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38"/>
      <c r="V450" s="38"/>
      <c r="W450" s="38"/>
      <c r="X450" s="38"/>
      <c r="Y450" s="38"/>
      <c r="Z450" s="38"/>
      <c r="AA450" s="38"/>
      <c r="AB450" s="38"/>
      <c r="AC450" s="38"/>
    </row>
    <row r="451" spans="1:29" ht="15.75">
      <c r="A451" s="38"/>
      <c r="B451" s="38"/>
      <c r="C451" s="38"/>
      <c r="D451" s="38"/>
      <c r="E451" s="38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38"/>
      <c r="V451" s="38"/>
      <c r="W451" s="38"/>
      <c r="X451" s="38"/>
      <c r="Y451" s="38"/>
      <c r="Z451" s="38"/>
      <c r="AA451" s="38"/>
      <c r="AB451" s="38"/>
      <c r="AC451" s="38"/>
    </row>
    <row r="452" spans="1:29" ht="15.75">
      <c r="A452" s="38"/>
      <c r="B452" s="38"/>
      <c r="C452" s="38"/>
      <c r="D452" s="38"/>
      <c r="E452" s="38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38"/>
      <c r="V452" s="38"/>
      <c r="W452" s="38"/>
      <c r="X452" s="38"/>
      <c r="Y452" s="38"/>
      <c r="Z452" s="38"/>
      <c r="AA452" s="38"/>
      <c r="AB452" s="38"/>
      <c r="AC452" s="38"/>
    </row>
    <row r="453" spans="1:29" ht="15.75">
      <c r="A453" s="38"/>
      <c r="B453" s="38"/>
      <c r="C453" s="38"/>
      <c r="D453" s="38"/>
      <c r="E453" s="38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38"/>
      <c r="V453" s="38"/>
      <c r="W453" s="38"/>
      <c r="X453" s="38"/>
      <c r="Y453" s="38"/>
      <c r="Z453" s="38"/>
      <c r="AA453" s="38"/>
      <c r="AB453" s="38"/>
      <c r="AC453" s="38"/>
    </row>
    <row r="454" spans="1:29" ht="15.75">
      <c r="A454" s="38"/>
      <c r="B454" s="38"/>
      <c r="C454" s="38"/>
      <c r="D454" s="38"/>
      <c r="E454" s="38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38"/>
      <c r="V454" s="38"/>
      <c r="W454" s="38"/>
      <c r="X454" s="38"/>
      <c r="Y454" s="38"/>
      <c r="Z454" s="38"/>
      <c r="AA454" s="38"/>
      <c r="AB454" s="38"/>
      <c r="AC454" s="38"/>
    </row>
    <row r="455" spans="1:29" ht="15.75">
      <c r="A455" s="38"/>
      <c r="B455" s="38"/>
      <c r="C455" s="38"/>
      <c r="D455" s="38"/>
      <c r="E455" s="38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38"/>
      <c r="V455" s="38"/>
      <c r="W455" s="38"/>
      <c r="X455" s="38"/>
      <c r="Y455" s="38"/>
      <c r="Z455" s="38"/>
      <c r="AA455" s="38"/>
      <c r="AB455" s="38"/>
      <c r="AC455" s="38"/>
    </row>
    <row r="456" spans="1:29" ht="15.75">
      <c r="A456" s="38"/>
      <c r="B456" s="38"/>
      <c r="C456" s="38"/>
      <c r="D456" s="38"/>
      <c r="E456" s="38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38"/>
      <c r="V456" s="38"/>
      <c r="W456" s="38"/>
      <c r="X456" s="38"/>
      <c r="Y456" s="38"/>
      <c r="Z456" s="38"/>
      <c r="AA456" s="38"/>
      <c r="AB456" s="38"/>
      <c r="AC456" s="38"/>
    </row>
    <row r="457" spans="1:29" ht="15.75">
      <c r="A457" s="38"/>
      <c r="B457" s="38"/>
      <c r="C457" s="38"/>
      <c r="D457" s="38"/>
      <c r="E457" s="38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38"/>
      <c r="V457" s="38"/>
      <c r="W457" s="38"/>
      <c r="X457" s="38"/>
      <c r="Y457" s="38"/>
      <c r="Z457" s="38"/>
      <c r="AA457" s="38"/>
      <c r="AB457" s="38"/>
      <c r="AC457" s="38"/>
    </row>
    <row r="458" spans="1:29" ht="15.75">
      <c r="A458" s="38"/>
      <c r="B458" s="38"/>
      <c r="C458" s="38"/>
      <c r="D458" s="38"/>
      <c r="E458" s="38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38"/>
      <c r="V458" s="38"/>
      <c r="W458" s="38"/>
      <c r="X458" s="38"/>
      <c r="Y458" s="38"/>
      <c r="Z458" s="38"/>
      <c r="AA458" s="38"/>
      <c r="AB458" s="38"/>
      <c r="AC458" s="38"/>
    </row>
    <row r="459" spans="1:29" ht="15.75">
      <c r="A459" s="38"/>
      <c r="B459" s="38"/>
      <c r="C459" s="38"/>
      <c r="D459" s="38"/>
      <c r="E459" s="38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38"/>
      <c r="V459" s="38"/>
      <c r="W459" s="38"/>
      <c r="X459" s="38"/>
      <c r="Y459" s="38"/>
      <c r="Z459" s="38"/>
      <c r="AA459" s="38"/>
      <c r="AB459" s="38"/>
      <c r="AC459" s="38"/>
    </row>
    <row r="460" spans="1:29" ht="15.75">
      <c r="A460" s="38"/>
      <c r="B460" s="38"/>
      <c r="C460" s="38"/>
      <c r="D460" s="38"/>
      <c r="E460" s="38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38"/>
      <c r="V460" s="38"/>
      <c r="W460" s="38"/>
      <c r="X460" s="38"/>
      <c r="Y460" s="38"/>
      <c r="Z460" s="38"/>
      <c r="AA460" s="38"/>
      <c r="AB460" s="38"/>
      <c r="AC460" s="38"/>
    </row>
    <row r="461" spans="1:29" ht="15.75">
      <c r="A461" s="38"/>
      <c r="B461" s="38"/>
      <c r="C461" s="38"/>
      <c r="D461" s="38"/>
      <c r="E461" s="38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38"/>
      <c r="V461" s="38"/>
      <c r="W461" s="38"/>
      <c r="X461" s="38"/>
      <c r="Y461" s="38"/>
      <c r="Z461" s="38"/>
      <c r="AA461" s="38"/>
      <c r="AB461" s="38"/>
      <c r="AC461" s="38"/>
    </row>
    <row r="462" spans="1:29" ht="15.75">
      <c r="A462" s="38"/>
      <c r="B462" s="38"/>
      <c r="C462" s="38"/>
      <c r="D462" s="38"/>
      <c r="E462" s="38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38"/>
      <c r="V462" s="38"/>
      <c r="W462" s="38"/>
      <c r="X462" s="38"/>
      <c r="Y462" s="38"/>
      <c r="Z462" s="38"/>
      <c r="AA462" s="38"/>
      <c r="AB462" s="38"/>
      <c r="AC462" s="38"/>
    </row>
    <row r="463" spans="1:29" ht="15.75">
      <c r="A463" s="38"/>
      <c r="B463" s="38"/>
      <c r="C463" s="38"/>
      <c r="D463" s="38"/>
      <c r="E463" s="38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38"/>
      <c r="V463" s="38"/>
      <c r="W463" s="38"/>
      <c r="X463" s="38"/>
      <c r="Y463" s="38"/>
      <c r="Z463" s="38"/>
      <c r="AA463" s="38"/>
      <c r="AB463" s="38"/>
      <c r="AC463" s="38"/>
    </row>
    <row r="464" spans="1:29" ht="15.75">
      <c r="A464" s="38"/>
      <c r="B464" s="38"/>
      <c r="C464" s="38"/>
      <c r="D464" s="38"/>
      <c r="E464" s="38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38"/>
      <c r="V464" s="38"/>
      <c r="W464" s="38"/>
      <c r="X464" s="38"/>
      <c r="Y464" s="38"/>
      <c r="Z464" s="38"/>
      <c r="AA464" s="38"/>
      <c r="AB464" s="38"/>
      <c r="AC464" s="38"/>
    </row>
    <row r="465" spans="1:29" ht="15.75">
      <c r="A465" s="38"/>
      <c r="B465" s="38"/>
      <c r="C465" s="38"/>
      <c r="D465" s="38"/>
      <c r="E465" s="38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38"/>
      <c r="V465" s="38"/>
      <c r="W465" s="38"/>
      <c r="X465" s="38"/>
      <c r="Y465" s="38"/>
      <c r="Z465" s="38"/>
      <c r="AA465" s="38"/>
      <c r="AB465" s="38"/>
      <c r="AC465" s="38"/>
    </row>
    <row r="466" spans="1:29" ht="15.75">
      <c r="A466" s="38"/>
      <c r="B466" s="38"/>
      <c r="C466" s="38"/>
      <c r="D466" s="38"/>
      <c r="E466" s="38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38"/>
      <c r="V466" s="38"/>
      <c r="W466" s="38"/>
      <c r="X466" s="38"/>
      <c r="Y466" s="38"/>
      <c r="Z466" s="38"/>
      <c r="AA466" s="38"/>
      <c r="AB466" s="38"/>
      <c r="AC466" s="38"/>
    </row>
    <row r="467" spans="1:29" ht="15.75">
      <c r="A467" s="38"/>
      <c r="B467" s="38"/>
      <c r="C467" s="38"/>
      <c r="D467" s="38"/>
      <c r="E467" s="38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38"/>
      <c r="V467" s="38"/>
      <c r="W467" s="38"/>
      <c r="X467" s="38"/>
      <c r="Y467" s="38"/>
      <c r="Z467" s="38"/>
      <c r="AA467" s="38"/>
      <c r="AB467" s="38"/>
      <c r="AC467" s="38"/>
    </row>
    <row r="468" spans="1:29" ht="15.75">
      <c r="A468" s="38"/>
      <c r="B468" s="38"/>
      <c r="C468" s="38"/>
      <c r="D468" s="38"/>
      <c r="E468" s="38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38"/>
      <c r="V468" s="38"/>
      <c r="W468" s="38"/>
      <c r="X468" s="38"/>
      <c r="Y468" s="38"/>
      <c r="Z468" s="38"/>
      <c r="AA468" s="38"/>
      <c r="AB468" s="38"/>
      <c r="AC468" s="38"/>
    </row>
    <row r="469" spans="1:29" ht="15.75">
      <c r="A469" s="38"/>
      <c r="B469" s="38"/>
      <c r="C469" s="38"/>
      <c r="D469" s="38"/>
      <c r="E469" s="38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38"/>
      <c r="V469" s="38"/>
      <c r="W469" s="38"/>
      <c r="X469" s="38"/>
      <c r="Y469" s="38"/>
      <c r="Z469" s="38"/>
      <c r="AA469" s="38"/>
      <c r="AB469" s="38"/>
      <c r="AC469" s="38"/>
    </row>
    <row r="470" spans="1:29" ht="15.75">
      <c r="A470" s="38"/>
      <c r="B470" s="38"/>
      <c r="C470" s="38"/>
      <c r="D470" s="38"/>
      <c r="E470" s="38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38"/>
      <c r="V470" s="38"/>
      <c r="W470" s="38"/>
      <c r="X470" s="38"/>
      <c r="Y470" s="38"/>
      <c r="Z470" s="38"/>
      <c r="AA470" s="38"/>
      <c r="AB470" s="38"/>
      <c r="AC470" s="38"/>
    </row>
    <row r="471" spans="1:29" ht="15.75">
      <c r="A471" s="38"/>
      <c r="B471" s="38"/>
      <c r="C471" s="38"/>
      <c r="D471" s="38"/>
      <c r="E471" s="38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38"/>
      <c r="V471" s="38"/>
      <c r="W471" s="38"/>
      <c r="X471" s="38"/>
      <c r="Y471" s="38"/>
      <c r="Z471" s="38"/>
      <c r="AA471" s="38"/>
      <c r="AB471" s="38"/>
      <c r="AC471" s="38"/>
    </row>
    <row r="472" spans="1:29" ht="15.75">
      <c r="A472" s="38"/>
      <c r="B472" s="38"/>
      <c r="C472" s="38"/>
      <c r="D472" s="38"/>
      <c r="E472" s="38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38"/>
      <c r="V472" s="38"/>
      <c r="W472" s="38"/>
      <c r="X472" s="38"/>
      <c r="Y472" s="38"/>
      <c r="Z472" s="38"/>
      <c r="AA472" s="38"/>
      <c r="AB472" s="38"/>
      <c r="AC472" s="38"/>
    </row>
    <row r="473" spans="1:29" ht="15.75">
      <c r="A473" s="38"/>
      <c r="B473" s="38"/>
      <c r="C473" s="38"/>
      <c r="D473" s="38"/>
      <c r="E473" s="38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38"/>
      <c r="V473" s="38"/>
      <c r="W473" s="38"/>
      <c r="X473" s="38"/>
      <c r="Y473" s="38"/>
      <c r="Z473" s="38"/>
      <c r="AA473" s="38"/>
      <c r="AB473" s="38"/>
      <c r="AC473" s="38"/>
    </row>
    <row r="474" spans="1:29" ht="15.75">
      <c r="A474" s="38"/>
      <c r="B474" s="38"/>
      <c r="C474" s="38"/>
      <c r="D474" s="38"/>
      <c r="E474" s="38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38"/>
      <c r="V474" s="38"/>
      <c r="W474" s="38"/>
      <c r="X474" s="38"/>
      <c r="Y474" s="38"/>
      <c r="Z474" s="38"/>
      <c r="AA474" s="38"/>
      <c r="AB474" s="38"/>
      <c r="AC474" s="38"/>
    </row>
    <row r="475" spans="1:29" ht="15.75">
      <c r="A475" s="38"/>
      <c r="B475" s="38"/>
      <c r="C475" s="38"/>
      <c r="D475" s="38"/>
      <c r="E475" s="38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38"/>
      <c r="V475" s="38"/>
      <c r="W475" s="38"/>
      <c r="X475" s="38"/>
      <c r="Y475" s="38"/>
      <c r="Z475" s="38"/>
      <c r="AA475" s="38"/>
      <c r="AB475" s="38"/>
      <c r="AC475" s="38"/>
    </row>
    <row r="476" spans="1:29" ht="15.75">
      <c r="A476" s="38"/>
      <c r="B476" s="38"/>
      <c r="C476" s="38"/>
      <c r="D476" s="38"/>
      <c r="E476" s="38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38"/>
      <c r="V476" s="38"/>
      <c r="W476" s="38"/>
      <c r="X476" s="38"/>
      <c r="Y476" s="38"/>
      <c r="Z476" s="38"/>
      <c r="AA476" s="38"/>
      <c r="AB476" s="38"/>
      <c r="AC476" s="38"/>
    </row>
    <row r="477" spans="1:29" ht="15.75">
      <c r="A477" s="38"/>
      <c r="B477" s="38"/>
      <c r="C477" s="38"/>
      <c r="D477" s="38"/>
      <c r="E477" s="38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38"/>
      <c r="V477" s="38"/>
      <c r="W477" s="38"/>
      <c r="X477" s="38"/>
      <c r="Y477" s="38"/>
      <c r="Z477" s="38"/>
      <c r="AA477" s="38"/>
      <c r="AB477" s="38"/>
      <c r="AC477" s="38"/>
    </row>
    <row r="478" spans="1:29" ht="15.75">
      <c r="A478" s="38"/>
      <c r="B478" s="38"/>
      <c r="C478" s="38"/>
      <c r="D478" s="38"/>
      <c r="E478" s="38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38"/>
      <c r="V478" s="38"/>
      <c r="W478" s="38"/>
      <c r="X478" s="38"/>
      <c r="Y478" s="38"/>
      <c r="Z478" s="38"/>
      <c r="AA478" s="38"/>
      <c r="AB478" s="38"/>
      <c r="AC478" s="38"/>
    </row>
    <row r="479" spans="1:29" ht="15.75">
      <c r="A479" s="38"/>
      <c r="B479" s="38"/>
      <c r="C479" s="38"/>
      <c r="D479" s="38"/>
      <c r="E479" s="38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38"/>
      <c r="V479" s="38"/>
      <c r="W479" s="38"/>
      <c r="X479" s="38"/>
      <c r="Y479" s="38"/>
      <c r="Z479" s="38"/>
      <c r="AA479" s="38"/>
      <c r="AB479" s="38"/>
      <c r="AC479" s="38"/>
    </row>
    <row r="480" spans="1:29" ht="15.75">
      <c r="A480" s="38"/>
      <c r="B480" s="38"/>
      <c r="C480" s="38"/>
      <c r="D480" s="38"/>
      <c r="E480" s="38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38"/>
      <c r="V480" s="38"/>
      <c r="W480" s="38"/>
      <c r="X480" s="38"/>
      <c r="Y480" s="38"/>
      <c r="Z480" s="38"/>
      <c r="AA480" s="38"/>
      <c r="AB480" s="38"/>
      <c r="AC480" s="38"/>
    </row>
    <row r="481" spans="1:29" ht="15.75">
      <c r="A481" s="38"/>
      <c r="B481" s="38"/>
      <c r="C481" s="38"/>
      <c r="D481" s="38"/>
      <c r="E481" s="38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38"/>
      <c r="V481" s="38"/>
      <c r="W481" s="38"/>
      <c r="X481" s="38"/>
      <c r="Y481" s="38"/>
      <c r="Z481" s="38"/>
      <c r="AA481" s="38"/>
      <c r="AB481" s="38"/>
      <c r="AC481" s="38"/>
    </row>
    <row r="482" spans="1:29" ht="15.75">
      <c r="A482" s="38"/>
      <c r="B482" s="38"/>
      <c r="C482" s="38"/>
      <c r="D482" s="38"/>
      <c r="E482" s="38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38"/>
      <c r="V482" s="38"/>
      <c r="W482" s="38"/>
      <c r="X482" s="38"/>
      <c r="Y482" s="38"/>
      <c r="Z482" s="38"/>
      <c r="AA482" s="38"/>
      <c r="AB482" s="38"/>
      <c r="AC482" s="38"/>
    </row>
    <row r="483" spans="1:29" ht="15.75">
      <c r="A483" s="38"/>
      <c r="B483" s="38"/>
      <c r="C483" s="38"/>
      <c r="D483" s="38"/>
      <c r="E483" s="38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38"/>
      <c r="V483" s="38"/>
      <c r="W483" s="38"/>
      <c r="X483" s="38"/>
      <c r="Y483" s="38"/>
      <c r="Z483" s="38"/>
      <c r="AA483" s="38"/>
      <c r="AB483" s="38"/>
      <c r="AC483" s="38"/>
    </row>
    <row r="484" spans="1:29" ht="15.75">
      <c r="A484" s="38"/>
      <c r="B484" s="38"/>
      <c r="C484" s="38"/>
      <c r="D484" s="38"/>
      <c r="E484" s="38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38"/>
      <c r="V484" s="38"/>
      <c r="W484" s="38"/>
      <c r="X484" s="38"/>
      <c r="Y484" s="38"/>
      <c r="Z484" s="38"/>
      <c r="AA484" s="38"/>
      <c r="AB484" s="38"/>
      <c r="AC484" s="38"/>
    </row>
    <row r="485" spans="1:29" ht="15.75">
      <c r="A485" s="38"/>
      <c r="B485" s="38"/>
      <c r="C485" s="38"/>
      <c r="D485" s="38"/>
      <c r="E485" s="38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38"/>
      <c r="V485" s="38"/>
      <c r="W485" s="38"/>
      <c r="X485" s="38"/>
      <c r="Y485" s="38"/>
      <c r="Z485" s="38"/>
      <c r="AA485" s="38"/>
      <c r="AB485" s="38"/>
      <c r="AC485" s="38"/>
    </row>
    <row r="486" spans="1:29" ht="15.75">
      <c r="A486" s="38"/>
      <c r="B486" s="38"/>
      <c r="C486" s="38"/>
      <c r="D486" s="38"/>
      <c r="E486" s="38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38"/>
      <c r="V486" s="38"/>
      <c r="W486" s="38"/>
      <c r="X486" s="38"/>
      <c r="Y486" s="38"/>
      <c r="Z486" s="38"/>
      <c r="AA486" s="38"/>
      <c r="AB486" s="38"/>
      <c r="AC486" s="38"/>
    </row>
    <row r="487" spans="1:29" ht="15.75">
      <c r="A487" s="38"/>
      <c r="B487" s="38"/>
      <c r="C487" s="38"/>
      <c r="D487" s="38"/>
      <c r="E487" s="38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38"/>
      <c r="V487" s="38"/>
      <c r="W487" s="38"/>
      <c r="X487" s="38"/>
      <c r="Y487" s="38"/>
      <c r="Z487" s="38"/>
      <c r="AA487" s="38"/>
      <c r="AB487" s="38"/>
      <c r="AC487" s="38"/>
    </row>
    <row r="488" spans="1:29" ht="15.75">
      <c r="A488" s="38"/>
      <c r="B488" s="38"/>
      <c r="C488" s="38"/>
      <c r="D488" s="38"/>
      <c r="E488" s="38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38"/>
      <c r="V488" s="38"/>
      <c r="W488" s="38"/>
      <c r="X488" s="38"/>
      <c r="Y488" s="38"/>
      <c r="Z488" s="38"/>
      <c r="AA488" s="38"/>
      <c r="AB488" s="38"/>
      <c r="AC488" s="38"/>
    </row>
    <row r="489" spans="1:29" ht="15.75">
      <c r="A489" s="38"/>
      <c r="B489" s="38"/>
      <c r="C489" s="38"/>
      <c r="D489" s="38"/>
      <c r="E489" s="38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38"/>
      <c r="V489" s="38"/>
      <c r="W489" s="38"/>
      <c r="X489" s="38"/>
      <c r="Y489" s="38"/>
      <c r="Z489" s="38"/>
      <c r="AA489" s="38"/>
      <c r="AB489" s="38"/>
      <c r="AC489" s="38"/>
    </row>
    <row r="490" spans="1:29" ht="15.75">
      <c r="A490" s="38"/>
      <c r="B490" s="38"/>
      <c r="C490" s="38"/>
      <c r="D490" s="38"/>
      <c r="E490" s="38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38"/>
      <c r="V490" s="38"/>
      <c r="W490" s="38"/>
      <c r="X490" s="38"/>
      <c r="Y490" s="38"/>
      <c r="Z490" s="38"/>
      <c r="AA490" s="38"/>
      <c r="AB490" s="38"/>
      <c r="AC490" s="38"/>
    </row>
    <row r="491" spans="1:29" ht="15.75">
      <c r="A491" s="38"/>
      <c r="B491" s="38"/>
      <c r="C491" s="38"/>
      <c r="D491" s="38"/>
      <c r="E491" s="38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38"/>
      <c r="V491" s="38"/>
      <c r="W491" s="38"/>
      <c r="X491" s="38"/>
      <c r="Y491" s="38"/>
      <c r="Z491" s="38"/>
      <c r="AA491" s="38"/>
      <c r="AB491" s="38"/>
      <c r="AC491" s="38"/>
    </row>
    <row r="492" spans="1:29" ht="15.75">
      <c r="A492" s="38"/>
      <c r="B492" s="38"/>
      <c r="C492" s="38"/>
      <c r="D492" s="38"/>
      <c r="E492" s="38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38"/>
      <c r="V492" s="38"/>
      <c r="W492" s="38"/>
      <c r="X492" s="38"/>
      <c r="Y492" s="38"/>
      <c r="Z492" s="38"/>
      <c r="AA492" s="38"/>
      <c r="AB492" s="38"/>
      <c r="AC492" s="38"/>
    </row>
    <row r="493" spans="1:29" ht="15.75">
      <c r="A493" s="38"/>
      <c r="B493" s="38"/>
      <c r="C493" s="38"/>
      <c r="D493" s="38"/>
      <c r="E493" s="38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38"/>
      <c r="V493" s="38"/>
      <c r="W493" s="38"/>
      <c r="X493" s="38"/>
      <c r="Y493" s="38"/>
      <c r="Z493" s="38"/>
      <c r="AA493" s="38"/>
      <c r="AB493" s="38"/>
      <c r="AC493" s="38"/>
    </row>
    <row r="494" spans="1:29" ht="15.75">
      <c r="A494" s="38"/>
      <c r="B494" s="38"/>
      <c r="C494" s="38"/>
      <c r="D494" s="38"/>
      <c r="E494" s="38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38"/>
      <c r="V494" s="38"/>
      <c r="W494" s="38"/>
      <c r="X494" s="38"/>
      <c r="Y494" s="38"/>
      <c r="Z494" s="38"/>
      <c r="AA494" s="38"/>
      <c r="AB494" s="38"/>
      <c r="AC494" s="38"/>
    </row>
    <row r="495" spans="1:29" ht="15.75">
      <c r="A495" s="38"/>
      <c r="B495" s="38"/>
      <c r="C495" s="38"/>
      <c r="D495" s="38"/>
      <c r="E495" s="38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38"/>
      <c r="V495" s="38"/>
      <c r="W495" s="38"/>
      <c r="X495" s="38"/>
      <c r="Y495" s="38"/>
      <c r="Z495" s="38"/>
      <c r="AA495" s="38"/>
      <c r="AB495" s="38"/>
      <c r="AC495" s="38"/>
    </row>
    <row r="496" spans="1:29" ht="15.75">
      <c r="A496" s="38"/>
      <c r="B496" s="38"/>
      <c r="C496" s="38"/>
      <c r="D496" s="38"/>
      <c r="E496" s="38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38"/>
      <c r="V496" s="38"/>
      <c r="W496" s="38"/>
      <c r="X496" s="38"/>
      <c r="Y496" s="38"/>
      <c r="Z496" s="38"/>
      <c r="AA496" s="38"/>
      <c r="AB496" s="38"/>
      <c r="AC496" s="38"/>
    </row>
    <row r="497" spans="1:29" ht="15.75">
      <c r="A497" s="38"/>
      <c r="B497" s="38"/>
      <c r="C497" s="38"/>
      <c r="D497" s="38"/>
      <c r="E497" s="38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38"/>
      <c r="V497" s="38"/>
      <c r="W497" s="38"/>
      <c r="X497" s="38"/>
      <c r="Y497" s="38"/>
      <c r="Z497" s="38"/>
      <c r="AA497" s="38"/>
      <c r="AB497" s="38"/>
      <c r="AC497" s="38"/>
    </row>
    <row r="498" spans="1:29" ht="15.75">
      <c r="A498" s="38"/>
      <c r="B498" s="38"/>
      <c r="C498" s="38"/>
      <c r="D498" s="38"/>
      <c r="E498" s="38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38"/>
      <c r="V498" s="38"/>
      <c r="W498" s="38"/>
      <c r="X498" s="38"/>
      <c r="Y498" s="38"/>
      <c r="Z498" s="38"/>
      <c r="AA498" s="38"/>
      <c r="AB498" s="38"/>
      <c r="AC498" s="38"/>
    </row>
    <row r="499" spans="1:29" ht="15.75">
      <c r="A499" s="38"/>
      <c r="B499" s="38"/>
      <c r="C499" s="38"/>
      <c r="D499" s="38"/>
      <c r="E499" s="38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38"/>
      <c r="V499" s="38"/>
      <c r="W499" s="38"/>
      <c r="X499" s="38"/>
      <c r="Y499" s="38"/>
      <c r="Z499" s="38"/>
      <c r="AA499" s="38"/>
      <c r="AB499" s="38"/>
      <c r="AC499" s="38"/>
    </row>
    <row r="500" spans="1:29" ht="15.75">
      <c r="A500" s="38"/>
      <c r="B500" s="38"/>
      <c r="C500" s="38"/>
      <c r="D500" s="38"/>
      <c r="E500" s="38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38"/>
      <c r="V500" s="38"/>
      <c r="W500" s="38"/>
      <c r="X500" s="38"/>
      <c r="Y500" s="38"/>
      <c r="Z500" s="38"/>
      <c r="AA500" s="38"/>
      <c r="AB500" s="38"/>
      <c r="AC500" s="38"/>
    </row>
    <row r="501" spans="1:29" ht="15.75">
      <c r="A501" s="38"/>
      <c r="B501" s="38"/>
      <c r="C501" s="38"/>
      <c r="D501" s="38"/>
      <c r="E501" s="38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38"/>
      <c r="V501" s="38"/>
      <c r="W501" s="38"/>
      <c r="X501" s="38"/>
      <c r="Y501" s="38"/>
      <c r="Z501" s="38"/>
      <c r="AA501" s="38"/>
      <c r="AB501" s="38"/>
      <c r="AC501" s="38"/>
    </row>
    <row r="502" spans="1:29" ht="15.75">
      <c r="A502" s="38"/>
      <c r="B502" s="38"/>
      <c r="C502" s="38"/>
      <c r="D502" s="38"/>
      <c r="E502" s="38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38"/>
      <c r="V502" s="38"/>
      <c r="W502" s="38"/>
      <c r="X502" s="38"/>
      <c r="Y502" s="38"/>
      <c r="Z502" s="38"/>
      <c r="AA502" s="38"/>
      <c r="AB502" s="38"/>
      <c r="AC502" s="38"/>
    </row>
    <row r="503" spans="1:29" ht="15.75">
      <c r="A503" s="38"/>
      <c r="B503" s="38"/>
      <c r="C503" s="38"/>
      <c r="D503" s="38"/>
      <c r="E503" s="38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38"/>
      <c r="V503" s="38"/>
      <c r="W503" s="38"/>
      <c r="X503" s="38"/>
      <c r="Y503" s="38"/>
      <c r="Z503" s="38"/>
      <c r="AA503" s="38"/>
      <c r="AB503" s="38"/>
      <c r="AC503" s="38"/>
    </row>
    <row r="504" spans="1:29" ht="15.75">
      <c r="A504" s="38"/>
      <c r="B504" s="38"/>
      <c r="C504" s="38"/>
      <c r="D504" s="38"/>
      <c r="E504" s="38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38"/>
      <c r="V504" s="38"/>
      <c r="W504" s="38"/>
      <c r="X504" s="38"/>
      <c r="Y504" s="38"/>
      <c r="Z504" s="38"/>
      <c r="AA504" s="38"/>
      <c r="AB504" s="38"/>
      <c r="AC504" s="38"/>
    </row>
    <row r="505" spans="1:29" ht="15.75">
      <c r="A505" s="38"/>
      <c r="B505" s="38"/>
      <c r="C505" s="38"/>
      <c r="D505" s="38"/>
      <c r="E505" s="38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38"/>
      <c r="V505" s="38"/>
      <c r="W505" s="38"/>
      <c r="X505" s="38"/>
      <c r="Y505" s="38"/>
      <c r="Z505" s="38"/>
      <c r="AA505" s="38"/>
      <c r="AB505" s="38"/>
      <c r="AC505" s="38"/>
    </row>
    <row r="506" spans="1:29" ht="15.75">
      <c r="A506" s="38"/>
      <c r="B506" s="38"/>
      <c r="C506" s="38"/>
      <c r="D506" s="38"/>
      <c r="E506" s="38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38"/>
      <c r="V506" s="38"/>
      <c r="W506" s="38"/>
      <c r="X506" s="38"/>
      <c r="Y506" s="38"/>
      <c r="Z506" s="38"/>
      <c r="AA506" s="38"/>
      <c r="AB506" s="38"/>
      <c r="AC506" s="38"/>
    </row>
    <row r="507" spans="1:29" ht="15.75">
      <c r="A507" s="38"/>
      <c r="B507" s="38"/>
      <c r="C507" s="38"/>
      <c r="D507" s="38"/>
      <c r="E507" s="38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38"/>
      <c r="V507" s="38"/>
      <c r="W507" s="38"/>
      <c r="X507" s="38"/>
      <c r="Y507" s="38"/>
      <c r="Z507" s="38"/>
      <c r="AA507" s="38"/>
      <c r="AB507" s="38"/>
      <c r="AC507" s="38"/>
    </row>
    <row r="508" spans="1:29" ht="15.75">
      <c r="A508" s="38"/>
      <c r="B508" s="38"/>
      <c r="C508" s="38"/>
      <c r="D508" s="38"/>
      <c r="E508" s="38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38"/>
      <c r="V508" s="38"/>
      <c r="W508" s="38"/>
      <c r="X508" s="38"/>
      <c r="Y508" s="38"/>
      <c r="Z508" s="38"/>
      <c r="AA508" s="38"/>
      <c r="AB508" s="38"/>
      <c r="AC508" s="38"/>
    </row>
    <row r="509" spans="1:29" ht="15.75">
      <c r="A509" s="38"/>
      <c r="B509" s="38"/>
      <c r="C509" s="38"/>
      <c r="D509" s="38"/>
      <c r="E509" s="38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38"/>
      <c r="V509" s="38"/>
      <c r="W509" s="38"/>
      <c r="X509" s="38"/>
      <c r="Y509" s="38"/>
      <c r="Z509" s="38"/>
      <c r="AA509" s="38"/>
      <c r="AB509" s="38"/>
      <c r="AC509" s="38"/>
    </row>
    <row r="510" spans="1:29" ht="15.75">
      <c r="A510" s="38"/>
      <c r="B510" s="38"/>
      <c r="C510" s="38"/>
      <c r="D510" s="38"/>
      <c r="E510" s="38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38"/>
      <c r="V510" s="38"/>
      <c r="W510" s="38"/>
      <c r="X510" s="38"/>
      <c r="Y510" s="38"/>
      <c r="Z510" s="38"/>
      <c r="AA510" s="38"/>
      <c r="AB510" s="38"/>
      <c r="AC510" s="38"/>
    </row>
    <row r="511" spans="1:29" ht="15.75">
      <c r="A511" s="38"/>
      <c r="B511" s="38"/>
      <c r="C511" s="38"/>
      <c r="D511" s="38"/>
      <c r="E511" s="38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38"/>
      <c r="V511" s="38"/>
      <c r="W511" s="38"/>
      <c r="X511" s="38"/>
      <c r="Y511" s="38"/>
      <c r="Z511" s="38"/>
      <c r="AA511" s="38"/>
      <c r="AB511" s="38"/>
      <c r="AC511" s="38"/>
    </row>
    <row r="512" spans="1:29" ht="15.75">
      <c r="A512" s="38"/>
      <c r="B512" s="38"/>
      <c r="C512" s="38"/>
      <c r="D512" s="38"/>
      <c r="E512" s="38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38"/>
      <c r="V512" s="38"/>
      <c r="W512" s="38"/>
      <c r="X512" s="38"/>
      <c r="Y512" s="38"/>
      <c r="Z512" s="38"/>
      <c r="AA512" s="38"/>
      <c r="AB512" s="38"/>
      <c r="AC512" s="38"/>
    </row>
    <row r="513" spans="1:29" ht="15.75">
      <c r="A513" s="38"/>
      <c r="B513" s="38"/>
      <c r="C513" s="38"/>
      <c r="D513" s="38"/>
      <c r="E513" s="38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38"/>
      <c r="V513" s="38"/>
      <c r="W513" s="38"/>
      <c r="X513" s="38"/>
      <c r="Y513" s="38"/>
      <c r="Z513" s="38"/>
      <c r="AA513" s="38"/>
      <c r="AB513" s="38"/>
      <c r="AC513" s="38"/>
    </row>
    <row r="514" spans="1:29" ht="15.75">
      <c r="A514" s="38"/>
      <c r="B514" s="38"/>
      <c r="C514" s="38"/>
      <c r="D514" s="38"/>
      <c r="E514" s="38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38"/>
      <c r="V514" s="38"/>
      <c r="W514" s="38"/>
      <c r="X514" s="38"/>
      <c r="Y514" s="38"/>
      <c r="Z514" s="38"/>
      <c r="AA514" s="38"/>
      <c r="AB514" s="38"/>
      <c r="AC514" s="38"/>
    </row>
    <row r="515" spans="1:29" ht="15.75">
      <c r="A515" s="38"/>
      <c r="B515" s="38"/>
      <c r="C515" s="38"/>
      <c r="D515" s="38"/>
      <c r="E515" s="38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38"/>
      <c r="V515" s="38"/>
      <c r="W515" s="38"/>
      <c r="X515" s="38"/>
      <c r="Y515" s="38"/>
      <c r="Z515" s="38"/>
      <c r="AA515" s="38"/>
      <c r="AB515" s="38"/>
      <c r="AC515" s="38"/>
    </row>
    <row r="516" spans="1:29" ht="15.75">
      <c r="A516" s="38"/>
      <c r="B516" s="38"/>
      <c r="C516" s="38"/>
      <c r="D516" s="38"/>
      <c r="E516" s="38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38"/>
      <c r="V516" s="38"/>
      <c r="W516" s="38"/>
      <c r="X516" s="38"/>
      <c r="Y516" s="38"/>
      <c r="Z516" s="38"/>
      <c r="AA516" s="38"/>
      <c r="AB516" s="38"/>
      <c r="AC516" s="38"/>
    </row>
    <row r="517" spans="1:29" ht="15.75">
      <c r="A517" s="38"/>
      <c r="B517" s="38"/>
      <c r="C517" s="38"/>
      <c r="D517" s="38"/>
      <c r="E517" s="38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38"/>
      <c r="V517" s="38"/>
      <c r="W517" s="38"/>
      <c r="X517" s="38"/>
      <c r="Y517" s="38"/>
      <c r="Z517" s="38"/>
      <c r="AA517" s="38"/>
      <c r="AB517" s="38"/>
      <c r="AC517" s="38"/>
    </row>
    <row r="518" spans="1:29" ht="15.75">
      <c r="A518" s="38"/>
      <c r="B518" s="38"/>
      <c r="C518" s="38"/>
      <c r="D518" s="38"/>
      <c r="E518" s="38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38"/>
      <c r="V518" s="38"/>
      <c r="W518" s="38"/>
      <c r="X518" s="38"/>
      <c r="Y518" s="38"/>
      <c r="Z518" s="38"/>
      <c r="AA518" s="38"/>
      <c r="AB518" s="38"/>
      <c r="AC518" s="38"/>
    </row>
    <row r="519" spans="1:29" ht="15.75">
      <c r="A519" s="38"/>
      <c r="B519" s="38"/>
      <c r="C519" s="38"/>
      <c r="D519" s="38"/>
      <c r="E519" s="38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38"/>
      <c r="V519" s="38"/>
      <c r="W519" s="38"/>
      <c r="X519" s="38"/>
      <c r="Y519" s="38"/>
      <c r="Z519" s="38"/>
      <c r="AA519" s="38"/>
      <c r="AB519" s="38"/>
      <c r="AC519" s="38"/>
    </row>
    <row r="520" spans="1:29" ht="15.75">
      <c r="A520" s="38"/>
      <c r="B520" s="38"/>
      <c r="C520" s="38"/>
      <c r="D520" s="38"/>
      <c r="E520" s="38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38"/>
      <c r="V520" s="38"/>
      <c r="W520" s="38"/>
      <c r="X520" s="38"/>
      <c r="Y520" s="38"/>
      <c r="Z520" s="38"/>
      <c r="AA520" s="38"/>
      <c r="AB520" s="38"/>
      <c r="AC520" s="38"/>
    </row>
    <row r="521" spans="1:29" ht="15.75">
      <c r="A521" s="38"/>
      <c r="B521" s="38"/>
      <c r="C521" s="38"/>
      <c r="D521" s="38"/>
      <c r="E521" s="38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38"/>
      <c r="V521" s="38"/>
      <c r="W521" s="38"/>
      <c r="X521" s="38"/>
      <c r="Y521" s="38"/>
      <c r="Z521" s="38"/>
      <c r="AA521" s="38"/>
      <c r="AB521" s="38"/>
      <c r="AC521" s="38"/>
    </row>
    <row r="522" spans="1:29" ht="15.75">
      <c r="A522" s="38"/>
      <c r="B522" s="38"/>
      <c r="C522" s="38"/>
      <c r="D522" s="38"/>
      <c r="E522" s="38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38"/>
      <c r="V522" s="38"/>
      <c r="W522" s="38"/>
      <c r="X522" s="38"/>
      <c r="Y522" s="38"/>
      <c r="Z522" s="38"/>
      <c r="AA522" s="38"/>
      <c r="AB522" s="38"/>
      <c r="AC522" s="38"/>
    </row>
    <row r="523" spans="1:29" ht="15.75">
      <c r="A523" s="38"/>
      <c r="B523" s="38"/>
      <c r="C523" s="38"/>
      <c r="D523" s="38"/>
      <c r="E523" s="38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38"/>
      <c r="V523" s="38"/>
      <c r="W523" s="38"/>
      <c r="X523" s="38"/>
      <c r="Y523" s="38"/>
      <c r="Z523" s="38"/>
      <c r="AA523" s="38"/>
      <c r="AB523" s="38"/>
      <c r="AC523" s="38"/>
    </row>
    <row r="524" spans="1:29" ht="15.75">
      <c r="A524" s="38"/>
      <c r="B524" s="38"/>
      <c r="C524" s="38"/>
      <c r="D524" s="38"/>
      <c r="E524" s="38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38"/>
      <c r="V524" s="38"/>
      <c r="W524" s="38"/>
      <c r="X524" s="38"/>
      <c r="Y524" s="38"/>
      <c r="Z524" s="38"/>
      <c r="AA524" s="38"/>
      <c r="AB524" s="38"/>
      <c r="AC524" s="38"/>
    </row>
    <row r="525" spans="1:29" ht="15.75">
      <c r="A525" s="38"/>
      <c r="B525" s="38"/>
      <c r="C525" s="38"/>
      <c r="D525" s="38"/>
      <c r="E525" s="38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38"/>
      <c r="V525" s="38"/>
      <c r="W525" s="38"/>
      <c r="X525" s="38"/>
      <c r="Y525" s="38"/>
      <c r="Z525" s="38"/>
      <c r="AA525" s="38"/>
      <c r="AB525" s="38"/>
      <c r="AC525" s="38"/>
    </row>
    <row r="526" spans="1:29" ht="15.75">
      <c r="A526" s="38"/>
      <c r="B526" s="38"/>
      <c r="C526" s="38"/>
      <c r="D526" s="38"/>
      <c r="E526" s="38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38"/>
      <c r="V526" s="38"/>
      <c r="W526" s="38"/>
      <c r="X526" s="38"/>
      <c r="Y526" s="38"/>
      <c r="Z526" s="38"/>
      <c r="AA526" s="38"/>
      <c r="AB526" s="38"/>
      <c r="AC526" s="38"/>
    </row>
    <row r="527" spans="1:29" ht="15.75">
      <c r="A527" s="38"/>
      <c r="B527" s="38"/>
      <c r="C527" s="38"/>
      <c r="D527" s="38"/>
      <c r="E527" s="38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38"/>
      <c r="V527" s="38"/>
      <c r="W527" s="38"/>
      <c r="X527" s="38"/>
      <c r="Y527" s="38"/>
      <c r="Z527" s="38"/>
      <c r="AA527" s="38"/>
      <c r="AB527" s="38"/>
      <c r="AC527" s="38"/>
    </row>
    <row r="528" spans="1:29" ht="15.75">
      <c r="A528" s="38"/>
      <c r="B528" s="38"/>
      <c r="C528" s="38"/>
      <c r="D528" s="38"/>
      <c r="E528" s="38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38"/>
      <c r="V528" s="38"/>
      <c r="W528" s="38"/>
      <c r="X528" s="38"/>
      <c r="Y528" s="38"/>
      <c r="Z528" s="38"/>
      <c r="AA528" s="38"/>
      <c r="AB528" s="38"/>
      <c r="AC528" s="38"/>
    </row>
    <row r="529" spans="1:29" ht="15.75">
      <c r="A529" s="38"/>
      <c r="B529" s="38"/>
      <c r="C529" s="38"/>
      <c r="D529" s="38"/>
      <c r="E529" s="38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38"/>
      <c r="V529" s="38"/>
      <c r="W529" s="38"/>
      <c r="X529" s="38"/>
      <c r="Y529" s="38"/>
      <c r="Z529" s="38"/>
      <c r="AA529" s="38"/>
      <c r="AB529" s="38"/>
      <c r="AC529" s="38"/>
    </row>
    <row r="530" spans="1:29" ht="15.75">
      <c r="A530" s="38"/>
      <c r="B530" s="38"/>
      <c r="C530" s="38"/>
      <c r="D530" s="38"/>
      <c r="E530" s="38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38"/>
      <c r="V530" s="38"/>
      <c r="W530" s="38"/>
      <c r="X530" s="38"/>
      <c r="Y530" s="38"/>
      <c r="Z530" s="38"/>
      <c r="AA530" s="38"/>
      <c r="AB530" s="38"/>
      <c r="AC530" s="38"/>
    </row>
    <row r="531" spans="1:29" ht="15.75">
      <c r="A531" s="38"/>
      <c r="B531" s="38"/>
      <c r="C531" s="38"/>
      <c r="D531" s="38"/>
      <c r="E531" s="38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38"/>
      <c r="V531" s="38"/>
      <c r="W531" s="38"/>
      <c r="X531" s="38"/>
      <c r="Y531" s="38"/>
      <c r="Z531" s="38"/>
      <c r="AA531" s="38"/>
      <c r="AB531" s="38"/>
      <c r="AC531" s="38"/>
    </row>
    <row r="532" spans="1:29" ht="15.75">
      <c r="A532" s="38"/>
      <c r="B532" s="38"/>
      <c r="C532" s="38"/>
      <c r="D532" s="38"/>
      <c r="E532" s="38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38"/>
      <c r="V532" s="38"/>
      <c r="W532" s="38"/>
      <c r="X532" s="38"/>
      <c r="Y532" s="38"/>
      <c r="Z532" s="38"/>
      <c r="AA532" s="38"/>
      <c r="AB532" s="38"/>
      <c r="AC532" s="38"/>
    </row>
    <row r="533" spans="1:29" ht="15.75">
      <c r="A533" s="38"/>
      <c r="B533" s="38"/>
      <c r="C533" s="38"/>
      <c r="D533" s="38"/>
      <c r="E533" s="38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38"/>
      <c r="V533" s="38"/>
      <c r="W533" s="38"/>
      <c r="X533" s="38"/>
      <c r="Y533" s="38"/>
      <c r="Z533" s="38"/>
      <c r="AA533" s="38"/>
      <c r="AB533" s="38"/>
      <c r="AC533" s="38"/>
    </row>
    <row r="534" spans="1:29" ht="15.75">
      <c r="A534" s="38"/>
      <c r="B534" s="38"/>
      <c r="C534" s="38"/>
      <c r="D534" s="38"/>
      <c r="E534" s="38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38"/>
      <c r="V534" s="38"/>
      <c r="W534" s="38"/>
      <c r="X534" s="38"/>
      <c r="Y534" s="38"/>
      <c r="Z534" s="38"/>
      <c r="AA534" s="38"/>
      <c r="AB534" s="38"/>
      <c r="AC534" s="38"/>
    </row>
    <row r="535" spans="1:29" ht="15.75">
      <c r="A535" s="38"/>
      <c r="B535" s="38"/>
      <c r="C535" s="38"/>
      <c r="D535" s="38"/>
      <c r="E535" s="38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38"/>
      <c r="V535" s="38"/>
      <c r="W535" s="38"/>
      <c r="X535" s="38"/>
      <c r="Y535" s="38"/>
      <c r="Z535" s="38"/>
      <c r="AA535" s="38"/>
      <c r="AB535" s="38"/>
      <c r="AC535" s="38"/>
    </row>
    <row r="536" spans="1:29" ht="15.75">
      <c r="A536" s="38"/>
      <c r="B536" s="38"/>
      <c r="C536" s="38"/>
      <c r="D536" s="38"/>
      <c r="E536" s="38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38"/>
      <c r="V536" s="38"/>
      <c r="W536" s="38"/>
      <c r="X536" s="38"/>
      <c r="Y536" s="38"/>
      <c r="Z536" s="38"/>
      <c r="AA536" s="38"/>
      <c r="AB536" s="38"/>
      <c r="AC536" s="38"/>
    </row>
    <row r="537" spans="1:29" ht="15.75">
      <c r="A537" s="38"/>
      <c r="B537" s="38"/>
      <c r="C537" s="38"/>
      <c r="D537" s="38"/>
      <c r="E537" s="38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38"/>
      <c r="V537" s="38"/>
      <c r="W537" s="38"/>
      <c r="X537" s="38"/>
      <c r="Y537" s="38"/>
      <c r="Z537" s="38"/>
      <c r="AA537" s="38"/>
      <c r="AB537" s="38"/>
      <c r="AC537" s="38"/>
    </row>
    <row r="538" spans="1:29" ht="15.75">
      <c r="A538" s="38"/>
      <c r="B538" s="38"/>
      <c r="C538" s="38"/>
      <c r="D538" s="38"/>
      <c r="E538" s="38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38"/>
      <c r="V538" s="38"/>
      <c r="W538" s="38"/>
      <c r="X538" s="38"/>
      <c r="Y538" s="38"/>
      <c r="Z538" s="38"/>
      <c r="AA538" s="38"/>
      <c r="AB538" s="38"/>
      <c r="AC538" s="38"/>
    </row>
    <row r="539" spans="1:29" ht="15.75">
      <c r="A539" s="38"/>
      <c r="B539" s="38"/>
      <c r="C539" s="38"/>
      <c r="D539" s="38"/>
      <c r="E539" s="38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38"/>
      <c r="V539" s="38"/>
      <c r="W539" s="38"/>
      <c r="X539" s="38"/>
      <c r="Y539" s="38"/>
      <c r="Z539" s="38"/>
      <c r="AA539" s="38"/>
      <c r="AB539" s="38"/>
      <c r="AC539" s="38"/>
    </row>
    <row r="540" spans="1:29" ht="15.75">
      <c r="A540" s="38"/>
      <c r="B540" s="38"/>
      <c r="C540" s="38"/>
      <c r="D540" s="38"/>
      <c r="E540" s="38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38"/>
      <c r="V540" s="38"/>
      <c r="W540" s="38"/>
      <c r="X540" s="38"/>
      <c r="Y540" s="38"/>
      <c r="Z540" s="38"/>
      <c r="AA540" s="38"/>
      <c r="AB540" s="38"/>
      <c r="AC540" s="38"/>
    </row>
    <row r="541" spans="1:29" ht="15.75">
      <c r="A541" s="38"/>
      <c r="B541" s="38"/>
      <c r="C541" s="38"/>
      <c r="D541" s="38"/>
      <c r="E541" s="38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38"/>
      <c r="V541" s="38"/>
      <c r="W541" s="38"/>
      <c r="X541" s="38"/>
      <c r="Y541" s="38"/>
      <c r="Z541" s="38"/>
      <c r="AA541" s="38"/>
      <c r="AB541" s="38"/>
      <c r="AC541" s="38"/>
    </row>
    <row r="542" spans="1:29" ht="15.75">
      <c r="A542" s="38"/>
      <c r="B542" s="38"/>
      <c r="C542" s="38"/>
      <c r="D542" s="38"/>
      <c r="E542" s="38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38"/>
      <c r="V542" s="38"/>
      <c r="W542" s="38"/>
      <c r="X542" s="38"/>
      <c r="Y542" s="38"/>
      <c r="Z542" s="38"/>
      <c r="AA542" s="38"/>
      <c r="AB542" s="38"/>
      <c r="AC542" s="38"/>
    </row>
    <row r="543" spans="1:29" ht="15.75">
      <c r="A543" s="38"/>
      <c r="B543" s="38"/>
      <c r="C543" s="38"/>
      <c r="D543" s="38"/>
      <c r="E543" s="38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38"/>
      <c r="V543" s="38"/>
      <c r="W543" s="38"/>
      <c r="X543" s="38"/>
      <c r="Y543" s="38"/>
      <c r="Z543" s="38"/>
      <c r="AA543" s="38"/>
      <c r="AB543" s="38"/>
      <c r="AC543" s="38"/>
    </row>
    <row r="544" spans="1:29" ht="15.75">
      <c r="A544" s="38"/>
      <c r="B544" s="38"/>
      <c r="C544" s="38"/>
      <c r="D544" s="38"/>
      <c r="E544" s="38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38"/>
      <c r="V544" s="38"/>
      <c r="W544" s="38"/>
      <c r="X544" s="38"/>
      <c r="Y544" s="38"/>
      <c r="Z544" s="38"/>
      <c r="AA544" s="38"/>
      <c r="AB544" s="38"/>
      <c r="AC544" s="38"/>
    </row>
    <row r="545" spans="1:29" ht="15.75">
      <c r="A545" s="38"/>
      <c r="B545" s="38"/>
      <c r="C545" s="38"/>
      <c r="D545" s="38"/>
      <c r="E545" s="38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38"/>
      <c r="V545" s="38"/>
      <c r="W545" s="38"/>
      <c r="X545" s="38"/>
      <c r="Y545" s="38"/>
      <c r="Z545" s="38"/>
      <c r="AA545" s="38"/>
      <c r="AB545" s="38"/>
      <c r="AC545" s="38"/>
    </row>
    <row r="546" spans="1:29" ht="15.75">
      <c r="A546" s="38"/>
      <c r="B546" s="38"/>
      <c r="C546" s="38"/>
      <c r="D546" s="38"/>
      <c r="E546" s="38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38"/>
      <c r="V546" s="38"/>
      <c r="W546" s="38"/>
      <c r="X546" s="38"/>
      <c r="Y546" s="38"/>
      <c r="Z546" s="38"/>
      <c r="AA546" s="38"/>
      <c r="AB546" s="38"/>
      <c r="AC546" s="38"/>
    </row>
    <row r="547" spans="1:29" ht="15.75">
      <c r="A547" s="38"/>
      <c r="B547" s="38"/>
      <c r="C547" s="38"/>
      <c r="D547" s="38"/>
      <c r="E547" s="38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38"/>
      <c r="V547" s="38"/>
      <c r="W547" s="38"/>
      <c r="X547" s="38"/>
      <c r="Y547" s="38"/>
      <c r="Z547" s="38"/>
      <c r="AA547" s="38"/>
      <c r="AB547" s="38"/>
      <c r="AC547" s="38"/>
    </row>
    <row r="548" spans="1:29" ht="15.75">
      <c r="A548" s="38"/>
      <c r="B548" s="38"/>
      <c r="C548" s="38"/>
      <c r="D548" s="38"/>
      <c r="E548" s="38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38"/>
      <c r="V548" s="38"/>
      <c r="W548" s="38"/>
      <c r="X548" s="38"/>
      <c r="Y548" s="38"/>
      <c r="Z548" s="38"/>
      <c r="AA548" s="38"/>
      <c r="AB548" s="38"/>
      <c r="AC548" s="38"/>
    </row>
    <row r="549" spans="1:29" ht="15.75">
      <c r="A549" s="38"/>
      <c r="B549" s="38"/>
      <c r="C549" s="38"/>
      <c r="D549" s="38"/>
      <c r="E549" s="38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38"/>
      <c r="V549" s="38"/>
      <c r="W549" s="38"/>
      <c r="X549" s="38"/>
      <c r="Y549" s="38"/>
      <c r="Z549" s="38"/>
      <c r="AA549" s="38"/>
      <c r="AB549" s="38"/>
      <c r="AC549" s="38"/>
    </row>
    <row r="550" spans="1:29" ht="15.75">
      <c r="A550" s="38"/>
      <c r="B550" s="38"/>
      <c r="C550" s="38"/>
      <c r="D550" s="38"/>
      <c r="E550" s="38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38"/>
      <c r="V550" s="38"/>
      <c r="W550" s="38"/>
      <c r="X550" s="38"/>
      <c r="Y550" s="38"/>
      <c r="Z550" s="38"/>
      <c r="AA550" s="38"/>
      <c r="AB550" s="38"/>
      <c r="AC550" s="38"/>
    </row>
    <row r="551" spans="1:29" ht="15.75">
      <c r="A551" s="38"/>
      <c r="B551" s="38"/>
      <c r="C551" s="38"/>
      <c r="D551" s="38"/>
      <c r="E551" s="38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38"/>
      <c r="V551" s="38"/>
      <c r="W551" s="38"/>
      <c r="X551" s="38"/>
      <c r="Y551" s="38"/>
      <c r="Z551" s="38"/>
      <c r="AA551" s="38"/>
      <c r="AB551" s="38"/>
      <c r="AC551" s="38"/>
    </row>
    <row r="552" spans="1:29" ht="15.75">
      <c r="A552" s="38"/>
      <c r="B552" s="38"/>
      <c r="C552" s="38"/>
      <c r="D552" s="38"/>
      <c r="E552" s="38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38"/>
      <c r="V552" s="38"/>
      <c r="W552" s="38"/>
      <c r="X552" s="38"/>
      <c r="Y552" s="38"/>
      <c r="Z552" s="38"/>
      <c r="AA552" s="38"/>
      <c r="AB552" s="38"/>
      <c r="AC552" s="38"/>
    </row>
    <row r="553" spans="1:29" ht="15.75">
      <c r="A553" s="38"/>
      <c r="B553" s="38"/>
      <c r="C553" s="38"/>
      <c r="D553" s="38"/>
      <c r="E553" s="38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38"/>
      <c r="V553" s="38"/>
      <c r="W553" s="38"/>
      <c r="X553" s="38"/>
      <c r="Y553" s="38"/>
      <c r="Z553" s="38"/>
      <c r="AA553" s="38"/>
      <c r="AB553" s="38"/>
      <c r="AC553" s="38"/>
    </row>
    <row r="554" spans="1:29" ht="15.75">
      <c r="A554" s="38"/>
      <c r="B554" s="38"/>
      <c r="C554" s="38"/>
      <c r="D554" s="38"/>
      <c r="E554" s="38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38"/>
      <c r="V554" s="38"/>
      <c r="W554" s="38"/>
      <c r="X554" s="38"/>
      <c r="Y554" s="38"/>
      <c r="Z554" s="38"/>
      <c r="AA554" s="38"/>
      <c r="AB554" s="38"/>
      <c r="AC554" s="38"/>
    </row>
    <row r="555" spans="1:29" ht="15.75">
      <c r="A555" s="38"/>
      <c r="B555" s="38"/>
      <c r="C555" s="38"/>
      <c r="D555" s="38"/>
      <c r="E555" s="38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38"/>
      <c r="V555" s="38"/>
      <c r="W555" s="38"/>
      <c r="X555" s="38"/>
      <c r="Y555" s="38"/>
      <c r="Z555" s="38"/>
      <c r="AA555" s="38"/>
      <c r="AB555" s="38"/>
      <c r="AC555" s="38"/>
    </row>
    <row r="556" spans="1:29" ht="15.75">
      <c r="A556" s="38"/>
      <c r="B556" s="38"/>
      <c r="C556" s="38"/>
      <c r="D556" s="38"/>
      <c r="E556" s="38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38"/>
      <c r="V556" s="38"/>
      <c r="W556" s="38"/>
      <c r="X556" s="38"/>
      <c r="Y556" s="38"/>
      <c r="Z556" s="38"/>
      <c r="AA556" s="38"/>
      <c r="AB556" s="38"/>
      <c r="AC556" s="38"/>
    </row>
    <row r="557" spans="1:29" ht="15.75">
      <c r="A557" s="38"/>
      <c r="B557" s="38"/>
      <c r="C557" s="38"/>
      <c r="D557" s="38"/>
      <c r="E557" s="38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38"/>
      <c r="V557" s="38"/>
      <c r="W557" s="38"/>
      <c r="X557" s="38"/>
      <c r="Y557" s="38"/>
      <c r="Z557" s="38"/>
      <c r="AA557" s="38"/>
      <c r="AB557" s="38"/>
      <c r="AC557" s="38"/>
    </row>
    <row r="558" spans="1:29" ht="15.75">
      <c r="A558" s="38"/>
      <c r="B558" s="38"/>
      <c r="C558" s="38"/>
      <c r="D558" s="38"/>
      <c r="E558" s="38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38"/>
      <c r="V558" s="38"/>
      <c r="W558" s="38"/>
      <c r="X558" s="38"/>
      <c r="Y558" s="38"/>
      <c r="Z558" s="38"/>
      <c r="AA558" s="38"/>
      <c r="AB558" s="38"/>
      <c r="AC558" s="38"/>
    </row>
    <row r="559" spans="1:29" ht="15.75">
      <c r="A559" s="38"/>
      <c r="B559" s="38"/>
      <c r="C559" s="38"/>
      <c r="D559" s="38"/>
      <c r="E559" s="38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38"/>
      <c r="V559" s="38"/>
      <c r="W559" s="38"/>
      <c r="X559" s="38"/>
      <c r="Y559" s="38"/>
      <c r="Z559" s="38"/>
      <c r="AA559" s="38"/>
      <c r="AB559" s="38"/>
      <c r="AC559" s="38"/>
    </row>
    <row r="560" spans="1:29" ht="15.75">
      <c r="A560" s="38"/>
      <c r="B560" s="38"/>
      <c r="C560" s="38"/>
      <c r="D560" s="38"/>
      <c r="E560" s="38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38"/>
      <c r="V560" s="38"/>
      <c r="W560" s="38"/>
      <c r="X560" s="38"/>
      <c r="Y560" s="38"/>
      <c r="Z560" s="38"/>
      <c r="AA560" s="38"/>
      <c r="AB560" s="38"/>
      <c r="AC560" s="38"/>
    </row>
    <row r="561" spans="1:29" ht="15.75">
      <c r="A561" s="38"/>
      <c r="B561" s="38"/>
      <c r="C561" s="38"/>
      <c r="D561" s="38"/>
      <c r="E561" s="38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38"/>
      <c r="V561" s="38"/>
      <c r="W561" s="38"/>
      <c r="X561" s="38"/>
      <c r="Y561" s="38"/>
      <c r="Z561" s="38"/>
      <c r="AA561" s="38"/>
      <c r="AB561" s="38"/>
      <c r="AC561" s="38"/>
    </row>
    <row r="562" spans="1:29" ht="15.75">
      <c r="A562" s="38"/>
      <c r="B562" s="38"/>
      <c r="C562" s="38"/>
      <c r="D562" s="38"/>
      <c r="E562" s="38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38"/>
      <c r="V562" s="38"/>
      <c r="W562" s="38"/>
      <c r="X562" s="38"/>
      <c r="Y562" s="38"/>
      <c r="Z562" s="38"/>
      <c r="AA562" s="38"/>
      <c r="AB562" s="38"/>
      <c r="AC562" s="38"/>
    </row>
    <row r="563" spans="1:29" ht="15.75">
      <c r="A563" s="38"/>
      <c r="B563" s="38"/>
      <c r="C563" s="38"/>
      <c r="D563" s="38"/>
      <c r="E563" s="38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38"/>
      <c r="V563" s="38"/>
      <c r="W563" s="38"/>
      <c r="X563" s="38"/>
      <c r="Y563" s="38"/>
      <c r="Z563" s="38"/>
      <c r="AA563" s="38"/>
      <c r="AB563" s="38"/>
      <c r="AC563" s="38"/>
    </row>
    <row r="564" spans="1:29" ht="15.75">
      <c r="A564" s="38"/>
      <c r="B564" s="38"/>
      <c r="C564" s="38"/>
      <c r="D564" s="38"/>
      <c r="E564" s="38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38"/>
      <c r="V564" s="38"/>
      <c r="W564" s="38"/>
      <c r="X564" s="38"/>
      <c r="Y564" s="38"/>
      <c r="Z564" s="38"/>
      <c r="AA564" s="38"/>
      <c r="AB564" s="38"/>
      <c r="AC564" s="38"/>
    </row>
    <row r="565" spans="1:29" ht="15.75">
      <c r="A565" s="38"/>
      <c r="B565" s="38"/>
      <c r="C565" s="38"/>
      <c r="D565" s="38"/>
      <c r="E565" s="38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38"/>
      <c r="V565" s="38"/>
      <c r="W565" s="38"/>
      <c r="X565" s="38"/>
      <c r="Y565" s="38"/>
      <c r="Z565" s="38"/>
      <c r="AA565" s="38"/>
      <c r="AB565" s="38"/>
      <c r="AC565" s="38"/>
    </row>
    <row r="566" spans="1:29" ht="15.75">
      <c r="A566" s="38"/>
      <c r="B566" s="38"/>
      <c r="C566" s="38"/>
      <c r="D566" s="38"/>
      <c r="E566" s="38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38"/>
      <c r="V566" s="38"/>
      <c r="W566" s="38"/>
      <c r="X566" s="38"/>
      <c r="Y566" s="38"/>
      <c r="Z566" s="38"/>
      <c r="AA566" s="38"/>
      <c r="AB566" s="38"/>
      <c r="AC566" s="38"/>
    </row>
    <row r="567" spans="1:29" ht="15.75">
      <c r="A567" s="38"/>
      <c r="B567" s="38"/>
      <c r="C567" s="38"/>
      <c r="D567" s="38"/>
      <c r="E567" s="38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38"/>
      <c r="V567" s="38"/>
      <c r="W567" s="38"/>
      <c r="X567" s="38"/>
      <c r="Y567" s="38"/>
      <c r="Z567" s="38"/>
      <c r="AA567" s="38"/>
      <c r="AB567" s="38"/>
      <c r="AC567" s="38"/>
    </row>
    <row r="568" spans="1:29" ht="15.75">
      <c r="A568" s="38"/>
      <c r="B568" s="38"/>
      <c r="C568" s="38"/>
      <c r="D568" s="38"/>
      <c r="E568" s="38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38"/>
      <c r="V568" s="38"/>
      <c r="W568" s="38"/>
      <c r="X568" s="38"/>
      <c r="Y568" s="38"/>
      <c r="Z568" s="38"/>
      <c r="AA568" s="38"/>
      <c r="AB568" s="38"/>
      <c r="AC568" s="38"/>
    </row>
    <row r="569" spans="1:29" ht="15.75">
      <c r="A569" s="38"/>
      <c r="B569" s="38"/>
      <c r="C569" s="38"/>
      <c r="D569" s="38"/>
      <c r="E569" s="38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38"/>
      <c r="V569" s="38"/>
      <c r="W569" s="38"/>
      <c r="X569" s="38"/>
      <c r="Y569" s="38"/>
      <c r="Z569" s="38"/>
      <c r="AA569" s="38"/>
      <c r="AB569" s="38"/>
      <c r="AC569" s="38"/>
    </row>
    <row r="570" spans="1:29" ht="15.75">
      <c r="A570" s="38"/>
      <c r="B570" s="38"/>
      <c r="C570" s="38"/>
      <c r="D570" s="38"/>
      <c r="E570" s="38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38"/>
      <c r="V570" s="38"/>
      <c r="W570" s="38"/>
      <c r="X570" s="38"/>
      <c r="Y570" s="38"/>
      <c r="Z570" s="38"/>
      <c r="AA570" s="38"/>
      <c r="AB570" s="38"/>
      <c r="AC570" s="38"/>
    </row>
    <row r="571" spans="1:29" ht="15.75">
      <c r="A571" s="38"/>
      <c r="B571" s="38"/>
      <c r="C571" s="38"/>
      <c r="D571" s="38"/>
      <c r="E571" s="38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38"/>
      <c r="V571" s="38"/>
      <c r="W571" s="38"/>
      <c r="X571" s="38"/>
      <c r="Y571" s="38"/>
      <c r="Z571" s="38"/>
      <c r="AA571" s="38"/>
      <c r="AB571" s="38"/>
      <c r="AC571" s="38"/>
    </row>
    <row r="572" spans="1:29" ht="15.75">
      <c r="A572" s="38"/>
      <c r="B572" s="38"/>
      <c r="C572" s="38"/>
      <c r="D572" s="38"/>
      <c r="E572" s="38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38"/>
      <c r="V572" s="38"/>
      <c r="W572" s="38"/>
      <c r="X572" s="38"/>
      <c r="Y572" s="38"/>
      <c r="Z572" s="38"/>
      <c r="AA572" s="38"/>
      <c r="AB572" s="38"/>
      <c r="AC572" s="38"/>
    </row>
    <row r="573" spans="1:29" ht="15.75">
      <c r="A573" s="38"/>
      <c r="B573" s="38"/>
      <c r="C573" s="38"/>
      <c r="D573" s="38"/>
      <c r="E573" s="38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38"/>
      <c r="V573" s="38"/>
      <c r="W573" s="38"/>
      <c r="X573" s="38"/>
      <c r="Y573" s="38"/>
      <c r="Z573" s="38"/>
      <c r="AA573" s="38"/>
      <c r="AB573" s="38"/>
      <c r="AC573" s="38"/>
    </row>
    <row r="574" spans="1:29" ht="15.75">
      <c r="A574" s="38"/>
      <c r="B574" s="38"/>
      <c r="C574" s="38"/>
      <c r="D574" s="38"/>
      <c r="E574" s="38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38"/>
      <c r="V574" s="38"/>
      <c r="W574" s="38"/>
      <c r="X574" s="38"/>
      <c r="Y574" s="38"/>
      <c r="Z574" s="38"/>
      <c r="AA574" s="38"/>
      <c r="AB574" s="38"/>
      <c r="AC574" s="38"/>
    </row>
    <row r="575" spans="1:29" ht="15.75">
      <c r="A575" s="38"/>
      <c r="B575" s="38"/>
      <c r="C575" s="38"/>
      <c r="D575" s="38"/>
      <c r="E575" s="38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38"/>
      <c r="V575" s="38"/>
      <c r="W575" s="38"/>
      <c r="X575" s="38"/>
      <c r="Y575" s="38"/>
      <c r="Z575" s="38"/>
      <c r="AA575" s="38"/>
      <c r="AB575" s="38"/>
      <c r="AC575" s="38"/>
    </row>
    <row r="576" spans="1:29" ht="15.75">
      <c r="A576" s="38"/>
      <c r="B576" s="38"/>
      <c r="C576" s="38"/>
      <c r="D576" s="38"/>
      <c r="E576" s="38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38"/>
      <c r="V576" s="38"/>
      <c r="W576" s="38"/>
      <c r="X576" s="38"/>
      <c r="Y576" s="38"/>
      <c r="Z576" s="38"/>
      <c r="AA576" s="38"/>
      <c r="AB576" s="38"/>
      <c r="AC576" s="38"/>
    </row>
    <row r="577" spans="1:29" ht="15.75">
      <c r="A577" s="38"/>
      <c r="B577" s="38"/>
      <c r="C577" s="38"/>
      <c r="D577" s="38"/>
      <c r="E577" s="38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38"/>
      <c r="V577" s="38"/>
      <c r="W577" s="38"/>
      <c r="X577" s="38"/>
      <c r="Y577" s="38"/>
      <c r="Z577" s="38"/>
      <c r="AA577" s="38"/>
      <c r="AB577" s="38"/>
      <c r="AC577" s="38"/>
    </row>
    <row r="578" spans="1:29" ht="15.75">
      <c r="A578" s="38"/>
      <c r="B578" s="38"/>
      <c r="C578" s="38"/>
      <c r="D578" s="38"/>
      <c r="E578" s="38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38"/>
      <c r="V578" s="38"/>
      <c r="W578" s="38"/>
      <c r="X578" s="38"/>
      <c r="Y578" s="38"/>
      <c r="Z578" s="38"/>
      <c r="AA578" s="38"/>
      <c r="AB578" s="38"/>
      <c r="AC578" s="38"/>
    </row>
    <row r="579" spans="1:29" ht="15.75">
      <c r="A579" s="38"/>
      <c r="B579" s="38"/>
      <c r="C579" s="38"/>
      <c r="D579" s="38"/>
      <c r="E579" s="38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38"/>
      <c r="V579" s="38"/>
      <c r="W579" s="38"/>
      <c r="X579" s="38"/>
      <c r="Y579" s="38"/>
      <c r="Z579" s="38"/>
      <c r="AA579" s="38"/>
      <c r="AB579" s="38"/>
      <c r="AC579" s="38"/>
    </row>
    <row r="580" spans="1:29" ht="15.75">
      <c r="A580" s="38"/>
      <c r="B580" s="38"/>
      <c r="C580" s="38"/>
      <c r="D580" s="38"/>
      <c r="E580" s="38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38"/>
      <c r="V580" s="38"/>
      <c r="W580" s="38"/>
      <c r="X580" s="38"/>
      <c r="Y580" s="38"/>
      <c r="Z580" s="38"/>
      <c r="AA580" s="38"/>
      <c r="AB580" s="38"/>
      <c r="AC580" s="38"/>
    </row>
    <row r="581" spans="1:29" ht="15.75">
      <c r="A581" s="38"/>
      <c r="B581" s="38"/>
      <c r="C581" s="38"/>
      <c r="D581" s="38"/>
      <c r="E581" s="38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38"/>
      <c r="V581" s="38"/>
      <c r="W581" s="38"/>
      <c r="X581" s="38"/>
      <c r="Y581" s="38"/>
      <c r="Z581" s="38"/>
      <c r="AA581" s="38"/>
      <c r="AB581" s="38"/>
      <c r="AC581" s="38"/>
    </row>
    <row r="582" spans="1:29" ht="15.75">
      <c r="A582" s="38"/>
      <c r="B582" s="38"/>
      <c r="C582" s="38"/>
      <c r="D582" s="38"/>
      <c r="E582" s="38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  <c r="U582" s="38"/>
      <c r="V582" s="38"/>
      <c r="W582" s="38"/>
      <c r="X582" s="38"/>
      <c r="Y582" s="38"/>
      <c r="Z582" s="38"/>
      <c r="AA582" s="38"/>
      <c r="AB582" s="38"/>
      <c r="AC582" s="38"/>
    </row>
    <row r="583" spans="1:29" ht="15.75">
      <c r="A583" s="38"/>
      <c r="B583" s="38"/>
      <c r="C583" s="38"/>
      <c r="D583" s="38"/>
      <c r="E583" s="38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38"/>
      <c r="V583" s="38"/>
      <c r="W583" s="38"/>
      <c r="X583" s="38"/>
      <c r="Y583" s="38"/>
      <c r="Z583" s="38"/>
      <c r="AA583" s="38"/>
      <c r="AB583" s="38"/>
      <c r="AC583" s="38"/>
    </row>
    <row r="584" spans="1:29" ht="15.75">
      <c r="A584" s="38"/>
      <c r="B584" s="38"/>
      <c r="C584" s="38"/>
      <c r="D584" s="38"/>
      <c r="E584" s="38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38"/>
      <c r="V584" s="38"/>
      <c r="W584" s="38"/>
      <c r="X584" s="38"/>
      <c r="Y584" s="38"/>
      <c r="Z584" s="38"/>
      <c r="AA584" s="38"/>
      <c r="AB584" s="38"/>
      <c r="AC584" s="38"/>
    </row>
    <row r="585" spans="1:29" ht="15.75">
      <c r="A585" s="38"/>
      <c r="B585" s="38"/>
      <c r="C585" s="38"/>
      <c r="D585" s="38"/>
      <c r="E585" s="38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38"/>
      <c r="V585" s="38"/>
      <c r="W585" s="38"/>
      <c r="X585" s="38"/>
      <c r="Y585" s="38"/>
      <c r="Z585" s="38"/>
      <c r="AA585" s="38"/>
      <c r="AB585" s="38"/>
      <c r="AC585" s="38"/>
    </row>
    <row r="586" spans="1:29" ht="15.75">
      <c r="A586" s="38"/>
      <c r="B586" s="38"/>
      <c r="C586" s="38"/>
      <c r="D586" s="38"/>
      <c r="E586" s="38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38"/>
      <c r="V586" s="38"/>
      <c r="W586" s="38"/>
      <c r="X586" s="38"/>
      <c r="Y586" s="38"/>
      <c r="Z586" s="38"/>
      <c r="AA586" s="38"/>
      <c r="AB586" s="38"/>
      <c r="AC586" s="38"/>
    </row>
    <row r="587" spans="1:29" ht="15.75">
      <c r="A587" s="38"/>
      <c r="B587" s="38"/>
      <c r="C587" s="38"/>
      <c r="D587" s="38"/>
      <c r="E587" s="38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38"/>
      <c r="V587" s="38"/>
      <c r="W587" s="38"/>
      <c r="X587" s="38"/>
      <c r="Y587" s="38"/>
      <c r="Z587" s="38"/>
      <c r="AA587" s="38"/>
      <c r="AB587" s="38"/>
      <c r="AC587" s="38"/>
    </row>
    <row r="588" spans="1:29" ht="15.75">
      <c r="A588" s="38"/>
      <c r="B588" s="38"/>
      <c r="C588" s="38"/>
      <c r="D588" s="38"/>
      <c r="E588" s="38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38"/>
      <c r="V588" s="38"/>
      <c r="W588" s="38"/>
      <c r="X588" s="38"/>
      <c r="Y588" s="38"/>
      <c r="Z588" s="38"/>
      <c r="AA588" s="38"/>
      <c r="AB588" s="38"/>
      <c r="AC588" s="38"/>
    </row>
    <row r="589" spans="1:29" ht="15.75">
      <c r="A589" s="38"/>
      <c r="B589" s="38"/>
      <c r="C589" s="38"/>
      <c r="D589" s="38"/>
      <c r="E589" s="38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38"/>
      <c r="V589" s="38"/>
      <c r="W589" s="38"/>
      <c r="X589" s="38"/>
      <c r="Y589" s="38"/>
      <c r="Z589" s="38"/>
      <c r="AA589" s="38"/>
      <c r="AB589" s="38"/>
      <c r="AC589" s="38"/>
    </row>
    <row r="590" spans="1:29" ht="15.75">
      <c r="A590" s="38"/>
      <c r="B590" s="38"/>
      <c r="C590" s="38"/>
      <c r="D590" s="38"/>
      <c r="E590" s="38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  <c r="U590" s="38"/>
      <c r="V590" s="38"/>
      <c r="W590" s="38"/>
      <c r="X590" s="38"/>
      <c r="Y590" s="38"/>
      <c r="Z590" s="38"/>
      <c r="AA590" s="38"/>
      <c r="AB590" s="38"/>
      <c r="AC590" s="38"/>
    </row>
    <row r="591" spans="1:29" ht="15.75">
      <c r="A591" s="38"/>
      <c r="B591" s="38"/>
      <c r="C591" s="38"/>
      <c r="D591" s="38"/>
      <c r="E591" s="38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  <c r="U591" s="38"/>
      <c r="V591" s="38"/>
      <c r="W591" s="38"/>
      <c r="X591" s="38"/>
      <c r="Y591" s="38"/>
      <c r="Z591" s="38"/>
      <c r="AA591" s="38"/>
      <c r="AB591" s="38"/>
      <c r="AC591" s="38"/>
    </row>
    <row r="592" spans="1:29" ht="15.75">
      <c r="A592" s="38"/>
      <c r="B592" s="38"/>
      <c r="C592" s="38"/>
      <c r="D592" s="38"/>
      <c r="E592" s="38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  <c r="U592" s="38"/>
      <c r="V592" s="38"/>
      <c r="W592" s="38"/>
      <c r="X592" s="38"/>
      <c r="Y592" s="38"/>
      <c r="Z592" s="38"/>
      <c r="AA592" s="38"/>
      <c r="AB592" s="38"/>
      <c r="AC592" s="38"/>
    </row>
    <row r="593" spans="1:29" ht="15.75">
      <c r="A593" s="38"/>
      <c r="B593" s="38"/>
      <c r="C593" s="38"/>
      <c r="D593" s="38"/>
      <c r="E593" s="38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  <c r="U593" s="38"/>
      <c r="V593" s="38"/>
      <c r="W593" s="38"/>
      <c r="X593" s="38"/>
      <c r="Y593" s="38"/>
      <c r="Z593" s="38"/>
      <c r="AA593" s="38"/>
      <c r="AB593" s="38"/>
      <c r="AC593" s="38"/>
    </row>
    <row r="594" spans="1:29" ht="15.75">
      <c r="A594" s="38"/>
      <c r="B594" s="38"/>
      <c r="C594" s="38"/>
      <c r="D594" s="38"/>
      <c r="E594" s="38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  <c r="U594" s="38"/>
      <c r="V594" s="38"/>
      <c r="W594" s="38"/>
      <c r="X594" s="38"/>
      <c r="Y594" s="38"/>
      <c r="Z594" s="38"/>
      <c r="AA594" s="38"/>
      <c r="AB594" s="38"/>
      <c r="AC594" s="38"/>
    </row>
    <row r="595" spans="1:29" ht="15.75">
      <c r="A595" s="38"/>
      <c r="B595" s="38"/>
      <c r="C595" s="38"/>
      <c r="D595" s="38"/>
      <c r="E595" s="38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  <c r="U595" s="38"/>
      <c r="V595" s="38"/>
      <c r="W595" s="38"/>
      <c r="X595" s="38"/>
      <c r="Y595" s="38"/>
      <c r="Z595" s="38"/>
      <c r="AA595" s="38"/>
      <c r="AB595" s="38"/>
      <c r="AC595" s="38"/>
    </row>
    <row r="596" spans="1:29" ht="15.75">
      <c r="A596" s="38"/>
      <c r="B596" s="38"/>
      <c r="C596" s="38"/>
      <c r="D596" s="38"/>
      <c r="E596" s="38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38"/>
      <c r="V596" s="38"/>
      <c r="W596" s="38"/>
      <c r="X596" s="38"/>
      <c r="Y596" s="38"/>
      <c r="Z596" s="38"/>
      <c r="AA596" s="38"/>
      <c r="AB596" s="38"/>
      <c r="AC596" s="38"/>
    </row>
    <row r="597" spans="1:29" ht="15.75">
      <c r="A597" s="38"/>
      <c r="B597" s="38"/>
      <c r="C597" s="38"/>
      <c r="D597" s="38"/>
      <c r="E597" s="38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  <c r="U597" s="38"/>
      <c r="V597" s="38"/>
      <c r="W597" s="38"/>
      <c r="X597" s="38"/>
      <c r="Y597" s="38"/>
      <c r="Z597" s="38"/>
      <c r="AA597" s="38"/>
      <c r="AB597" s="38"/>
      <c r="AC597" s="38"/>
    </row>
    <row r="598" spans="1:29" ht="15.75">
      <c r="A598" s="38"/>
      <c r="B598" s="38"/>
      <c r="C598" s="38"/>
      <c r="D598" s="38"/>
      <c r="E598" s="38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  <c r="U598" s="38"/>
      <c r="V598" s="38"/>
      <c r="W598" s="38"/>
      <c r="X598" s="38"/>
      <c r="Y598" s="38"/>
      <c r="Z598" s="38"/>
      <c r="AA598" s="38"/>
      <c r="AB598" s="38"/>
      <c r="AC598" s="38"/>
    </row>
    <row r="599" spans="1:29" ht="15.75">
      <c r="A599" s="38"/>
      <c r="B599" s="38"/>
      <c r="C599" s="38"/>
      <c r="D599" s="38"/>
      <c r="E599" s="38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38"/>
      <c r="V599" s="38"/>
      <c r="W599" s="38"/>
      <c r="X599" s="38"/>
      <c r="Y599" s="38"/>
      <c r="Z599" s="38"/>
      <c r="AA599" s="38"/>
      <c r="AB599" s="38"/>
      <c r="AC599" s="38"/>
    </row>
    <row r="600" spans="1:29" ht="15.75">
      <c r="A600" s="38"/>
      <c r="B600" s="38"/>
      <c r="C600" s="38"/>
      <c r="D600" s="38"/>
      <c r="E600" s="38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38"/>
      <c r="V600" s="38"/>
      <c r="W600" s="38"/>
      <c r="X600" s="38"/>
      <c r="Y600" s="38"/>
      <c r="Z600" s="38"/>
      <c r="AA600" s="38"/>
      <c r="AB600" s="38"/>
      <c r="AC600" s="38"/>
    </row>
    <row r="601" spans="1:29" ht="15.75">
      <c r="A601" s="38"/>
      <c r="B601" s="38"/>
      <c r="C601" s="38"/>
      <c r="D601" s="38"/>
      <c r="E601" s="38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  <c r="U601" s="38"/>
      <c r="V601" s="38"/>
      <c r="W601" s="38"/>
      <c r="X601" s="38"/>
      <c r="Y601" s="38"/>
      <c r="Z601" s="38"/>
      <c r="AA601" s="38"/>
      <c r="AB601" s="38"/>
      <c r="AC601" s="38"/>
    </row>
    <row r="602" spans="1:29" ht="15.75">
      <c r="A602" s="38"/>
      <c r="B602" s="38"/>
      <c r="C602" s="38"/>
      <c r="D602" s="38"/>
      <c r="E602" s="38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  <c r="U602" s="38"/>
      <c r="V602" s="38"/>
      <c r="W602" s="38"/>
      <c r="X602" s="38"/>
      <c r="Y602" s="38"/>
      <c r="Z602" s="38"/>
      <c r="AA602" s="38"/>
      <c r="AB602" s="38"/>
      <c r="AC602" s="38"/>
    </row>
    <row r="603" spans="1:29" ht="15.75">
      <c r="A603" s="38"/>
      <c r="B603" s="38"/>
      <c r="C603" s="38"/>
      <c r="D603" s="38"/>
      <c r="E603" s="38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  <c r="U603" s="38"/>
      <c r="V603" s="38"/>
      <c r="W603" s="38"/>
      <c r="X603" s="38"/>
      <c r="Y603" s="38"/>
      <c r="Z603" s="38"/>
      <c r="AA603" s="38"/>
      <c r="AB603" s="38"/>
      <c r="AC603" s="38"/>
    </row>
    <row r="604" spans="1:29" ht="15.75">
      <c r="A604" s="38"/>
      <c r="B604" s="38"/>
      <c r="C604" s="38"/>
      <c r="D604" s="38"/>
      <c r="E604" s="38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  <c r="U604" s="38"/>
      <c r="V604" s="38"/>
      <c r="W604" s="38"/>
      <c r="X604" s="38"/>
      <c r="Y604" s="38"/>
      <c r="Z604" s="38"/>
      <c r="AA604" s="38"/>
      <c r="AB604" s="38"/>
      <c r="AC604" s="38"/>
    </row>
    <row r="605" spans="1:29" ht="15.75">
      <c r="A605" s="38"/>
      <c r="B605" s="38"/>
      <c r="C605" s="38"/>
      <c r="D605" s="38"/>
      <c r="E605" s="38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  <c r="U605" s="38"/>
      <c r="V605" s="38"/>
      <c r="W605" s="38"/>
      <c r="X605" s="38"/>
      <c r="Y605" s="38"/>
      <c r="Z605" s="38"/>
      <c r="AA605" s="38"/>
      <c r="AB605" s="38"/>
      <c r="AC605" s="38"/>
    </row>
    <row r="606" spans="1:29" ht="15.75">
      <c r="A606" s="38"/>
      <c r="B606" s="38"/>
      <c r="C606" s="38"/>
      <c r="D606" s="38"/>
      <c r="E606" s="38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38"/>
      <c r="V606" s="38"/>
      <c r="W606" s="38"/>
      <c r="X606" s="38"/>
      <c r="Y606" s="38"/>
      <c r="Z606" s="38"/>
      <c r="AA606" s="38"/>
      <c r="AB606" s="38"/>
      <c r="AC606" s="38"/>
    </row>
    <row r="607" spans="1:29" ht="15.75">
      <c r="A607" s="38"/>
      <c r="B607" s="38"/>
      <c r="C607" s="38"/>
      <c r="D607" s="38"/>
      <c r="E607" s="38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38"/>
      <c r="V607" s="38"/>
      <c r="W607" s="38"/>
      <c r="X607" s="38"/>
      <c r="Y607" s="38"/>
      <c r="Z607" s="38"/>
      <c r="AA607" s="38"/>
      <c r="AB607" s="38"/>
      <c r="AC607" s="38"/>
    </row>
    <row r="608" spans="1:29" ht="15.75">
      <c r="A608" s="38"/>
      <c r="B608" s="38"/>
      <c r="C608" s="38"/>
      <c r="D608" s="38"/>
      <c r="E608" s="38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38"/>
      <c r="V608" s="38"/>
      <c r="W608" s="38"/>
      <c r="X608" s="38"/>
      <c r="Y608" s="38"/>
      <c r="Z608" s="38"/>
      <c r="AA608" s="38"/>
      <c r="AB608" s="38"/>
      <c r="AC608" s="38"/>
    </row>
    <row r="609" spans="1:29" ht="15.75">
      <c r="A609" s="38"/>
      <c r="B609" s="38"/>
      <c r="C609" s="38"/>
      <c r="D609" s="38"/>
      <c r="E609" s="38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  <c r="U609" s="38"/>
      <c r="V609" s="38"/>
      <c r="W609" s="38"/>
      <c r="X609" s="38"/>
      <c r="Y609" s="38"/>
      <c r="Z609" s="38"/>
      <c r="AA609" s="38"/>
      <c r="AB609" s="38"/>
      <c r="AC609" s="38"/>
    </row>
    <row r="610" spans="1:29" ht="15.75">
      <c r="A610" s="38"/>
      <c r="B610" s="38"/>
      <c r="C610" s="38"/>
      <c r="D610" s="38"/>
      <c r="E610" s="38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  <c r="U610" s="38"/>
      <c r="V610" s="38"/>
      <c r="W610" s="38"/>
      <c r="X610" s="38"/>
      <c r="Y610" s="38"/>
      <c r="Z610" s="38"/>
      <c r="AA610" s="38"/>
      <c r="AB610" s="38"/>
      <c r="AC610" s="38"/>
    </row>
    <row r="611" spans="1:29" ht="15.75">
      <c r="A611" s="38"/>
      <c r="B611" s="38"/>
      <c r="C611" s="38"/>
      <c r="D611" s="38"/>
      <c r="E611" s="38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  <c r="U611" s="38"/>
      <c r="V611" s="38"/>
      <c r="W611" s="38"/>
      <c r="X611" s="38"/>
      <c r="Y611" s="38"/>
      <c r="Z611" s="38"/>
      <c r="AA611" s="38"/>
      <c r="AB611" s="38"/>
      <c r="AC611" s="38"/>
    </row>
    <row r="612" spans="1:29" ht="15.75">
      <c r="A612" s="38"/>
      <c r="B612" s="38"/>
      <c r="C612" s="38"/>
      <c r="D612" s="38"/>
      <c r="E612" s="38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38"/>
      <c r="V612" s="38"/>
      <c r="W612" s="38"/>
      <c r="X612" s="38"/>
      <c r="Y612" s="38"/>
      <c r="Z612" s="38"/>
      <c r="AA612" s="38"/>
      <c r="AB612" s="38"/>
      <c r="AC612" s="38"/>
    </row>
    <row r="613" spans="1:29" ht="15.75">
      <c r="A613" s="38"/>
      <c r="B613" s="38"/>
      <c r="C613" s="38"/>
      <c r="D613" s="38"/>
      <c r="E613" s="38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  <c r="U613" s="38"/>
      <c r="V613" s="38"/>
      <c r="W613" s="38"/>
      <c r="X613" s="38"/>
      <c r="Y613" s="38"/>
      <c r="Z613" s="38"/>
      <c r="AA613" s="38"/>
      <c r="AB613" s="38"/>
      <c r="AC613" s="38"/>
    </row>
    <row r="614" spans="1:29" ht="15.75">
      <c r="A614" s="38"/>
      <c r="B614" s="38"/>
      <c r="C614" s="38"/>
      <c r="D614" s="38"/>
      <c r="E614" s="38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38"/>
      <c r="V614" s="38"/>
      <c r="W614" s="38"/>
      <c r="X614" s="38"/>
      <c r="Y614" s="38"/>
      <c r="Z614" s="38"/>
      <c r="AA614" s="38"/>
      <c r="AB614" s="38"/>
      <c r="AC614" s="38"/>
    </row>
    <row r="615" spans="1:29" ht="15.75">
      <c r="A615" s="38"/>
      <c r="B615" s="38"/>
      <c r="C615" s="38"/>
      <c r="D615" s="38"/>
      <c r="E615" s="38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38"/>
      <c r="V615" s="38"/>
      <c r="W615" s="38"/>
      <c r="X615" s="38"/>
      <c r="Y615" s="38"/>
      <c r="Z615" s="38"/>
      <c r="AA615" s="38"/>
      <c r="AB615" s="38"/>
      <c r="AC615" s="38"/>
    </row>
    <row r="616" spans="1:29" ht="15.75">
      <c r="A616" s="38"/>
      <c r="B616" s="38"/>
      <c r="C616" s="38"/>
      <c r="D616" s="38"/>
      <c r="E616" s="38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38"/>
      <c r="V616" s="38"/>
      <c r="W616" s="38"/>
      <c r="X616" s="38"/>
      <c r="Y616" s="38"/>
      <c r="Z616" s="38"/>
      <c r="AA616" s="38"/>
      <c r="AB616" s="38"/>
      <c r="AC616" s="38"/>
    </row>
    <row r="617" spans="1:29" ht="15.75">
      <c r="A617" s="38"/>
      <c r="B617" s="38"/>
      <c r="C617" s="38"/>
      <c r="D617" s="38"/>
      <c r="E617" s="38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  <c r="U617" s="38"/>
      <c r="V617" s="38"/>
      <c r="W617" s="38"/>
      <c r="X617" s="38"/>
      <c r="Y617" s="38"/>
      <c r="Z617" s="38"/>
      <c r="AA617" s="38"/>
      <c r="AB617" s="38"/>
      <c r="AC617" s="38"/>
    </row>
    <row r="618" spans="1:29" ht="15.75">
      <c r="A618" s="38"/>
      <c r="B618" s="38"/>
      <c r="C618" s="38"/>
      <c r="D618" s="38"/>
      <c r="E618" s="38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38"/>
      <c r="V618" s="38"/>
      <c r="W618" s="38"/>
      <c r="X618" s="38"/>
      <c r="Y618" s="38"/>
      <c r="Z618" s="38"/>
      <c r="AA618" s="38"/>
      <c r="AB618" s="38"/>
      <c r="AC618" s="38"/>
    </row>
    <row r="619" spans="1:29" ht="15.75">
      <c r="A619" s="38"/>
      <c r="B619" s="38"/>
      <c r="C619" s="38"/>
      <c r="D619" s="38"/>
      <c r="E619" s="38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38"/>
      <c r="V619" s="38"/>
      <c r="W619" s="38"/>
      <c r="X619" s="38"/>
      <c r="Y619" s="38"/>
      <c r="Z619" s="38"/>
      <c r="AA619" s="38"/>
      <c r="AB619" s="38"/>
      <c r="AC619" s="38"/>
    </row>
    <row r="620" spans="1:29" ht="15.75">
      <c r="A620" s="38"/>
      <c r="B620" s="38"/>
      <c r="C620" s="38"/>
      <c r="D620" s="38"/>
      <c r="E620" s="38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  <c r="U620" s="38"/>
      <c r="V620" s="38"/>
      <c r="W620" s="38"/>
      <c r="X620" s="38"/>
      <c r="Y620" s="38"/>
      <c r="Z620" s="38"/>
      <c r="AA620" s="38"/>
      <c r="AB620" s="38"/>
      <c r="AC620" s="38"/>
    </row>
    <row r="621" spans="1:29" ht="15.75">
      <c r="A621" s="38"/>
      <c r="B621" s="38"/>
      <c r="C621" s="38"/>
      <c r="D621" s="38"/>
      <c r="E621" s="38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38"/>
      <c r="V621" s="38"/>
      <c r="W621" s="38"/>
      <c r="X621" s="38"/>
      <c r="Y621" s="38"/>
      <c r="Z621" s="38"/>
      <c r="AA621" s="38"/>
      <c r="AB621" s="38"/>
      <c r="AC621" s="38"/>
    </row>
    <row r="622" spans="1:29" ht="15.75">
      <c r="A622" s="38"/>
      <c r="B622" s="38"/>
      <c r="C622" s="38"/>
      <c r="D622" s="38"/>
      <c r="E622" s="38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38"/>
      <c r="V622" s="38"/>
      <c r="W622" s="38"/>
      <c r="X622" s="38"/>
      <c r="Y622" s="38"/>
      <c r="Z622" s="38"/>
      <c r="AA622" s="38"/>
      <c r="AB622" s="38"/>
      <c r="AC622" s="38"/>
    </row>
    <row r="623" spans="1:29" ht="15.75">
      <c r="A623" s="38"/>
      <c r="B623" s="38"/>
      <c r="C623" s="38"/>
      <c r="D623" s="38"/>
      <c r="E623" s="38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  <c r="U623" s="38"/>
      <c r="V623" s="38"/>
      <c r="W623" s="38"/>
      <c r="X623" s="38"/>
      <c r="Y623" s="38"/>
      <c r="Z623" s="38"/>
      <c r="AA623" s="38"/>
      <c r="AB623" s="38"/>
      <c r="AC623" s="38"/>
    </row>
    <row r="624" spans="1:29" ht="15.75">
      <c r="A624" s="38"/>
      <c r="B624" s="38"/>
      <c r="C624" s="38"/>
      <c r="D624" s="38"/>
      <c r="E624" s="38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38"/>
      <c r="V624" s="38"/>
      <c r="W624" s="38"/>
      <c r="X624" s="38"/>
      <c r="Y624" s="38"/>
      <c r="Z624" s="38"/>
      <c r="AA624" s="38"/>
      <c r="AB624" s="38"/>
      <c r="AC624" s="38"/>
    </row>
    <row r="625" spans="1:29" ht="15.75">
      <c r="A625" s="38"/>
      <c r="B625" s="38"/>
      <c r="C625" s="38"/>
      <c r="D625" s="38"/>
      <c r="E625" s="38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  <c r="U625" s="38"/>
      <c r="V625" s="38"/>
      <c r="W625" s="38"/>
      <c r="X625" s="38"/>
      <c r="Y625" s="38"/>
      <c r="Z625" s="38"/>
      <c r="AA625" s="38"/>
      <c r="AB625" s="38"/>
      <c r="AC625" s="38"/>
    </row>
    <row r="626" spans="1:29" ht="15.75">
      <c r="A626" s="38"/>
      <c r="B626" s="38"/>
      <c r="C626" s="38"/>
      <c r="D626" s="38"/>
      <c r="E626" s="38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38"/>
      <c r="V626" s="38"/>
      <c r="W626" s="38"/>
      <c r="X626" s="38"/>
      <c r="Y626" s="38"/>
      <c r="Z626" s="38"/>
      <c r="AA626" s="38"/>
      <c r="AB626" s="38"/>
      <c r="AC626" s="38"/>
    </row>
    <row r="627" spans="1:29" ht="15.75">
      <c r="A627" s="38"/>
      <c r="B627" s="38"/>
      <c r="C627" s="38"/>
      <c r="D627" s="38"/>
      <c r="E627" s="38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  <c r="U627" s="38"/>
      <c r="V627" s="38"/>
      <c r="W627" s="38"/>
      <c r="X627" s="38"/>
      <c r="Y627" s="38"/>
      <c r="Z627" s="38"/>
      <c r="AA627" s="38"/>
      <c r="AB627" s="38"/>
      <c r="AC627" s="38"/>
    </row>
    <row r="628" spans="1:29" ht="15.75">
      <c r="A628" s="38"/>
      <c r="B628" s="38"/>
      <c r="C628" s="38"/>
      <c r="D628" s="38"/>
      <c r="E628" s="38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38"/>
      <c r="V628" s="38"/>
      <c r="W628" s="38"/>
      <c r="X628" s="38"/>
      <c r="Y628" s="38"/>
      <c r="Z628" s="38"/>
      <c r="AA628" s="38"/>
      <c r="AB628" s="38"/>
      <c r="AC628" s="38"/>
    </row>
    <row r="629" spans="1:29" ht="15.75">
      <c r="A629" s="38"/>
      <c r="B629" s="38"/>
      <c r="C629" s="38"/>
      <c r="D629" s="38"/>
      <c r="E629" s="38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  <c r="U629" s="38"/>
      <c r="V629" s="38"/>
      <c r="W629" s="38"/>
      <c r="X629" s="38"/>
      <c r="Y629" s="38"/>
      <c r="Z629" s="38"/>
      <c r="AA629" s="38"/>
      <c r="AB629" s="38"/>
      <c r="AC629" s="38"/>
    </row>
    <row r="630" spans="1:29" ht="15.75">
      <c r="A630" s="38"/>
      <c r="B630" s="38"/>
      <c r="C630" s="38"/>
      <c r="D630" s="38"/>
      <c r="E630" s="38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  <c r="U630" s="38"/>
      <c r="V630" s="38"/>
      <c r="W630" s="38"/>
      <c r="X630" s="38"/>
      <c r="Y630" s="38"/>
      <c r="Z630" s="38"/>
      <c r="AA630" s="38"/>
      <c r="AB630" s="38"/>
      <c r="AC630" s="38"/>
    </row>
    <row r="631" spans="1:29" ht="15.75">
      <c r="A631" s="38"/>
      <c r="B631" s="38"/>
      <c r="C631" s="38"/>
      <c r="D631" s="38"/>
      <c r="E631" s="38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38"/>
      <c r="V631" s="38"/>
      <c r="W631" s="38"/>
      <c r="X631" s="38"/>
      <c r="Y631" s="38"/>
      <c r="Z631" s="38"/>
      <c r="AA631" s="38"/>
      <c r="AB631" s="38"/>
      <c r="AC631" s="38"/>
    </row>
    <row r="632" spans="1:29" ht="15.75">
      <c r="A632" s="38"/>
      <c r="B632" s="38"/>
      <c r="C632" s="38"/>
      <c r="D632" s="38"/>
      <c r="E632" s="38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38"/>
      <c r="V632" s="38"/>
      <c r="W632" s="38"/>
      <c r="X632" s="38"/>
      <c r="Y632" s="38"/>
      <c r="Z632" s="38"/>
      <c r="AA632" s="38"/>
      <c r="AB632" s="38"/>
      <c r="AC632" s="38"/>
    </row>
    <row r="633" spans="1:29" ht="15.75">
      <c r="A633" s="38"/>
      <c r="B633" s="38"/>
      <c r="C633" s="38"/>
      <c r="D633" s="38"/>
      <c r="E633" s="38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38"/>
      <c r="V633" s="38"/>
      <c r="W633" s="38"/>
      <c r="X633" s="38"/>
      <c r="Y633" s="38"/>
      <c r="Z633" s="38"/>
      <c r="AA633" s="38"/>
      <c r="AB633" s="38"/>
      <c r="AC633" s="38"/>
    </row>
    <row r="634" spans="1:29" ht="15.75">
      <c r="A634" s="38"/>
      <c r="B634" s="38"/>
      <c r="C634" s="38"/>
      <c r="D634" s="38"/>
      <c r="E634" s="38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  <c r="U634" s="38"/>
      <c r="V634" s="38"/>
      <c r="W634" s="38"/>
      <c r="X634" s="38"/>
      <c r="Y634" s="38"/>
      <c r="Z634" s="38"/>
      <c r="AA634" s="38"/>
      <c r="AB634" s="38"/>
      <c r="AC634" s="38"/>
    </row>
    <row r="635" spans="1:29" ht="15.75">
      <c r="A635" s="38"/>
      <c r="B635" s="38"/>
      <c r="C635" s="38"/>
      <c r="D635" s="38"/>
      <c r="E635" s="38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  <c r="U635" s="38"/>
      <c r="V635" s="38"/>
      <c r="W635" s="38"/>
      <c r="X635" s="38"/>
      <c r="Y635" s="38"/>
      <c r="Z635" s="38"/>
      <c r="AA635" s="38"/>
      <c r="AB635" s="38"/>
      <c r="AC635" s="38"/>
    </row>
    <row r="636" spans="1:29" ht="15.75">
      <c r="A636" s="38"/>
      <c r="B636" s="38"/>
      <c r="C636" s="38"/>
      <c r="D636" s="38"/>
      <c r="E636" s="38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38"/>
      <c r="V636" s="38"/>
      <c r="W636" s="38"/>
      <c r="X636" s="38"/>
      <c r="Y636" s="38"/>
      <c r="Z636" s="38"/>
      <c r="AA636" s="38"/>
      <c r="AB636" s="38"/>
      <c r="AC636" s="38"/>
    </row>
    <row r="637" spans="1:29" ht="15.75">
      <c r="A637" s="38"/>
      <c r="B637" s="38"/>
      <c r="C637" s="38"/>
      <c r="D637" s="38"/>
      <c r="E637" s="38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38"/>
      <c r="V637" s="38"/>
      <c r="W637" s="38"/>
      <c r="X637" s="38"/>
      <c r="Y637" s="38"/>
      <c r="Z637" s="38"/>
      <c r="AA637" s="38"/>
      <c r="AB637" s="38"/>
      <c r="AC637" s="38"/>
    </row>
    <row r="638" spans="1:29" ht="15.75">
      <c r="A638" s="38"/>
      <c r="B638" s="38"/>
      <c r="C638" s="38"/>
      <c r="D638" s="38"/>
      <c r="E638" s="38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38"/>
      <c r="V638" s="38"/>
      <c r="W638" s="38"/>
      <c r="X638" s="38"/>
      <c r="Y638" s="38"/>
      <c r="Z638" s="38"/>
      <c r="AA638" s="38"/>
      <c r="AB638" s="38"/>
      <c r="AC638" s="38"/>
    </row>
    <row r="639" spans="1:29" ht="15.75">
      <c r="A639" s="38"/>
      <c r="B639" s="38"/>
      <c r="C639" s="38"/>
      <c r="D639" s="38"/>
      <c r="E639" s="38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  <c r="U639" s="38"/>
      <c r="V639" s="38"/>
      <c r="W639" s="38"/>
      <c r="X639" s="38"/>
      <c r="Y639" s="38"/>
      <c r="Z639" s="38"/>
      <c r="AA639" s="38"/>
      <c r="AB639" s="38"/>
      <c r="AC639" s="38"/>
    </row>
    <row r="640" spans="1:29" ht="15.75">
      <c r="A640" s="38"/>
      <c r="B640" s="38"/>
      <c r="C640" s="38"/>
      <c r="D640" s="38"/>
      <c r="E640" s="38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38"/>
      <c r="V640" s="38"/>
      <c r="W640" s="38"/>
      <c r="X640" s="38"/>
      <c r="Y640" s="38"/>
      <c r="Z640" s="38"/>
      <c r="AA640" s="38"/>
      <c r="AB640" s="38"/>
      <c r="AC640" s="38"/>
    </row>
    <row r="641" spans="1:29" ht="15.75">
      <c r="A641" s="38"/>
      <c r="B641" s="38"/>
      <c r="C641" s="38"/>
      <c r="D641" s="38"/>
      <c r="E641" s="38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  <c r="U641" s="38"/>
      <c r="V641" s="38"/>
      <c r="W641" s="38"/>
      <c r="X641" s="38"/>
      <c r="Y641" s="38"/>
      <c r="Z641" s="38"/>
      <c r="AA641" s="38"/>
      <c r="AB641" s="38"/>
      <c r="AC641" s="38"/>
    </row>
    <row r="642" spans="1:29" ht="15.75">
      <c r="A642" s="38"/>
      <c r="B642" s="38"/>
      <c r="C642" s="38"/>
      <c r="D642" s="38"/>
      <c r="E642" s="38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38"/>
      <c r="V642" s="38"/>
      <c r="W642" s="38"/>
      <c r="X642" s="38"/>
      <c r="Y642" s="38"/>
      <c r="Z642" s="38"/>
      <c r="AA642" s="38"/>
      <c r="AB642" s="38"/>
      <c r="AC642" s="38"/>
    </row>
    <row r="643" spans="1:29" ht="15.75">
      <c r="A643" s="38"/>
      <c r="B643" s="38"/>
      <c r="C643" s="38"/>
      <c r="D643" s="38"/>
      <c r="E643" s="38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38"/>
      <c r="V643" s="38"/>
      <c r="W643" s="38"/>
      <c r="X643" s="38"/>
      <c r="Y643" s="38"/>
      <c r="Z643" s="38"/>
      <c r="AA643" s="38"/>
      <c r="AB643" s="38"/>
      <c r="AC643" s="38"/>
    </row>
    <row r="644" spans="1:29" ht="15.75">
      <c r="A644" s="38"/>
      <c r="B644" s="38"/>
      <c r="C644" s="38"/>
      <c r="D644" s="38"/>
      <c r="E644" s="38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  <c r="U644" s="38"/>
      <c r="V644" s="38"/>
      <c r="W644" s="38"/>
      <c r="X644" s="38"/>
      <c r="Y644" s="38"/>
      <c r="Z644" s="38"/>
      <c r="AA644" s="38"/>
      <c r="AB644" s="38"/>
      <c r="AC644" s="38"/>
    </row>
    <row r="645" spans="1:29" ht="15.75">
      <c r="A645" s="38"/>
      <c r="B645" s="38"/>
      <c r="C645" s="38"/>
      <c r="D645" s="38"/>
      <c r="E645" s="38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38"/>
      <c r="V645" s="38"/>
      <c r="W645" s="38"/>
      <c r="X645" s="38"/>
      <c r="Y645" s="38"/>
      <c r="Z645" s="38"/>
      <c r="AA645" s="38"/>
      <c r="AB645" s="38"/>
      <c r="AC645" s="38"/>
    </row>
    <row r="646" spans="1:29" ht="15.75">
      <c r="A646" s="38"/>
      <c r="B646" s="38"/>
      <c r="C646" s="38"/>
      <c r="D646" s="38"/>
      <c r="E646" s="38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  <c r="U646" s="38"/>
      <c r="V646" s="38"/>
      <c r="W646" s="38"/>
      <c r="X646" s="38"/>
      <c r="Y646" s="38"/>
      <c r="Z646" s="38"/>
      <c r="AA646" s="38"/>
      <c r="AB646" s="38"/>
      <c r="AC646" s="38"/>
    </row>
    <row r="647" spans="1:29" ht="15.75">
      <c r="A647" s="38"/>
      <c r="B647" s="38"/>
      <c r="C647" s="38"/>
      <c r="D647" s="38"/>
      <c r="E647" s="38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  <c r="U647" s="38"/>
      <c r="V647" s="38"/>
      <c r="W647" s="38"/>
      <c r="X647" s="38"/>
      <c r="Y647" s="38"/>
      <c r="Z647" s="38"/>
      <c r="AA647" s="38"/>
      <c r="AB647" s="38"/>
      <c r="AC647" s="38"/>
    </row>
    <row r="648" spans="1:29" ht="15.75">
      <c r="A648" s="38"/>
      <c r="B648" s="38"/>
      <c r="C648" s="38"/>
      <c r="D648" s="38"/>
      <c r="E648" s="38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  <c r="U648" s="38"/>
      <c r="V648" s="38"/>
      <c r="W648" s="38"/>
      <c r="X648" s="38"/>
      <c r="Y648" s="38"/>
      <c r="Z648" s="38"/>
      <c r="AA648" s="38"/>
      <c r="AB648" s="38"/>
      <c r="AC648" s="38"/>
    </row>
    <row r="649" spans="1:29" ht="15.75">
      <c r="A649" s="38"/>
      <c r="B649" s="38"/>
      <c r="C649" s="38"/>
      <c r="D649" s="38"/>
      <c r="E649" s="38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38"/>
      <c r="V649" s="38"/>
      <c r="W649" s="38"/>
      <c r="X649" s="38"/>
      <c r="Y649" s="38"/>
      <c r="Z649" s="38"/>
      <c r="AA649" s="38"/>
      <c r="AB649" s="38"/>
      <c r="AC649" s="38"/>
    </row>
    <row r="650" spans="1:29" ht="15.75">
      <c r="A650" s="38"/>
      <c r="B650" s="38"/>
      <c r="C650" s="38"/>
      <c r="D650" s="38"/>
      <c r="E650" s="38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  <c r="U650" s="38"/>
      <c r="V650" s="38"/>
      <c r="W650" s="38"/>
      <c r="X650" s="38"/>
      <c r="Y650" s="38"/>
      <c r="Z650" s="38"/>
      <c r="AA650" s="38"/>
      <c r="AB650" s="38"/>
      <c r="AC650" s="38"/>
    </row>
    <row r="651" spans="1:29" ht="15.75">
      <c r="A651" s="38"/>
      <c r="B651" s="38"/>
      <c r="C651" s="38"/>
      <c r="D651" s="38"/>
      <c r="E651" s="38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  <c r="U651" s="38"/>
      <c r="V651" s="38"/>
      <c r="W651" s="38"/>
      <c r="X651" s="38"/>
      <c r="Y651" s="38"/>
      <c r="Z651" s="38"/>
      <c r="AA651" s="38"/>
      <c r="AB651" s="38"/>
      <c r="AC651" s="38"/>
    </row>
    <row r="652" spans="1:29" ht="15.75">
      <c r="A652" s="38"/>
      <c r="B652" s="38"/>
      <c r="C652" s="38"/>
      <c r="D652" s="38"/>
      <c r="E652" s="38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  <c r="U652" s="38"/>
      <c r="V652" s="38"/>
      <c r="W652" s="38"/>
      <c r="X652" s="38"/>
      <c r="Y652" s="38"/>
      <c r="Z652" s="38"/>
      <c r="AA652" s="38"/>
      <c r="AB652" s="38"/>
      <c r="AC652" s="38"/>
    </row>
    <row r="653" spans="1:29" ht="15.75">
      <c r="A653" s="38"/>
      <c r="B653" s="38"/>
      <c r="C653" s="38"/>
      <c r="D653" s="38"/>
      <c r="E653" s="38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  <c r="U653" s="38"/>
      <c r="V653" s="38"/>
      <c r="W653" s="38"/>
      <c r="X653" s="38"/>
      <c r="Y653" s="38"/>
      <c r="Z653" s="38"/>
      <c r="AA653" s="38"/>
      <c r="AB653" s="38"/>
      <c r="AC653" s="38"/>
    </row>
  </sheetData>
  <printOptions/>
  <pageMargins left="0.75" right="0.75" top="1" bottom="1" header="0.5" footer="0.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Ancom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Ancom Berhad</dc:creator>
  <cp:keywords/>
  <dc:description/>
  <cp:lastModifiedBy>sally</cp:lastModifiedBy>
  <cp:lastPrinted>2003-01-28T01:52:17Z</cp:lastPrinted>
  <dcterms:created xsi:type="dcterms:W3CDTF">2002-03-21T00:40:25Z</dcterms:created>
  <dcterms:modified xsi:type="dcterms:W3CDTF">2003-01-28T01:54:14Z</dcterms:modified>
  <cp:category/>
  <cp:version/>
  <cp:contentType/>
  <cp:contentStatus/>
</cp:coreProperties>
</file>