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840" activeTab="1"/>
  </bookViews>
  <sheets>
    <sheet name="BS" sheetId="1" r:id="rId1"/>
    <sheet name="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<sst xmlns="http://schemas.openxmlformats.org/spreadsheetml/2006/main" count="123" uniqueCount="110">
  <si>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>ANCOM BERHAD (8440-M)</t>
  </si>
  <si>
    <t>(These figures have not been audited)</t>
  </si>
  <si>
    <t>CONSOLIDATED BALANCE SHEET</t>
  </si>
  <si>
    <t>AS AT</t>
  </si>
  <si>
    <t>31.05.01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</si>
  <si>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</si>
  <si>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</si>
  <si>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</si>
  <si>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</si>
  <si>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</si>
  <si>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</si>
  <si>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</si>
  <si>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FUTURE INCOME BENEFITS</t>
  </si>
  <si>
    <t>GOODWILL ARISING ON CONSOLIDATION</t>
  </si>
  <si>
    <t>CURRENT ASSETS</t>
  </si>
  <si>
    <t>Development properties</t>
  </si>
  <si>
    <t>Stocks</t>
  </si>
  <si>
    <t>Trade debtors</t>
  </si>
  <si>
    <t>Other debtors, deposits &amp; prepayments</t>
  </si>
  <si>
    <t>Tax recoverable</t>
  </si>
  <si>
    <t>Amount due from associated companies</t>
  </si>
  <si>
    <t>Short term investments</t>
  </si>
  <si>
    <t>Short term deposits</t>
  </si>
  <si>
    <t>Cash and bank balances</t>
  </si>
  <si>
    <t>CURRENT LIABILITIES</t>
  </si>
  <si>
    <t>Trade creditors</t>
  </si>
  <si>
    <t>Other creditors &amp; accruals</t>
  </si>
  <si>
    <t>Hire-purchase &amp; lease creditors</t>
  </si>
  <si>
    <t>Amount due to associated companies</t>
  </si>
  <si>
    <t>Short term borrowings</t>
  </si>
  <si>
    <t>Proposed dividend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</si>
  <si>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</si>
  <si>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</si>
  <si>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</si>
  <si>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</si>
  <si>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</si>
  <si>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</si>
  <si>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</si>
  <si>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</si>
  <si>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</si>
  <si>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</si>
  <si>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</si>
  <si>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</si>
  <si>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</si>
  <si>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</si>
  <si>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</si>
  <si>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HIRE-PURCHASE AND LEASE CREDITORS</t>
  </si>
  <si>
    <t>DEFERRED TAXATION</t>
  </si>
  <si>
    <t>PROVISION FOR RETIREMENT BENEFITS</t>
  </si>
  <si>
    <t>Net tangible assets per share (sen)</t>
  </si>
  <si>
    <t>CONSOLIDATED INCOME STATEMENT</t>
  </si>
  <si>
    <t>(a)</t>
  </si>
  <si>
    <t>Revenue</t>
  </si>
  <si>
    <t>Investment income</t>
  </si>
  <si>
    <t>Other income</t>
  </si>
  <si>
    <t>(b)</t>
  </si>
  <si>
    <t>(c)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</si>
  <si>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</si>
  <si>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</si>
  <si>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</si>
  <si>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</si>
  <si>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</si>
  <si>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</si>
  <si>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</si>
  <si>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</si>
  <si>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</si>
  <si>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</si>
  <si>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 xml:space="preserve">minority interests and extraordinary </t>
  </si>
  <si>
    <t>items</t>
  </si>
  <si>
    <t>(f)</t>
  </si>
  <si>
    <t xml:space="preserve">Share of profits and losses of associated </t>
  </si>
  <si>
    <t>companies</t>
  </si>
  <si>
    <t>(g)</t>
  </si>
  <si>
    <t>Profit/(loss) before income tax, minority</t>
  </si>
  <si>
    <t>(h)</t>
  </si>
  <si>
    <t>Income tax</t>
  </si>
  <si>
    <t>(I)</t>
  </si>
  <si>
    <t>(ii) Less minority interests</t>
  </si>
  <si>
    <t>(I)  Profit/(loss) after income tax before</t>
  </si>
  <si>
    <t xml:space="preserve">     deducting minority interests</t>
  </si>
  <si>
    <t>(j)</t>
  </si>
  <si>
    <t>Pre-acquisition profit/(loss), if any</t>
  </si>
  <si>
    <t>(k)</t>
  </si>
  <si>
    <t>Net profit/(loss) from ordinary activities</t>
  </si>
  <si>
    <t>attributable to members of the company</t>
  </si>
  <si>
    <t>(l)</t>
  </si>
  <si>
    <t>(ii)  Less minority interests</t>
  </si>
  <si>
    <t>(I)   Extraordinary items</t>
  </si>
  <si>
    <t>(iii) Extraordinary items attributable to</t>
  </si>
  <si>
    <t xml:space="preserve"> 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</si>
  <si>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</si>
  <si>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</si>
  <si>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</si>
  <si>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</si>
  <si>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>deducting any provision for preference</t>
  </si>
  <si>
    <t>dividends, if any:-</t>
  </si>
  <si>
    <t>(I)  Basic (based on oridnary shares) (sen)</t>
  </si>
  <si>
    <t xml:space="preserve">     Weighted average no of shares ('000)</t>
  </si>
  <si>
    <t>(ii) Fully diluted (based on ordinary</t>
  </si>
  <si>
    <t xml:space="preserve">      shares) (sen)</t>
  </si>
  <si>
    <t>QTR ENDED 31 MAY</t>
  </si>
  <si>
    <t>CUM QTR TO 31 MAY</t>
  </si>
  <si>
    <t>QUARTERLY REPORT ON CONSOLIDATED RESULTS FOR THE FINANCIAL QUARTER ENDED 31 MAY 2002</t>
  </si>
  <si>
    <t>31.05.02</t>
  </si>
  <si>
    <t xml:space="preserve"> </t>
  </si>
  <si>
    <t xml:space="preserve">interests and extraordinary items after share of </t>
  </si>
  <si>
    <t>associted companies profit&amp;loss</t>
  </si>
  <si>
    <t xml:space="preserve">option under the Employees' Share Option Scheme ("ESOS") of the Company is higher than the average market price </t>
  </si>
  <si>
    <t>of the shares.The ESOS expired on 6 April 2004</t>
  </si>
  <si>
    <t>The diluted earnings per share is not disclosed as the exercise price based on the assumed exercise of the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</si>
</sst>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sz val="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3.28125" style="0" customWidth="1"/>
  </cols>
  <sheetData>
    <row r="1" spans="1:2" ht="12.75">
      <c r="A1" s="1" t="s">
        <v>0</v>
      </c>
      <c r="B1" s="1"/>
    </row>
    <row r="2" spans="1:2" ht="12.75">
      <c r="A2" s="1" t="s">
        <v>102</v>
      </c>
      <c r="B2" s="1"/>
    </row>
    <row r="3" spans="1:2" ht="12.75">
      <c r="A3" s="1" t="s">
        <v>1</v>
      </c>
      <c r="B3" s="1"/>
    </row>
    <row r="4" spans="1:2" ht="12.75">
      <c r="A4" s="1"/>
      <c r="B4" s="1"/>
    </row>
    <row r="5" spans="1:2" ht="12.75">
      <c r="A5" s="1" t="s">
        <v>2</v>
      </c>
      <c r="B5" s="1"/>
    </row>
    <row r="6" s="20" customFormat="1" ht="5.25"/>
    <row r="7" spans="3:5" ht="12.75">
      <c r="C7" s="3" t="s">
        <v>3</v>
      </c>
      <c r="E7" s="3" t="s">
        <v>3</v>
      </c>
    </row>
    <row r="8" spans="3:5" ht="12.75">
      <c r="C8" s="3" t="s">
        <v>103</v>
      </c>
      <c r="E8" s="3" t="s">
        <v>4</v>
      </c>
    </row>
    <row r="9" spans="1:5" ht="12.75">
      <c r="A9" s="1" t="s">
        <v>6</v>
      </c>
      <c r="B9" s="1"/>
      <c r="C9" s="3" t="s">
        <v>5</v>
      </c>
      <c r="E9" s="3" t="s">
        <v>5</v>
      </c>
    </row>
    <row r="10" spans="3:5" ht="12.75">
      <c r="C10" s="4"/>
      <c r="D10" s="4"/>
      <c r="E10" s="4"/>
    </row>
    <row r="11" spans="1:5" ht="12.75">
      <c r="A11" t="s">
        <v>7</v>
      </c>
      <c r="C11" s="4">
        <v>260676</v>
      </c>
      <c r="D11" s="4"/>
      <c r="E11" s="4">
        <v>285530</v>
      </c>
    </row>
    <row r="12" spans="3:5" ht="12.75">
      <c r="C12" s="4"/>
      <c r="D12" s="4"/>
      <c r="E12" s="4"/>
    </row>
    <row r="13" spans="1:5" ht="12.75">
      <c r="A13" t="s">
        <v>8</v>
      </c>
      <c r="C13" s="4">
        <v>20360</v>
      </c>
      <c r="D13" s="4"/>
      <c r="E13" s="4">
        <v>26558</v>
      </c>
    </row>
    <row r="14" spans="3:5" ht="12.75">
      <c r="C14" s="4"/>
      <c r="D14" s="4"/>
      <c r="E14" s="4"/>
    </row>
    <row r="15" spans="1:5" ht="12.75">
      <c r="A15" t="s">
        <v>9</v>
      </c>
      <c r="C15" s="14">
        <v>15207</v>
      </c>
      <c r="D15" s="4"/>
      <c r="E15" s="4">
        <v>16848</v>
      </c>
    </row>
    <row r="16" spans="3:5" ht="12.75">
      <c r="C16" s="4"/>
      <c r="D16" s="4"/>
      <c r="E16" s="4"/>
    </row>
    <row r="17" spans="1:5" ht="12.75">
      <c r="A17" t="s">
        <v>10</v>
      </c>
      <c r="C17" s="4">
        <v>44309</v>
      </c>
      <c r="D17" s="4"/>
      <c r="E17" s="4">
        <v>44349</v>
      </c>
    </row>
    <row r="18" spans="3:5" ht="12.75">
      <c r="C18" s="4"/>
      <c r="D18" s="4"/>
      <c r="E18" s="4"/>
    </row>
    <row r="19" spans="1:5" ht="12.75">
      <c r="A19" t="s">
        <v>11</v>
      </c>
      <c r="C19" s="4">
        <v>11965</v>
      </c>
      <c r="D19" s="4"/>
      <c r="E19" s="4">
        <v>12897</v>
      </c>
    </row>
    <row r="20" spans="3:5" ht="12.75">
      <c r="C20" s="4"/>
      <c r="D20" s="4"/>
      <c r="E20" s="4"/>
    </row>
    <row r="21" spans="1:5" ht="12.75">
      <c r="A21" t="s">
        <v>12</v>
      </c>
      <c r="C21" s="4">
        <v>7078</v>
      </c>
      <c r="D21" s="4"/>
      <c r="E21" s="4">
        <v>10378</v>
      </c>
    </row>
    <row r="22" spans="3:5" ht="12.75">
      <c r="C22" s="4"/>
      <c r="D22" s="4"/>
      <c r="E22" s="4"/>
    </row>
    <row r="23" spans="1:5" ht="12.75">
      <c r="A23" t="s">
        <v>13</v>
      </c>
      <c r="C23" s="4">
        <v>59028</v>
      </c>
      <c r="D23" s="4"/>
      <c r="E23" s="4">
        <v>54272</v>
      </c>
    </row>
    <row r="24" spans="3:5" ht="12.75">
      <c r="C24" s="4"/>
      <c r="D24" s="4"/>
      <c r="E24" s="4"/>
    </row>
    <row r="25" spans="1:5" ht="12.75">
      <c r="A25" t="s">
        <v>14</v>
      </c>
      <c r="C25" s="4"/>
      <c r="D25" s="4"/>
      <c r="E25" s="4"/>
    </row>
    <row r="26" spans="2:5" ht="12.75">
      <c r="B26" t="s">
        <v>15</v>
      </c>
      <c r="C26" s="5">
        <v>6375</v>
      </c>
      <c r="D26" s="4"/>
      <c r="E26" s="5">
        <v>3398</v>
      </c>
    </row>
    <row r="27" spans="2:5" ht="12.75">
      <c r="B27" t="s">
        <v>16</v>
      </c>
      <c r="C27" s="6">
        <v>123823</v>
      </c>
      <c r="D27" s="4"/>
      <c r="E27" s="6">
        <v>139950</v>
      </c>
    </row>
    <row r="28" spans="2:5" ht="12.75">
      <c r="B28" t="s">
        <v>17</v>
      </c>
      <c r="C28" s="6">
        <v>226478</v>
      </c>
      <c r="D28" s="4"/>
      <c r="E28" s="6">
        <v>231581</v>
      </c>
    </row>
    <row r="29" spans="2:5" ht="12.75">
      <c r="B29" t="s">
        <v>18</v>
      </c>
      <c r="C29" s="6">
        <v>22731</v>
      </c>
      <c r="D29" s="4"/>
      <c r="E29" s="6">
        <v>31296</v>
      </c>
    </row>
    <row r="30" spans="2:5" ht="12.75">
      <c r="B30" t="s">
        <v>19</v>
      </c>
      <c r="C30" s="6">
        <v>7078</v>
      </c>
      <c r="D30" s="4"/>
      <c r="E30" s="6">
        <v>3887</v>
      </c>
    </row>
    <row r="31" spans="2:5" ht="12.75">
      <c r="B31" t="s">
        <v>20</v>
      </c>
      <c r="C31" s="6">
        <v>844</v>
      </c>
      <c r="D31" s="4"/>
      <c r="E31" s="6">
        <v>1365</v>
      </c>
    </row>
    <row r="32" spans="2:5" ht="12.75">
      <c r="B32" t="s">
        <v>21</v>
      </c>
      <c r="C32" s="6">
        <v>0</v>
      </c>
      <c r="D32" s="4"/>
      <c r="E32" s="6">
        <v>20</v>
      </c>
    </row>
    <row r="33" spans="2:5" ht="12.75">
      <c r="B33" t="s">
        <v>22</v>
      </c>
      <c r="C33" s="6">
        <v>23301</v>
      </c>
      <c r="D33" s="4"/>
      <c r="E33" s="6">
        <v>30531</v>
      </c>
    </row>
    <row r="34" spans="2:5" ht="12.75">
      <c r="B34" t="s">
        <v>23</v>
      </c>
      <c r="C34" s="6">
        <v>32552</v>
      </c>
      <c r="D34" s="4"/>
      <c r="E34" s="6">
        <v>23617</v>
      </c>
    </row>
    <row r="35" spans="3:5" ht="12.75">
      <c r="C35" s="7"/>
      <c r="D35" s="4"/>
      <c r="E35" s="7"/>
    </row>
    <row r="36" spans="3:5" ht="12.75">
      <c r="C36" s="8">
        <f>SUM(C26:C35)</f>
        <v>443182</v>
      </c>
      <c r="D36" s="4"/>
      <c r="E36" s="8">
        <f>SUM(E26:E35)</f>
        <v>465645</v>
      </c>
    </row>
    <row r="37" spans="3:5" ht="12.75">
      <c r="C37" s="5"/>
      <c r="D37" s="4"/>
      <c r="E37" s="5"/>
    </row>
    <row r="38" spans="1:5" ht="12.75">
      <c r="A38" t="s">
        <v>24</v>
      </c>
      <c r="C38" s="6"/>
      <c r="D38" s="4"/>
      <c r="E38" s="6"/>
    </row>
    <row r="39" spans="2:5" ht="12.75">
      <c r="B39" t="s">
        <v>25</v>
      </c>
      <c r="C39" s="6">
        <v>118135</v>
      </c>
      <c r="D39" s="4"/>
      <c r="E39" s="6">
        <v>112964</v>
      </c>
    </row>
    <row r="40" spans="2:5" ht="12.75">
      <c r="B40" t="s">
        <v>26</v>
      </c>
      <c r="C40" s="6">
        <v>52248</v>
      </c>
      <c r="D40" s="4"/>
      <c r="E40" s="6">
        <v>57227</v>
      </c>
    </row>
    <row r="41" spans="2:5" ht="12.75">
      <c r="B41" t="s">
        <v>27</v>
      </c>
      <c r="C41" s="6">
        <v>935</v>
      </c>
      <c r="D41" s="4"/>
      <c r="E41" s="6">
        <v>1432</v>
      </c>
    </row>
    <row r="42" spans="2:5" ht="12.75">
      <c r="B42" t="s">
        <v>28</v>
      </c>
      <c r="C42" s="6">
        <v>6674</v>
      </c>
      <c r="D42" s="4"/>
      <c r="E42" s="6">
        <v>8050</v>
      </c>
    </row>
    <row r="43" spans="2:5" ht="12.75">
      <c r="B43" t="s">
        <v>29</v>
      </c>
      <c r="C43" s="6">
        <f>10195+191602</f>
        <v>201797</v>
      </c>
      <c r="D43" s="4"/>
      <c r="E43" s="6">
        <v>227386</v>
      </c>
    </row>
    <row r="44" spans="2:5" ht="12.75">
      <c r="B44" t="s">
        <v>30</v>
      </c>
      <c r="C44" s="6">
        <v>3389</v>
      </c>
      <c r="D44" s="4"/>
      <c r="E44" s="6">
        <v>3424</v>
      </c>
    </row>
    <row r="45" spans="2:5" ht="12.75">
      <c r="B45" t="s">
        <v>31</v>
      </c>
      <c r="C45" s="6">
        <v>4433</v>
      </c>
      <c r="D45" s="4"/>
      <c r="E45" s="6">
        <v>3412</v>
      </c>
    </row>
    <row r="46" spans="3:5" ht="12.75">
      <c r="C46" s="7"/>
      <c r="D46" s="4"/>
      <c r="E46" s="7"/>
    </row>
    <row r="47" spans="3:5" ht="12.75">
      <c r="C47" s="8">
        <f>SUM(C39:C46)</f>
        <v>387611</v>
      </c>
      <c r="D47" s="4"/>
      <c r="E47" s="8">
        <f>SUM(E39:E46)</f>
        <v>413895</v>
      </c>
    </row>
    <row r="48" spans="3:5" s="21" customFormat="1" ht="11.25">
      <c r="C48" s="22"/>
      <c r="D48" s="22"/>
      <c r="E48" s="22"/>
    </row>
    <row r="49" spans="1:5" ht="12.75">
      <c r="A49" t="s">
        <v>32</v>
      </c>
      <c r="C49" s="4">
        <f>C36-C47</f>
        <v>55571</v>
      </c>
      <c r="D49" s="4"/>
      <c r="E49" s="4">
        <f>E36-E47</f>
        <v>51750</v>
      </c>
    </row>
    <row r="50" spans="3:5" ht="12.75">
      <c r="C50" s="4"/>
      <c r="D50" s="4"/>
      <c r="E50" s="4"/>
    </row>
    <row r="51" spans="3:5" ht="13.5" thickBot="1">
      <c r="C51" s="9">
        <f>C11+C13+C15+C17+C19+C21+C23+C49</f>
        <v>474194</v>
      </c>
      <c r="D51" s="4"/>
      <c r="E51" s="9">
        <f>E11+E13+E15+E17+E19+E21+E23+E49</f>
        <v>502582</v>
      </c>
    </row>
    <row r="52" spans="3:5" ht="13.5" thickTop="1">
      <c r="C52" s="4"/>
      <c r="D52" s="4"/>
      <c r="E52" s="4"/>
    </row>
    <row r="53" spans="1:5" ht="12.75">
      <c r="A53" s="1" t="s">
        <v>33</v>
      </c>
      <c r="C53" s="4"/>
      <c r="D53" s="4"/>
      <c r="E53" s="4"/>
    </row>
    <row r="54" spans="3:5" ht="12.75">
      <c r="C54" s="4"/>
      <c r="D54" s="4"/>
      <c r="E54" s="4"/>
    </row>
    <row r="55" spans="1:5" ht="12.75">
      <c r="A55" t="s">
        <v>34</v>
      </c>
      <c r="C55" s="4">
        <v>120503</v>
      </c>
      <c r="D55" s="4"/>
      <c r="E55" s="4">
        <v>120476</v>
      </c>
    </row>
    <row r="56" spans="3:5" ht="12.75">
      <c r="C56" s="4"/>
      <c r="D56" s="4"/>
      <c r="E56" s="4"/>
    </row>
    <row r="57" spans="1:5" ht="12.75">
      <c r="A57" t="s">
        <v>35</v>
      </c>
      <c r="C57" s="4">
        <v>-4142</v>
      </c>
      <c r="D57" s="4"/>
      <c r="E57" s="4">
        <v>-2455</v>
      </c>
    </row>
    <row r="58" spans="3:5" ht="12.75">
      <c r="C58" s="4"/>
      <c r="D58" s="4"/>
      <c r="E58" s="4"/>
    </row>
    <row r="59" spans="1:5" ht="12.75">
      <c r="A59" t="s">
        <v>36</v>
      </c>
      <c r="C59" s="4">
        <v>34795</v>
      </c>
      <c r="D59" s="4"/>
      <c r="E59" s="4">
        <v>45634</v>
      </c>
    </row>
    <row r="60" spans="3:5" ht="12.75">
      <c r="C60" s="4"/>
      <c r="D60" s="4"/>
      <c r="E60" s="4"/>
    </row>
    <row r="61" spans="1:5" ht="12.75">
      <c r="A61" t="s">
        <v>37</v>
      </c>
      <c r="C61" s="4">
        <v>4919</v>
      </c>
      <c r="D61" s="4"/>
      <c r="E61" s="4">
        <v>4917</v>
      </c>
    </row>
    <row r="62" spans="3:5" ht="12.75">
      <c r="C62" s="4"/>
      <c r="D62" s="4"/>
      <c r="E62" s="4"/>
    </row>
    <row r="63" spans="1:5" ht="12.75">
      <c r="A63" t="s">
        <v>38</v>
      </c>
      <c r="C63" s="4">
        <v>20442</v>
      </c>
      <c r="D63" s="4"/>
      <c r="E63" s="4">
        <v>20442</v>
      </c>
    </row>
    <row r="64" spans="3:5" ht="12.75">
      <c r="C64" s="4"/>
      <c r="D64" s="4"/>
      <c r="E64" s="4"/>
    </row>
    <row r="65" spans="1:5" ht="12.75">
      <c r="A65" t="s">
        <v>39</v>
      </c>
      <c r="C65" s="4">
        <v>2349</v>
      </c>
      <c r="D65" s="4"/>
      <c r="E65" s="4">
        <v>2349</v>
      </c>
    </row>
    <row r="66" spans="3:5" ht="12.75">
      <c r="C66" s="4"/>
      <c r="D66" s="4"/>
      <c r="E66" s="4"/>
    </row>
    <row r="67" spans="1:5" ht="12.75">
      <c r="A67" t="s">
        <v>40</v>
      </c>
      <c r="C67" s="4">
        <v>-2133</v>
      </c>
      <c r="D67" s="4"/>
      <c r="E67" s="4">
        <v>-3899</v>
      </c>
    </row>
    <row r="68" spans="3:5" ht="12.75">
      <c r="C68" s="4"/>
      <c r="D68" s="4"/>
      <c r="E68" s="4"/>
    </row>
    <row r="69" spans="1:5" ht="12.75">
      <c r="A69" t="s">
        <v>41</v>
      </c>
      <c r="C69" s="4">
        <v>75051</v>
      </c>
      <c r="D69" s="4"/>
      <c r="E69" s="4">
        <v>75041</v>
      </c>
    </row>
    <row r="70" spans="3:5" ht="12.75">
      <c r="C70" s="4"/>
      <c r="D70" s="4"/>
      <c r="E70" s="4"/>
    </row>
    <row r="71" spans="1:5" ht="12.75">
      <c r="A71" t="s">
        <v>42</v>
      </c>
      <c r="C71" s="4">
        <v>1282</v>
      </c>
      <c r="D71" s="4"/>
      <c r="E71" s="4">
        <v>1282</v>
      </c>
    </row>
    <row r="72" spans="3:5" ht="12.75">
      <c r="C72" s="10"/>
      <c r="D72" s="4"/>
      <c r="E72" s="10"/>
    </row>
    <row r="73" spans="1:5" ht="12.75">
      <c r="A73" t="s">
        <v>43</v>
      </c>
      <c r="C73" s="4">
        <f>SUM(C55:C72)</f>
        <v>253066</v>
      </c>
      <c r="D73" s="4"/>
      <c r="E73" s="4">
        <f>SUM(E55:E72)</f>
        <v>263787</v>
      </c>
    </row>
    <row r="74" spans="3:5" ht="12.75">
      <c r="C74" s="4"/>
      <c r="D74" s="4"/>
      <c r="E74" s="4"/>
    </row>
    <row r="75" spans="1:5" ht="12.75">
      <c r="A75" t="s">
        <v>44</v>
      </c>
      <c r="C75" s="4">
        <v>134225</v>
      </c>
      <c r="D75" s="4"/>
      <c r="E75" s="4">
        <v>154980</v>
      </c>
    </row>
    <row r="76" spans="3:5" ht="12.75">
      <c r="C76" s="4"/>
      <c r="D76" s="4"/>
      <c r="E76" s="4"/>
    </row>
    <row r="77" spans="1:5" ht="12.75">
      <c r="A77" t="s">
        <v>45</v>
      </c>
      <c r="C77" s="4">
        <v>70169</v>
      </c>
      <c r="D77" s="4"/>
      <c r="E77" s="4">
        <v>65800</v>
      </c>
    </row>
    <row r="78" spans="3:5" ht="12.75">
      <c r="C78" s="4"/>
      <c r="D78" s="4"/>
      <c r="E78" s="4"/>
    </row>
    <row r="79" spans="1:5" ht="12.75">
      <c r="A79" t="s">
        <v>46</v>
      </c>
      <c r="C79" s="4">
        <v>673</v>
      </c>
      <c r="D79" s="4"/>
      <c r="E79" s="4">
        <v>1726</v>
      </c>
    </row>
    <row r="80" spans="3:5" ht="12.75">
      <c r="C80" s="4"/>
      <c r="D80" s="4"/>
      <c r="E80" s="4"/>
    </row>
    <row r="81" spans="1:5" ht="12.75">
      <c r="A81" t="s">
        <v>47</v>
      </c>
      <c r="C81" s="4">
        <v>12180</v>
      </c>
      <c r="D81" s="4"/>
      <c r="E81" s="4">
        <v>12549</v>
      </c>
    </row>
    <row r="82" spans="3:5" ht="12.75">
      <c r="C82" s="4"/>
      <c r="D82" s="4"/>
      <c r="E82" s="4"/>
    </row>
    <row r="83" spans="1:5" ht="12.75">
      <c r="A83" t="s">
        <v>48</v>
      </c>
      <c r="C83" s="4">
        <v>3881</v>
      </c>
      <c r="D83" s="4"/>
      <c r="E83" s="4">
        <v>3740</v>
      </c>
    </row>
    <row r="84" spans="3:5" ht="12.75">
      <c r="C84" s="4"/>
      <c r="D84" s="4"/>
      <c r="E84" s="4"/>
    </row>
    <row r="85" spans="3:5" ht="13.5" thickBot="1">
      <c r="C85" s="9">
        <f>SUM(C73:C84)</f>
        <v>474194</v>
      </c>
      <c r="D85" s="4"/>
      <c r="E85" s="9">
        <f>SUM(E73:E84)</f>
        <v>502582</v>
      </c>
    </row>
    <row r="86" spans="3:5" ht="13.5" thickTop="1">
      <c r="C86" s="4"/>
      <c r="D86" s="4"/>
      <c r="E86" s="4"/>
    </row>
    <row r="87" spans="1:5" ht="12.75">
      <c r="A87" t="s">
        <v>49</v>
      </c>
      <c r="C87" s="15">
        <f>(+C73-C19-C21-C23)/116361</f>
        <v>1.503897353924425</v>
      </c>
      <c r="D87" s="4"/>
      <c r="E87" s="15">
        <f>(+E73-E19-E21-E23)/118021</f>
        <v>1.5780242499216242</v>
      </c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</sheetData>
  <printOptions horizontalCentered="1"/>
  <pageMargins left="0.75" right="0.75" top="0.75" bottom="0.75" header="0.5" footer="0.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B62">
      <selection activeCell="D74" sqref="D74"/>
    </sheetView>
  </sheetViews>
  <sheetFormatPr defaultColWidth="9.140625" defaultRowHeight="12.75"/>
  <cols>
    <col min="1" max="3" width="3.28125" style="0" customWidth="1"/>
    <col min="4" max="4" width="46.140625" style="0" customWidth="1"/>
    <col min="5" max="5" width="11.00390625" style="0" customWidth="1"/>
    <col min="6" max="6" width="10.7109375" style="0" customWidth="1"/>
    <col min="8" max="9" width="10.7109375" style="0" customWidth="1"/>
  </cols>
  <sheetData>
    <row r="1" ht="12.75">
      <c r="A1" s="1" t="s">
        <v>0</v>
      </c>
    </row>
    <row r="2" ht="12.75">
      <c r="A2" s="1" t="s">
        <v>102</v>
      </c>
    </row>
    <row r="3" ht="12.75">
      <c r="A3" s="1" t="s">
        <v>1</v>
      </c>
    </row>
    <row r="4" spans="1:6" ht="12.75">
      <c r="A4" s="1"/>
      <c r="F4" s="1"/>
    </row>
    <row r="5" ht="12.75">
      <c r="A5" s="1" t="s">
        <v>50</v>
      </c>
    </row>
    <row r="8" spans="5:9" ht="12.75">
      <c r="E8" s="23" t="s">
        <v>100</v>
      </c>
      <c r="F8" s="23"/>
      <c r="H8" s="23" t="s">
        <v>101</v>
      </c>
      <c r="I8" s="23"/>
    </row>
    <row r="9" spans="5:9" ht="12.75">
      <c r="E9" s="16">
        <v>2002</v>
      </c>
      <c r="F9" s="16">
        <v>2001</v>
      </c>
      <c r="G9" s="17"/>
      <c r="H9" s="16">
        <v>2002</v>
      </c>
      <c r="I9" s="16">
        <v>2001</v>
      </c>
    </row>
    <row r="10" spans="5:9" ht="12.75">
      <c r="E10" s="16" t="s">
        <v>5</v>
      </c>
      <c r="F10" s="16" t="s">
        <v>5</v>
      </c>
      <c r="G10" s="17"/>
      <c r="H10" s="16" t="s">
        <v>5</v>
      </c>
      <c r="I10" s="16" t="s">
        <v>5</v>
      </c>
    </row>
    <row r="11" spans="5:9" ht="12.75">
      <c r="E11" s="17"/>
      <c r="F11" s="17"/>
      <c r="G11" s="17"/>
      <c r="H11" s="17"/>
      <c r="I11" s="17"/>
    </row>
    <row r="12" spans="1:9" ht="12.75">
      <c r="A12" s="2">
        <v>1</v>
      </c>
      <c r="B12" s="2" t="s">
        <v>51</v>
      </c>
      <c r="D12" t="s">
        <v>52</v>
      </c>
      <c r="E12" s="18">
        <f>+H12-531425</f>
        <v>183608</v>
      </c>
      <c r="F12" s="18">
        <v>182907</v>
      </c>
      <c r="G12" s="17"/>
      <c r="H12" s="18">
        <v>715033</v>
      </c>
      <c r="I12" s="18">
        <v>761815</v>
      </c>
    </row>
    <row r="13" spans="1:9" ht="12.75">
      <c r="A13" s="2"/>
      <c r="B13" s="2"/>
      <c r="E13" s="18"/>
      <c r="F13" s="18"/>
      <c r="G13" s="17"/>
      <c r="H13" s="18"/>
      <c r="I13" s="18"/>
    </row>
    <row r="14" spans="1:9" ht="12.75">
      <c r="A14" s="2"/>
      <c r="B14" s="2" t="s">
        <v>55</v>
      </c>
      <c r="D14" t="s">
        <v>53</v>
      </c>
      <c r="E14" s="18">
        <v>0</v>
      </c>
      <c r="F14" s="18">
        <v>265</v>
      </c>
      <c r="G14" s="17"/>
      <c r="H14" s="18">
        <f>1397+8353+0</f>
        <v>9750</v>
      </c>
      <c r="I14" s="18">
        <v>7243</v>
      </c>
    </row>
    <row r="15" spans="1:9" ht="12.75">
      <c r="A15" s="2"/>
      <c r="B15" s="2"/>
      <c r="E15" s="18"/>
      <c r="F15" s="18"/>
      <c r="G15" s="17"/>
      <c r="H15" s="18"/>
      <c r="I15" s="18"/>
    </row>
    <row r="16" spans="1:9" ht="12.75">
      <c r="A16" s="2"/>
      <c r="B16" s="2" t="s">
        <v>56</v>
      </c>
      <c r="D16" t="s">
        <v>54</v>
      </c>
      <c r="E16" s="18">
        <f>+H16-5117</f>
        <v>1985</v>
      </c>
      <c r="F16" s="18">
        <v>3294</v>
      </c>
      <c r="G16" s="17"/>
      <c r="H16" s="19">
        <f>16852-9750</f>
        <v>7102</v>
      </c>
      <c r="I16" s="18">
        <v>5135</v>
      </c>
    </row>
    <row r="17" spans="1:9" ht="12.75">
      <c r="A17" s="2"/>
      <c r="B17" s="2"/>
      <c r="E17" s="18"/>
      <c r="F17" s="18"/>
      <c r="G17" s="17"/>
      <c r="H17" s="18"/>
      <c r="I17" s="18"/>
    </row>
    <row r="18" spans="1:9" ht="12.75">
      <c r="A18" s="2">
        <v>2</v>
      </c>
      <c r="B18" s="2" t="s">
        <v>51</v>
      </c>
      <c r="D18" t="s">
        <v>57</v>
      </c>
      <c r="E18" s="18">
        <f>+H18-27091</f>
        <v>22205</v>
      </c>
      <c r="F18" s="18">
        <v>17381</v>
      </c>
      <c r="G18" s="17"/>
      <c r="H18" s="18">
        <f>+H29-H27-H25-H23</f>
        <v>49296</v>
      </c>
      <c r="I18" s="18">
        <v>82883</v>
      </c>
    </row>
    <row r="19" spans="1:9" ht="12.75">
      <c r="A19" s="2"/>
      <c r="B19" s="2"/>
      <c r="D19" t="s">
        <v>58</v>
      </c>
      <c r="E19" s="18"/>
      <c r="F19" s="18"/>
      <c r="G19" s="17"/>
      <c r="H19" s="18"/>
      <c r="I19" s="18"/>
    </row>
    <row r="20" spans="1:9" ht="12.75">
      <c r="A20" s="2"/>
      <c r="B20" s="2"/>
      <c r="D20" t="s">
        <v>59</v>
      </c>
      <c r="E20" s="18"/>
      <c r="F20" s="18"/>
      <c r="G20" s="17"/>
      <c r="H20" s="18"/>
      <c r="I20" s="18"/>
    </row>
    <row r="21" spans="1:9" ht="12.75">
      <c r="A21" s="2"/>
      <c r="B21" s="2"/>
      <c r="D21" t="s">
        <v>60</v>
      </c>
      <c r="E21" s="18"/>
      <c r="F21" s="18"/>
      <c r="G21" s="17"/>
      <c r="H21" s="18"/>
      <c r="I21" s="18"/>
    </row>
    <row r="22" spans="1:9" ht="12.75">
      <c r="A22" s="2"/>
      <c r="B22" s="2"/>
      <c r="E22" s="18"/>
      <c r="F22" s="18"/>
      <c r="G22" s="17"/>
      <c r="H22" s="18"/>
      <c r="I22" s="18"/>
    </row>
    <row r="23" spans="1:9" ht="12.75">
      <c r="A23" s="2"/>
      <c r="B23" s="2" t="s">
        <v>55</v>
      </c>
      <c r="D23" t="s">
        <v>61</v>
      </c>
      <c r="E23" s="18">
        <f>+H23+13234</f>
        <v>-3097</v>
      </c>
      <c r="F23" s="18">
        <v>-5298</v>
      </c>
      <c r="G23" s="17"/>
      <c r="H23" s="18">
        <v>-16331</v>
      </c>
      <c r="I23" s="18">
        <v>-17970</v>
      </c>
    </row>
    <row r="24" spans="1:9" ht="12.75">
      <c r="A24" s="2"/>
      <c r="B24" s="2"/>
      <c r="E24" s="18"/>
      <c r="F24" s="18"/>
      <c r="G24" s="17"/>
      <c r="H24" s="18"/>
      <c r="I24" s="18"/>
    </row>
    <row r="25" spans="1:9" ht="12.75">
      <c r="A25" s="2"/>
      <c r="B25" s="2" t="s">
        <v>56</v>
      </c>
      <c r="D25" t="s">
        <v>62</v>
      </c>
      <c r="E25" s="18">
        <v>-6283</v>
      </c>
      <c r="F25" s="18">
        <v>-8513</v>
      </c>
      <c r="G25" s="17"/>
      <c r="H25" s="18">
        <f>-26025+E25</f>
        <v>-32308</v>
      </c>
      <c r="I25" s="18">
        <v>-30981</v>
      </c>
    </row>
    <row r="26" spans="1:9" ht="12.75">
      <c r="A26" s="2"/>
      <c r="B26" s="2"/>
      <c r="E26" s="18"/>
      <c r="F26" s="18"/>
      <c r="G26" s="17"/>
      <c r="H26" s="18"/>
      <c r="I26" s="18"/>
    </row>
    <row r="27" spans="1:9" ht="12.75">
      <c r="A27" s="2"/>
      <c r="B27" s="2" t="s">
        <v>63</v>
      </c>
      <c r="D27" t="s">
        <v>64</v>
      </c>
      <c r="E27" s="18">
        <f>+H27+23554</f>
        <v>3720</v>
      </c>
      <c r="F27" s="18">
        <v>0</v>
      </c>
      <c r="G27" s="17"/>
      <c r="H27" s="18">
        <v>-19834</v>
      </c>
      <c r="I27" s="18">
        <v>0</v>
      </c>
    </row>
    <row r="28" spans="1:9" ht="12.75">
      <c r="A28" s="2"/>
      <c r="B28" s="2"/>
      <c r="E28" s="18"/>
      <c r="F28" s="18"/>
      <c r="G28" s="17"/>
      <c r="H28" s="18"/>
      <c r="I28" s="18"/>
    </row>
    <row r="29" spans="1:9" ht="12.75">
      <c r="A29" s="2"/>
      <c r="B29" s="2" t="s">
        <v>65</v>
      </c>
      <c r="D29" t="s">
        <v>66</v>
      </c>
      <c r="E29" s="18">
        <f>+E36-E33</f>
        <v>16545</v>
      </c>
      <c r="F29" s="18">
        <v>3570</v>
      </c>
      <c r="G29" s="17"/>
      <c r="H29" s="18">
        <f>+H36-H33</f>
        <v>-19177</v>
      </c>
      <c r="I29" s="18">
        <v>33932</v>
      </c>
    </row>
    <row r="30" spans="1:9" ht="12.75">
      <c r="A30" s="2"/>
      <c r="B30" s="2"/>
      <c r="D30" t="s">
        <v>67</v>
      </c>
      <c r="E30" s="18"/>
      <c r="F30" s="18"/>
      <c r="G30" s="17"/>
      <c r="H30" s="19" t="s">
        <v>104</v>
      </c>
      <c r="I30" s="18"/>
    </row>
    <row r="31" spans="1:9" ht="12.75">
      <c r="A31" s="2"/>
      <c r="B31" s="2"/>
      <c r="D31" t="s">
        <v>68</v>
      </c>
      <c r="E31" s="18"/>
      <c r="F31" s="18"/>
      <c r="G31" s="17"/>
      <c r="H31" s="18"/>
      <c r="I31" s="18"/>
    </row>
    <row r="32" spans="1:9" ht="12.75">
      <c r="A32" s="2"/>
      <c r="B32" s="2"/>
      <c r="E32" s="18"/>
      <c r="F32" s="18"/>
      <c r="G32" s="17"/>
      <c r="H32" s="18"/>
      <c r="I32" s="18"/>
    </row>
    <row r="33" spans="1:9" ht="12.75">
      <c r="A33" s="2"/>
      <c r="B33" s="2" t="s">
        <v>69</v>
      </c>
      <c r="D33" t="s">
        <v>70</v>
      </c>
      <c r="E33" s="18">
        <f>+H33-100</f>
        <v>862</v>
      </c>
      <c r="F33" s="18">
        <v>246</v>
      </c>
      <c r="G33" s="17"/>
      <c r="H33" s="18">
        <v>962</v>
      </c>
      <c r="I33" s="18">
        <v>758</v>
      </c>
    </row>
    <row r="34" spans="1:9" ht="12.75">
      <c r="A34" s="2"/>
      <c r="B34" s="2"/>
      <c r="D34" t="s">
        <v>71</v>
      </c>
      <c r="E34" s="18"/>
      <c r="F34" s="18"/>
      <c r="G34" s="17"/>
      <c r="H34" s="18"/>
      <c r="I34" s="18"/>
    </row>
    <row r="35" spans="1:9" ht="12.75">
      <c r="A35" s="2"/>
      <c r="B35" s="2"/>
      <c r="E35" s="18"/>
      <c r="F35" s="18"/>
      <c r="G35" s="17"/>
      <c r="H35" s="18"/>
      <c r="I35" s="18"/>
    </row>
    <row r="36" spans="1:9" ht="12.75">
      <c r="A36" s="2"/>
      <c r="B36" s="2" t="s">
        <v>72</v>
      </c>
      <c r="D36" t="s">
        <v>73</v>
      </c>
      <c r="E36" s="18">
        <f>+H36+35622</f>
        <v>17407</v>
      </c>
      <c r="F36" s="18">
        <v>3816</v>
      </c>
      <c r="G36" s="17"/>
      <c r="H36" s="18">
        <v>-18215</v>
      </c>
      <c r="I36" s="18">
        <v>34690</v>
      </c>
    </row>
    <row r="37" spans="1:9" ht="12.75">
      <c r="A37" s="2"/>
      <c r="B37" s="2"/>
      <c r="D37" t="s">
        <v>105</v>
      </c>
      <c r="E37" s="18"/>
      <c r="F37" s="18"/>
      <c r="G37" s="17"/>
      <c r="H37" s="18"/>
      <c r="I37" s="18"/>
    </row>
    <row r="38" spans="1:9" ht="12.75">
      <c r="A38" s="2"/>
      <c r="B38" s="2"/>
      <c r="D38" t="s">
        <v>106</v>
      </c>
      <c r="E38" s="18"/>
      <c r="F38" s="18"/>
      <c r="G38" s="17"/>
      <c r="H38" s="18"/>
      <c r="I38" s="18"/>
    </row>
    <row r="39" spans="1:9" ht="12.75">
      <c r="A39" s="2"/>
      <c r="B39" s="2" t="s">
        <v>74</v>
      </c>
      <c r="D39" t="s">
        <v>75</v>
      </c>
      <c r="E39" s="18">
        <f>+H39+12236</f>
        <v>-3814</v>
      </c>
      <c r="F39" s="18">
        <v>-3520</v>
      </c>
      <c r="G39" s="17"/>
      <c r="H39" s="18">
        <v>-16050</v>
      </c>
      <c r="I39" s="18">
        <v>-15834</v>
      </c>
    </row>
    <row r="40" spans="1:9" ht="12.75">
      <c r="A40" s="2"/>
      <c r="B40" s="2"/>
      <c r="E40" s="18"/>
      <c r="F40" s="18"/>
      <c r="G40" s="17"/>
      <c r="H40" s="18"/>
      <c r="I40" s="18"/>
    </row>
    <row r="41" spans="1:9" ht="12.75">
      <c r="A41" s="2"/>
      <c r="B41" s="2" t="s">
        <v>76</v>
      </c>
      <c r="D41" t="s">
        <v>78</v>
      </c>
      <c r="E41" s="18">
        <f>+H41+47858</f>
        <v>13593</v>
      </c>
      <c r="F41" s="18">
        <v>296</v>
      </c>
      <c r="G41" s="17"/>
      <c r="H41" s="18">
        <v>-34265</v>
      </c>
      <c r="I41" s="18">
        <v>18856</v>
      </c>
    </row>
    <row r="42" spans="1:9" ht="12.75">
      <c r="A42" s="2"/>
      <c r="B42" s="2"/>
      <c r="D42" s="11" t="s">
        <v>79</v>
      </c>
      <c r="E42" s="18"/>
      <c r="F42" s="18"/>
      <c r="G42" s="17"/>
      <c r="H42" s="18"/>
      <c r="I42" s="18"/>
    </row>
    <row r="43" spans="1:9" ht="12.75">
      <c r="A43" s="2"/>
      <c r="B43" s="2"/>
      <c r="E43" s="18"/>
      <c r="F43" s="18"/>
      <c r="G43" s="17"/>
      <c r="H43" s="18"/>
      <c r="I43" s="18"/>
    </row>
    <row r="44" spans="1:9" ht="12.75">
      <c r="A44" s="2"/>
      <c r="B44" s="2"/>
      <c r="D44" t="s">
        <v>77</v>
      </c>
      <c r="E44" s="18">
        <f>+H44-33777</f>
        <v>-6978</v>
      </c>
      <c r="F44" s="18">
        <v>-2457</v>
      </c>
      <c r="G44" s="17"/>
      <c r="H44" s="18">
        <v>26799</v>
      </c>
      <c r="I44" s="18">
        <v>-14670</v>
      </c>
    </row>
    <row r="45" spans="1:9" ht="12.75">
      <c r="A45" s="2"/>
      <c r="B45" s="2"/>
      <c r="E45" s="18"/>
      <c r="F45" s="18"/>
      <c r="G45" s="17"/>
      <c r="H45" s="18"/>
      <c r="I45" s="18"/>
    </row>
    <row r="46" spans="1:9" ht="12.75">
      <c r="A46" s="2"/>
      <c r="B46" s="2" t="s">
        <v>80</v>
      </c>
      <c r="D46" t="s">
        <v>81</v>
      </c>
      <c r="E46" s="18"/>
      <c r="F46" s="18">
        <v>0</v>
      </c>
      <c r="G46" s="17"/>
      <c r="H46" s="18"/>
      <c r="I46" s="18">
        <v>0</v>
      </c>
    </row>
    <row r="47" spans="1:9" ht="12.75">
      <c r="A47" s="2"/>
      <c r="B47" s="2"/>
      <c r="E47" s="18"/>
      <c r="F47" s="18"/>
      <c r="G47" s="17"/>
      <c r="H47" s="18"/>
      <c r="I47" s="18"/>
    </row>
    <row r="48" spans="1:9" ht="12.75">
      <c r="A48" s="2"/>
      <c r="B48" s="2" t="s">
        <v>82</v>
      </c>
      <c r="D48" t="s">
        <v>83</v>
      </c>
      <c r="E48" s="18">
        <f>+H48+14081</f>
        <v>6616</v>
      </c>
      <c r="F48" s="18">
        <v>-2161</v>
      </c>
      <c r="G48" s="17"/>
      <c r="H48" s="18">
        <v>-7465</v>
      </c>
      <c r="I48" s="18">
        <v>4186</v>
      </c>
    </row>
    <row r="49" spans="1:9" ht="12.75">
      <c r="A49" s="2"/>
      <c r="B49" s="2"/>
      <c r="D49" t="s">
        <v>84</v>
      </c>
      <c r="E49" s="18"/>
      <c r="F49" s="18"/>
      <c r="G49" s="17"/>
      <c r="H49" s="18"/>
      <c r="I49" s="18"/>
    </row>
    <row r="50" spans="1:9" ht="12.75">
      <c r="A50" s="2"/>
      <c r="B50" s="2"/>
      <c r="E50" s="18"/>
      <c r="F50" s="18"/>
      <c r="G50" s="17"/>
      <c r="H50" s="18"/>
      <c r="I50" s="18"/>
    </row>
    <row r="51" spans="1:9" ht="12.75">
      <c r="A51" s="2"/>
      <c r="B51" s="2" t="s">
        <v>85</v>
      </c>
      <c r="D51" t="s">
        <v>87</v>
      </c>
      <c r="E51" s="18">
        <v>0</v>
      </c>
      <c r="F51" s="18">
        <v>0</v>
      </c>
      <c r="G51" s="17"/>
      <c r="H51" s="18">
        <v>0</v>
      </c>
      <c r="I51" s="18">
        <v>0</v>
      </c>
    </row>
    <row r="52" spans="1:9" ht="12.75">
      <c r="A52" s="2"/>
      <c r="B52" s="2"/>
      <c r="D52" t="s">
        <v>86</v>
      </c>
      <c r="E52" s="18">
        <v>0</v>
      </c>
      <c r="F52" s="18">
        <v>0</v>
      </c>
      <c r="G52" s="17"/>
      <c r="H52" s="18">
        <v>0</v>
      </c>
      <c r="I52" s="18">
        <v>0</v>
      </c>
    </row>
    <row r="53" spans="1:9" ht="12.75">
      <c r="A53" s="2"/>
      <c r="B53" s="2"/>
      <c r="D53" t="s">
        <v>88</v>
      </c>
      <c r="E53" s="18">
        <v>0</v>
      </c>
      <c r="F53" s="18">
        <v>0</v>
      </c>
      <c r="G53" s="17"/>
      <c r="H53" s="18">
        <v>0</v>
      </c>
      <c r="I53" s="18">
        <v>0</v>
      </c>
    </row>
    <row r="54" spans="1:9" ht="12.75">
      <c r="A54" s="2"/>
      <c r="B54" s="2"/>
      <c r="D54" s="11" t="s">
        <v>89</v>
      </c>
      <c r="E54" s="18"/>
      <c r="F54" s="18"/>
      <c r="G54" s="17"/>
      <c r="H54" s="18"/>
      <c r="I54" s="18"/>
    </row>
    <row r="55" spans="1:9" ht="12.75">
      <c r="A55" s="2"/>
      <c r="B55" s="2"/>
      <c r="E55" s="18"/>
      <c r="F55" s="18"/>
      <c r="G55" s="17"/>
      <c r="H55" s="18"/>
      <c r="I55" s="18"/>
    </row>
    <row r="56" spans="1:9" ht="12.75">
      <c r="A56" s="2"/>
      <c r="B56" s="2" t="s">
        <v>90</v>
      </c>
      <c r="D56" t="s">
        <v>91</v>
      </c>
      <c r="E56" s="18">
        <v>6616</v>
      </c>
      <c r="F56" s="18">
        <v>-2161</v>
      </c>
      <c r="G56" s="17"/>
      <c r="H56" s="18">
        <v>-7465</v>
      </c>
      <c r="I56" s="18">
        <v>4186</v>
      </c>
    </row>
    <row r="57" spans="1:9" ht="12.75">
      <c r="A57" s="2"/>
      <c r="B57" s="2"/>
      <c r="D57" t="s">
        <v>92</v>
      </c>
      <c r="E57" s="18"/>
      <c r="F57" s="18"/>
      <c r="G57" s="17"/>
      <c r="H57" s="18"/>
      <c r="I57" s="18"/>
    </row>
    <row r="58" spans="1:9" ht="12.75">
      <c r="A58" s="2"/>
      <c r="B58" s="2"/>
      <c r="E58" s="4"/>
      <c r="F58" s="4"/>
      <c r="H58" s="4"/>
      <c r="I58" s="4"/>
    </row>
    <row r="59" spans="1:9" ht="12.75">
      <c r="A59" s="2">
        <v>3</v>
      </c>
      <c r="B59" s="2"/>
      <c r="D59" t="s">
        <v>93</v>
      </c>
      <c r="E59" s="4"/>
      <c r="F59" s="4"/>
      <c r="H59" s="4"/>
      <c r="I59" s="13"/>
    </row>
    <row r="60" spans="1:9" ht="12.75">
      <c r="A60" s="2"/>
      <c r="B60" s="2"/>
      <c r="D60" t="s">
        <v>94</v>
      </c>
      <c r="E60" s="4"/>
      <c r="F60" s="4"/>
      <c r="H60" s="4"/>
      <c r="I60" s="4"/>
    </row>
    <row r="61" spans="1:9" ht="12.75">
      <c r="A61" s="2"/>
      <c r="B61" s="2"/>
      <c r="D61" t="s">
        <v>95</v>
      </c>
      <c r="E61" s="4"/>
      <c r="F61" s="4"/>
      <c r="H61" s="4"/>
      <c r="I61" s="4"/>
    </row>
    <row r="62" spans="1:9" ht="12.75">
      <c r="A62" s="2"/>
      <c r="B62" s="2"/>
      <c r="E62" s="4"/>
      <c r="F62" s="4"/>
      <c r="H62" s="4"/>
      <c r="I62" s="4"/>
    </row>
    <row r="63" spans="1:9" ht="12.75">
      <c r="A63" s="2"/>
      <c r="B63" s="2"/>
      <c r="D63" t="s">
        <v>96</v>
      </c>
      <c r="E63" s="13">
        <f>+E56/E65*100</f>
        <v>5.620497485388066</v>
      </c>
      <c r="F63" s="13">
        <v>-1.8</v>
      </c>
      <c r="H63" s="13">
        <f>+H56/H65*100</f>
        <v>-6.316849444895749</v>
      </c>
      <c r="I63" s="13">
        <v>3.49</v>
      </c>
    </row>
    <row r="64" spans="1:9" ht="12.75">
      <c r="A64" s="2"/>
      <c r="B64" s="2"/>
      <c r="E64" s="4"/>
      <c r="F64" s="4"/>
      <c r="H64" s="4"/>
      <c r="I64" s="4"/>
    </row>
    <row r="65" spans="1:9" ht="12.75">
      <c r="A65" s="2"/>
      <c r="B65" s="2"/>
      <c r="D65" s="11" t="s">
        <v>97</v>
      </c>
      <c r="E65" s="4">
        <v>117712</v>
      </c>
      <c r="F65" s="4">
        <v>119775</v>
      </c>
      <c r="H65" s="4">
        <v>118176</v>
      </c>
      <c r="I65" s="4">
        <v>120009</v>
      </c>
    </row>
    <row r="66" spans="1:9" ht="12.75">
      <c r="A66" s="2"/>
      <c r="B66" s="2"/>
      <c r="E66" s="4"/>
      <c r="F66" s="4"/>
      <c r="H66" s="4"/>
      <c r="I66" s="4"/>
    </row>
    <row r="67" spans="1:9" ht="12.75">
      <c r="A67" s="2"/>
      <c r="B67" s="2"/>
      <c r="D67" t="s">
        <v>98</v>
      </c>
      <c r="E67" s="4">
        <v>0</v>
      </c>
      <c r="F67" s="4">
        <v>0</v>
      </c>
      <c r="H67" s="4">
        <v>0</v>
      </c>
      <c r="I67" s="4">
        <v>0</v>
      </c>
    </row>
    <row r="68" spans="1:9" ht="12.75">
      <c r="A68" s="2"/>
      <c r="B68" s="2"/>
      <c r="D68" s="11" t="s">
        <v>99</v>
      </c>
      <c r="E68" s="4"/>
      <c r="F68" s="4"/>
      <c r="H68" s="4"/>
      <c r="I68" s="4"/>
    </row>
    <row r="69" spans="1:9" ht="12.75">
      <c r="A69" s="2"/>
      <c r="B69" s="2"/>
      <c r="E69" s="4"/>
      <c r="F69" s="4"/>
      <c r="H69" s="4"/>
      <c r="I69" s="4"/>
    </row>
    <row r="70" spans="1:9" ht="12.75">
      <c r="A70" s="2"/>
      <c r="B70" s="2"/>
      <c r="D70" s="11" t="s">
        <v>97</v>
      </c>
      <c r="E70" s="4">
        <v>117943</v>
      </c>
      <c r="F70" s="4">
        <v>118767</v>
      </c>
      <c r="H70" s="4">
        <v>116906</v>
      </c>
      <c r="I70" s="4">
        <v>119655</v>
      </c>
    </row>
    <row r="71" spans="1:9" ht="12.75">
      <c r="A71" s="2"/>
      <c r="B71" s="2"/>
      <c r="E71" s="4"/>
      <c r="F71" s="4"/>
      <c r="H71" s="4"/>
      <c r="I71" s="4"/>
    </row>
    <row r="72" spans="1:2" ht="12.75">
      <c r="A72" s="2"/>
      <c r="B72" s="2"/>
    </row>
    <row r="73" spans="1:4" ht="12.75">
      <c r="A73" s="2"/>
      <c r="B73" s="2"/>
      <c r="D73" s="12" t="s">
        <v>109</v>
      </c>
    </row>
    <row r="74" spans="1:4" ht="12.75">
      <c r="A74" s="2"/>
      <c r="B74" s="2"/>
      <c r="D74" s="12" t="s">
        <v>107</v>
      </c>
    </row>
    <row r="75" spans="1:4" ht="12.75">
      <c r="A75" s="2"/>
      <c r="B75" s="2"/>
      <c r="D75" t="s">
        <v>108</v>
      </c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</sheetData>
  <mergeCells count="2">
    <mergeCell ref="E8:F8"/>
    <mergeCell ref="H8:I8"/>
  </mergeCells>
  <printOptions horizontalCentered="1"/>
  <pageMargins left="0.75" right="0.75" top="0.82" bottom="1" header="0.5" footer="0.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2002-07-30T10:11:10Z</cp:lastPrinted>
  <dcterms:created xsi:type="dcterms:W3CDTF">2002-03-21T00:40:25Z</dcterms:created>
  <dcterms:modified xsi:type="dcterms:W3CDTF">2002-07-30T10:11:24Z</dcterms:modified>
  <cp:category/>
  <cp:version/>
  <cp:contentType/>
  <cp:contentStatus/>
</cp:coreProperties>
</file>