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ConBS" sheetId="1" r:id="rId1"/>
    <sheet name="ConP&amp;L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<sst xmlns="http://schemas.openxmlformats.org/spreadsheetml/2006/main" count="131" uniqueCount="117">
  <si>
    <t>ANCOM BERHAD (8440-M)</t>
  </si>
  <si>
    <t>QUARTERLY REPORT ON CONSOLIDATED RESULTS FOR THE FINANCIAL QUARTER ENDED 31 MAY 2001</t>
  </si>
  <si>
    <t>(These figures have not been audited)</t>
  </si>
  <si>
    <t>CONSOLIDATED BALANCE SHEET</t>
  </si>
  <si>
    <t>AS AT</t>
  </si>
  <si>
    <t>31.05.01</t>
  </si>
  <si>
    <t>31.5.00</t>
  </si>
  <si>
    <t>ASSETS EMPLOYED</t>
  </si>
  <si>
    <t>RM'000</t>
  </si>
  <si>
    <t>FIXED ASSETS</t>
  </si>
  <si>
    <t>DEVELOPMENT PROPERTIES</t>
  </si>
  <si>
    <t>INVESTMENT IN ASSOCIATED COMPANIES</t>
  </si>
  <si>
    <t>OTHER INVESTMENTS - AT COST</t>
  </si>
  <si>
    <t>INTANGIBLE ASSETS</t>
  </si>
  <si>
    <t>FUTURE INCOME TAX BENEFIT</t>
  </si>
  <si>
    <t>GOODWILL ARISING ON CONSOLIDATION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</si>
  <si>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</si>
  <si>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</si>
  <si>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</si>
  <si>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</si>
  <si>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Other debtors, deposits &amp; prepayments</t>
  </si>
  <si>
    <t xml:space="preserve">    Tax recoverable</t>
  </si>
  <si>
    <t xml:space="preserve">    Amount due from associated companies</t>
  </si>
  <si>
    <t xml:space="preserve">    Short term investments</t>
  </si>
  <si>
    <t xml:space="preserve">    Short term deposits</t>
  </si>
  <si>
    <t xml:space="preserve">    Cash and bank balances</t>
  </si>
  <si>
    <t>CURRENT LIABILITIES</t>
  </si>
  <si>
    <t xml:space="preserve">    Trade creditors</t>
  </si>
  <si>
    <t xml:space="preserve">    Other creditors &amp; accruals</t>
  </si>
  <si>
    <t xml:space="preserve">    Hire-purchase &amp; lease creditors</t>
  </si>
  <si>
    <t xml:space="preserve">    Amount due to associated companies</t>
  </si>
  <si>
    <t xml:space="preserve">    Short term borrowings</t>
  </si>
  <si>
    <t xml:space="preserve">    Proposed dividend</t>
  </si>
  <si>
    <t xml:space="preserve">    Provision for taxation</t>
  </si>
  <si>
    <t xml:space="preserve">   </t>
  </si>
  <si>
    <t>NET CURRENT ASSETS</t>
  </si>
  <si>
    <t>FINANCED BY</t>
  </si>
  <si>
    <t>SHARE CAPITAL</t>
  </si>
  <si>
    <t>TREASURY STOCKS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</si>
  <si>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</si>
  <si>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</si>
  <si>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</si>
  <si>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</si>
  <si>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</si>
  <si>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</si>
  <si>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</si>
  <si>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</si>
  <si>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</si>
  <si>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</si>
  <si>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HIRE-PURCHASE AND LEASE CREDITORS</t>
  </si>
  <si>
    <t>DEFERRED TAXATION</t>
  </si>
  <si>
    <t>PROVISION FOR RETIREMENT BENEFITS</t>
  </si>
  <si>
    <t>Net tangible assets per share (sen)</t>
  </si>
  <si>
    <t>ANCOM BERHAD  (8440-M)</t>
  </si>
  <si>
    <t xml:space="preserve">CONSOLIDATED INCOME STATEMENT </t>
  </si>
  <si>
    <t>QTR ENDED 31 MAY</t>
  </si>
  <si>
    <t>CUM QTR TO 31 MAY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</si>
  <si>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</si>
  <si>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</si>
  <si>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</si>
  <si>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</si>
  <si>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</si>
  <si>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</si>
  <si>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</si>
  <si>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profit/(loss) before finance cost,</t>
  </si>
  <si>
    <t>depreciation and amortisation,</t>
  </si>
  <si>
    <t xml:space="preserve">exceptional items, income tax, minority </t>
  </si>
  <si>
    <t>interests and extraordinary items</t>
  </si>
  <si>
    <t>Finance cost</t>
  </si>
  <si>
    <t>Depreciation and amortisation</t>
  </si>
  <si>
    <t xml:space="preserve">   (d)</t>
  </si>
  <si>
    <t>Exceptional items</t>
  </si>
  <si>
    <t xml:space="preserve">   (e)</t>
  </si>
  <si>
    <t>Profit/(loss) before income tax,</t>
  </si>
  <si>
    <t>minority interests and extraordinary</t>
  </si>
  <si>
    <t>items</t>
  </si>
  <si>
    <t xml:space="preserve">   (f)</t>
  </si>
  <si>
    <t xml:space="preserve">Share of profits and losses of associated </t>
  </si>
  <si>
    <t>companies</t>
  </si>
  <si>
    <t xml:space="preserve">   (g)</t>
  </si>
  <si>
    <t>Profit/(loss) before income tax, minority</t>
  </si>
  <si>
    <t>interests and extraordinary items after</t>
  </si>
  <si>
    <t>share of profits and losses of</t>
  </si>
  <si>
    <t>associated companies</t>
  </si>
  <si>
    <t xml:space="preserve">   (h)</t>
  </si>
  <si>
    <t>Income tax</t>
  </si>
  <si>
    <t xml:space="preserve">   (i)</t>
  </si>
  <si>
    <t>(i) Profit/(loss) after  income tax before</t>
  </si>
  <si>
    <t xml:space="preserve">    deducting minority interests</t>
  </si>
  <si>
    <t>(ii) Minority interests</t>
  </si>
  <si>
    <t xml:space="preserve">   (j)</t>
  </si>
  <si>
    <t xml:space="preserve">Net profit/(loss) from ordinary activities </t>
  </si>
  <si>
    <t>attributable to members of the company</t>
  </si>
  <si>
    <t xml:space="preserve">   (k)</t>
  </si>
  <si>
    <t>(i)   Extraordinary items</t>
  </si>
  <si>
    <t>(ii)  Less minority interests</t>
  </si>
  <si>
    <t xml:space="preserve">(iii) Extraordinary items attributable to </t>
  </si>
  <si>
    <t xml:space="preserve">      members of the company</t>
  </si>
  <si>
    <t xml:space="preserve">    (l)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</si>
  <si>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</si>
  <si>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</si>
  <si>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</si>
  <si>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</si>
  <si>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</si>
  <si>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</si>
  <si>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</si>
  <si>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Basic (based on ordinary shares) (sen)</t>
  </si>
  <si>
    <t xml:space="preserve">     Weighted average no of shares ('000)</t>
  </si>
  <si>
    <t xml:space="preserve">(ii) Fully diluted (based on ordinary </t>
  </si>
  <si>
    <t xml:space="preserve">     shares)(sen)</t>
  </si>
  <si>
    <t xml:space="preserve">      Weighted average no of shares ('000)</t>
  </si>
  <si>
    <t>4 (a)</t>
  </si>
  <si>
    <t>Dividend per share (sen)</t>
  </si>
  <si>
    <t>Dividend description</t>
  </si>
  <si>
    <t>Final</t>
  </si>
  <si>
    <t xml:space="preserve">The fully diluted earnings per share calculated based on the assumed conversion of the Share Options granted under </t>
  </si>
  <si>
    <t>Ancom Berhad's Employee's Share Option Scheme is antidilutive.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</si>
</sst>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64" fontId="0" fillId="0" borderId="0" xfId="15" applyNumberFormat="1" applyFill="1" applyAlignment="1">
      <alignment/>
    </xf>
    <xf numFmtId="43" fontId="0" fillId="0" borderId="0" xfId="15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BS"/>
      <sheetName val="ConPL"/>
      <sheetName val="Income&amp;ExpSum00"/>
      <sheetName val="Notes"/>
      <sheetName val="EPS"/>
    </sheetNames>
    <sheetDataSet>
      <sheetData sheetId="4">
        <row r="67">
          <cell r="G67">
            <v>-1.8042149729097166</v>
          </cell>
          <cell r="J67">
            <v>3.4880062204036113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8" max="8" width="10.7109375" style="0" customWidth="1"/>
    <col min="9" max="9" width="9.7109375" style="0" customWidth="1"/>
    <col min="10" max="10" width="10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3</v>
      </c>
      <c r="B5" s="1"/>
      <c r="C5" s="1"/>
      <c r="D5" s="1"/>
      <c r="E5" s="1"/>
      <c r="F5" s="1"/>
    </row>
    <row r="7" spans="8:10" ht="12.75">
      <c r="H7" s="2" t="s">
        <v>4</v>
      </c>
      <c r="J7" s="2" t="s">
        <v>4</v>
      </c>
    </row>
    <row r="8" spans="8:10" ht="12.75">
      <c r="H8" s="2" t="s">
        <v>5</v>
      </c>
      <c r="J8" s="2" t="s">
        <v>6</v>
      </c>
    </row>
    <row r="9" spans="1:10" ht="12.75">
      <c r="A9" s="1" t="s">
        <v>7</v>
      </c>
      <c r="B9" s="1"/>
      <c r="H9" s="2" t="s">
        <v>8</v>
      </c>
      <c r="J9" s="2" t="s">
        <v>8</v>
      </c>
    </row>
    <row r="11" spans="1:10" ht="12.75">
      <c r="A11" t="s">
        <v>9</v>
      </c>
      <c r="G11" s="3"/>
      <c r="H11" s="4">
        <v>285530</v>
      </c>
      <c r="I11" s="4"/>
      <c r="J11" s="4">
        <v>281899</v>
      </c>
    </row>
    <row r="12" spans="8:10" ht="12.75">
      <c r="H12" s="4"/>
      <c r="I12" s="4"/>
      <c r="J12" s="4"/>
    </row>
    <row r="13" spans="1:10" ht="12.75">
      <c r="A13" t="s">
        <v>10</v>
      </c>
      <c r="H13" s="4">
        <v>26558</v>
      </c>
      <c r="I13" s="4"/>
      <c r="J13" s="4">
        <v>26177</v>
      </c>
    </row>
    <row r="14" spans="8:10" ht="12.75">
      <c r="H14" s="4"/>
      <c r="I14" s="4"/>
      <c r="J14" s="4"/>
    </row>
    <row r="15" spans="1:10" ht="12.75">
      <c r="A15" t="s">
        <v>11</v>
      </c>
      <c r="H15" s="4">
        <v>16848</v>
      </c>
      <c r="I15" s="4"/>
      <c r="J15" s="5">
        <f>8950+1355</f>
        <v>10305</v>
      </c>
    </row>
    <row r="16" spans="8:10" ht="12.75">
      <c r="H16" s="4"/>
      <c r="I16" s="4"/>
      <c r="J16" s="4"/>
    </row>
    <row r="17" spans="1:10" ht="12.75">
      <c r="A17" t="s">
        <v>12</v>
      </c>
      <c r="H17" s="4">
        <v>44349</v>
      </c>
      <c r="I17" s="4"/>
      <c r="J17" s="4">
        <v>42103</v>
      </c>
    </row>
    <row r="18" spans="8:10" ht="12.75">
      <c r="H18" s="4"/>
      <c r="I18" s="4"/>
      <c r="J18" s="4"/>
    </row>
    <row r="19" spans="1:10" ht="12.75">
      <c r="A19" t="s">
        <v>13</v>
      </c>
      <c r="H19" s="4">
        <v>12897</v>
      </c>
      <c r="I19" s="4"/>
      <c r="J19" s="4">
        <v>9942</v>
      </c>
    </row>
    <row r="20" spans="8:10" ht="12.75">
      <c r="H20" s="4"/>
      <c r="I20" s="4"/>
      <c r="J20" s="4"/>
    </row>
    <row r="21" spans="1:10" ht="12.75">
      <c r="A21" t="s">
        <v>14</v>
      </c>
      <c r="H21" s="4">
        <v>10378</v>
      </c>
      <c r="I21" s="4"/>
      <c r="J21" s="4">
        <v>9872</v>
      </c>
    </row>
    <row r="22" spans="8:10" ht="12.75">
      <c r="H22" s="4"/>
      <c r="I22" s="4"/>
      <c r="J22" s="4"/>
    </row>
    <row r="23" spans="1:10" ht="12.75">
      <c r="A23" t="s">
        <v>15</v>
      </c>
      <c r="H23" s="4">
        <v>54272</v>
      </c>
      <c r="I23" s="4"/>
      <c r="J23" s="4">
        <v>54137</v>
      </c>
    </row>
    <row r="24" spans="8:10" ht="12.75">
      <c r="H24" s="4"/>
      <c r="I24" s="4"/>
      <c r="J24" s="4"/>
    </row>
    <row r="25" spans="1:10" ht="12.75">
      <c r="A25" t="s">
        <v>16</v>
      </c>
      <c r="H25" s="6"/>
      <c r="I25" s="4"/>
      <c r="J25" s="6"/>
    </row>
    <row r="26" spans="1:10" ht="12.75">
      <c r="A26" t="s">
        <v>17</v>
      </c>
      <c r="H26" s="7">
        <v>3398</v>
      </c>
      <c r="I26" s="4"/>
      <c r="J26" s="7">
        <v>5536</v>
      </c>
    </row>
    <row r="27" spans="1:10" ht="12.75">
      <c r="A27" t="s">
        <v>18</v>
      </c>
      <c r="H27" s="7">
        <v>139950</v>
      </c>
      <c r="I27" s="4"/>
      <c r="J27" s="7">
        <v>113289</v>
      </c>
    </row>
    <row r="28" spans="1:10" ht="12.75">
      <c r="A28" t="s">
        <v>19</v>
      </c>
      <c r="H28" s="7">
        <v>231581</v>
      </c>
      <c r="I28" s="4"/>
      <c r="J28" s="7">
        <v>233868</v>
      </c>
    </row>
    <row r="29" spans="1:11" ht="12.75">
      <c r="A29" t="s">
        <v>20</v>
      </c>
      <c r="H29" s="7">
        <v>31296</v>
      </c>
      <c r="I29" s="4"/>
      <c r="J29" s="7">
        <v>41242</v>
      </c>
      <c r="K29" s="3"/>
    </row>
    <row r="30" spans="1:11" ht="12.75">
      <c r="A30" t="s">
        <v>21</v>
      </c>
      <c r="H30" s="7">
        <v>3887</v>
      </c>
      <c r="I30" s="4"/>
      <c r="J30" s="7">
        <v>1917</v>
      </c>
      <c r="K30" s="3"/>
    </row>
    <row r="31" spans="1:10" ht="12.75">
      <c r="A31" t="s">
        <v>22</v>
      </c>
      <c r="H31" s="7">
        <v>1365</v>
      </c>
      <c r="J31" s="7">
        <v>2167</v>
      </c>
    </row>
    <row r="32" spans="1:10" ht="12.75">
      <c r="A32" t="s">
        <v>23</v>
      </c>
      <c r="H32" s="7">
        <v>20</v>
      </c>
      <c r="J32" s="7">
        <v>0</v>
      </c>
    </row>
    <row r="33" spans="1:10" ht="12.75">
      <c r="A33" t="s">
        <v>24</v>
      </c>
      <c r="H33" s="7">
        <v>30531</v>
      </c>
      <c r="I33" s="4"/>
      <c r="J33" s="7">
        <v>66090</v>
      </c>
    </row>
    <row r="34" spans="1:10" ht="12.75">
      <c r="A34" t="s">
        <v>25</v>
      </c>
      <c r="H34" s="7">
        <v>23617</v>
      </c>
      <c r="I34" s="4"/>
      <c r="J34" s="7">
        <v>28431</v>
      </c>
    </row>
    <row r="35" spans="8:10" ht="12.75">
      <c r="H35" s="8"/>
      <c r="J35" s="8"/>
    </row>
    <row r="36" spans="8:10" ht="12.75">
      <c r="H36" s="9">
        <f>SUM(H26:H34)</f>
        <v>465645</v>
      </c>
      <c r="I36" s="4"/>
      <c r="J36" s="9">
        <f>SUM(J26:J34)</f>
        <v>492540</v>
      </c>
    </row>
    <row r="37" spans="8:10" ht="12.75">
      <c r="H37" s="7"/>
      <c r="I37" s="4"/>
      <c r="J37" s="7"/>
    </row>
    <row r="38" spans="1:10" ht="12.75">
      <c r="A38" t="s">
        <v>26</v>
      </c>
      <c r="H38" s="7"/>
      <c r="I38" s="4"/>
      <c r="J38" s="7"/>
    </row>
    <row r="39" spans="1:11" ht="12.75">
      <c r="A39" t="s">
        <v>27</v>
      </c>
      <c r="H39" s="7">
        <v>112964</v>
      </c>
      <c r="I39" s="4"/>
      <c r="J39" s="7">
        <v>107189</v>
      </c>
      <c r="K39" s="3"/>
    </row>
    <row r="40" spans="1:11" ht="12.75">
      <c r="A40" t="s">
        <v>28</v>
      </c>
      <c r="G40" s="3"/>
      <c r="H40" s="7">
        <f>38985+18078+180-16</f>
        <v>57227</v>
      </c>
      <c r="I40" s="4"/>
      <c r="J40" s="7">
        <f>93627+13996+119</f>
        <v>107742</v>
      </c>
      <c r="K40" s="3"/>
    </row>
    <row r="41" spans="1:10" ht="12.75">
      <c r="A41" t="s">
        <v>29</v>
      </c>
      <c r="H41" s="7">
        <v>1432</v>
      </c>
      <c r="J41" s="7">
        <v>1290</v>
      </c>
    </row>
    <row r="42" spans="1:10" ht="12.75">
      <c r="A42" t="s">
        <v>30</v>
      </c>
      <c r="H42" s="7">
        <v>8050</v>
      </c>
      <c r="I42" s="4"/>
      <c r="J42" s="7">
        <v>8088</v>
      </c>
    </row>
    <row r="43" spans="1:10" ht="12.75">
      <c r="A43" t="s">
        <v>31</v>
      </c>
      <c r="H43" s="7">
        <v>227386</v>
      </c>
      <c r="I43" s="4"/>
      <c r="J43" s="7">
        <v>179683</v>
      </c>
    </row>
    <row r="44" spans="1:10" ht="12.75">
      <c r="A44" t="s">
        <v>32</v>
      </c>
      <c r="H44" s="7">
        <v>3424</v>
      </c>
      <c r="I44" s="4"/>
      <c r="J44" s="7">
        <v>3466</v>
      </c>
    </row>
    <row r="45" spans="1:10" ht="12.75">
      <c r="A45" t="s">
        <v>33</v>
      </c>
      <c r="H45" s="7">
        <v>3412</v>
      </c>
      <c r="I45" s="4"/>
      <c r="J45" s="7">
        <v>6383</v>
      </c>
    </row>
    <row r="46" spans="1:10" ht="12.75">
      <c r="A46" t="s">
        <v>34</v>
      </c>
      <c r="H46" s="7"/>
      <c r="I46" s="4"/>
      <c r="J46" s="7"/>
    </row>
    <row r="47" spans="8:10" ht="12.75">
      <c r="H47" s="9">
        <f>SUM(H39:H45)</f>
        <v>413895</v>
      </c>
      <c r="I47" s="4"/>
      <c r="J47" s="9">
        <f>SUM(J39:J45)</f>
        <v>413841</v>
      </c>
    </row>
    <row r="48" spans="8:10" ht="12.75">
      <c r="H48" s="4"/>
      <c r="I48" s="4"/>
      <c r="J48" s="4"/>
    </row>
    <row r="49" spans="1:10" ht="12.75">
      <c r="A49" t="s">
        <v>35</v>
      </c>
      <c r="H49" s="4">
        <f>+H36-H47</f>
        <v>51750</v>
      </c>
      <c r="I49" s="4"/>
      <c r="J49" s="4">
        <f>+J36-J47</f>
        <v>78699</v>
      </c>
    </row>
    <row r="50" spans="8:10" ht="12.75">
      <c r="H50" s="4"/>
      <c r="I50" s="4"/>
      <c r="J50" s="4"/>
    </row>
    <row r="51" spans="8:10" ht="13.5" thickBot="1">
      <c r="H51" s="10">
        <f>SUM(H11:H23)+H49</f>
        <v>502582</v>
      </c>
      <c r="I51" s="4"/>
      <c r="J51" s="10">
        <f>SUM(J11:J23)+J49</f>
        <v>513134</v>
      </c>
    </row>
    <row r="52" spans="8:10" ht="13.5" thickTop="1">
      <c r="H52" s="4"/>
      <c r="I52" s="4"/>
      <c r="J52" s="4"/>
    </row>
    <row r="53" spans="1:10" ht="12.75">
      <c r="A53" s="1" t="s">
        <v>36</v>
      </c>
      <c r="B53" s="1"/>
      <c r="H53" s="4"/>
      <c r="I53" s="4"/>
      <c r="J53" s="4"/>
    </row>
    <row r="54" spans="8:10" ht="12.75">
      <c r="H54" s="4"/>
      <c r="I54" s="4"/>
      <c r="J54" s="4"/>
    </row>
    <row r="55" spans="1:10" ht="12.75">
      <c r="A55" t="s">
        <v>37</v>
      </c>
      <c r="H55" s="4">
        <v>120476</v>
      </c>
      <c r="I55" s="4"/>
      <c r="J55" s="4">
        <v>120361</v>
      </c>
    </row>
    <row r="56" spans="8:10" ht="12.75">
      <c r="H56" s="4"/>
      <c r="I56" s="4"/>
      <c r="J56" s="4"/>
    </row>
    <row r="57" spans="1:10" ht="12.75">
      <c r="A57" t="s">
        <v>38</v>
      </c>
      <c r="G57" s="3"/>
      <c r="H57" s="4">
        <v>-2455</v>
      </c>
      <c r="I57" s="4"/>
      <c r="J57" s="4">
        <v>0</v>
      </c>
    </row>
    <row r="58" spans="8:10" ht="12.75">
      <c r="H58" s="4"/>
      <c r="I58" s="4"/>
      <c r="J58" s="4"/>
    </row>
    <row r="59" spans="1:10" ht="12.75">
      <c r="A59" t="s">
        <v>39</v>
      </c>
      <c r="H59" s="4">
        <f>45772+16-154</f>
        <v>45634</v>
      </c>
      <c r="I59" s="4"/>
      <c r="J59" s="4">
        <v>44875</v>
      </c>
    </row>
    <row r="61" spans="1:10" ht="12.75">
      <c r="A61" t="s">
        <v>40</v>
      </c>
      <c r="H61" s="4">
        <v>4917</v>
      </c>
      <c r="I61" s="4"/>
      <c r="J61" s="4">
        <v>4917</v>
      </c>
    </row>
    <row r="63" spans="1:10" ht="12.75">
      <c r="A63" t="s">
        <v>41</v>
      </c>
      <c r="H63" s="4">
        <v>20442</v>
      </c>
      <c r="I63" s="4"/>
      <c r="J63" s="4">
        <v>20442</v>
      </c>
    </row>
    <row r="65" spans="1:10" ht="12.75">
      <c r="A65" t="s">
        <v>42</v>
      </c>
      <c r="H65" s="4">
        <v>2349</v>
      </c>
      <c r="I65" s="4"/>
      <c r="J65" s="4">
        <v>2349</v>
      </c>
    </row>
    <row r="67" spans="1:10" ht="12.75">
      <c r="A67" t="s">
        <v>43</v>
      </c>
      <c r="H67" s="4">
        <v>-3899</v>
      </c>
      <c r="I67" s="4"/>
      <c r="J67" s="4">
        <v>-2107</v>
      </c>
    </row>
    <row r="69" spans="1:10" ht="12.75">
      <c r="A69" t="s">
        <v>44</v>
      </c>
      <c r="H69" s="4">
        <v>75041</v>
      </c>
      <c r="I69" s="4"/>
      <c r="J69" s="4">
        <v>75038</v>
      </c>
    </row>
    <row r="71" spans="1:10" ht="12.75">
      <c r="A71" t="s">
        <v>45</v>
      </c>
      <c r="H71" s="4">
        <v>1282</v>
      </c>
      <c r="I71" s="4"/>
      <c r="J71" s="4">
        <v>1282</v>
      </c>
    </row>
    <row r="72" spans="8:10" ht="12.75">
      <c r="H72" s="6"/>
      <c r="I72" s="4"/>
      <c r="J72" s="6"/>
    </row>
    <row r="73" spans="1:10" ht="12.75">
      <c r="A73" t="s">
        <v>46</v>
      </c>
      <c r="H73" s="4">
        <f>SUM(H55:H71)</f>
        <v>263787</v>
      </c>
      <c r="I73" s="4"/>
      <c r="J73" s="4">
        <f>SUM(J55:J71)</f>
        <v>267157</v>
      </c>
    </row>
    <row r="74" spans="8:10" ht="12.75">
      <c r="H74" s="4"/>
      <c r="I74" s="4"/>
      <c r="J74" s="4"/>
    </row>
    <row r="75" spans="1:10" ht="12.75">
      <c r="A75" t="s">
        <v>47</v>
      </c>
      <c r="H75" s="4">
        <f>154826+154</f>
        <v>154980</v>
      </c>
      <c r="I75" s="4"/>
      <c r="J75" s="4">
        <v>156493</v>
      </c>
    </row>
    <row r="77" spans="1:10" ht="12.75">
      <c r="A77" t="s">
        <v>48</v>
      </c>
      <c r="H77" s="4">
        <v>65800</v>
      </c>
      <c r="I77" s="4"/>
      <c r="J77" s="4">
        <v>76529</v>
      </c>
    </row>
    <row r="79" spans="1:10" ht="12.75">
      <c r="A79" t="s">
        <v>49</v>
      </c>
      <c r="H79" s="4">
        <v>1726</v>
      </c>
      <c r="I79" s="4"/>
      <c r="J79" s="4">
        <v>1620</v>
      </c>
    </row>
    <row r="80" ht="12.75">
      <c r="G80" s="3"/>
    </row>
    <row r="81" spans="1:10" ht="12.75">
      <c r="A81" t="s">
        <v>50</v>
      </c>
      <c r="H81" s="4">
        <v>12549</v>
      </c>
      <c r="I81" s="4"/>
      <c r="J81" s="4">
        <v>8059</v>
      </c>
    </row>
    <row r="82" spans="8:10" ht="12.75">
      <c r="H82" s="4"/>
      <c r="I82" s="4"/>
      <c r="J82" s="4"/>
    </row>
    <row r="83" spans="1:10" ht="12.75">
      <c r="A83" t="s">
        <v>51</v>
      </c>
      <c r="H83" s="4">
        <v>3740</v>
      </c>
      <c r="I83" s="4"/>
      <c r="J83" s="4">
        <v>3276</v>
      </c>
    </row>
    <row r="84" spans="8:10" ht="12.75">
      <c r="H84" s="4"/>
      <c r="I84" s="4"/>
      <c r="J84" s="4"/>
    </row>
    <row r="85" spans="8:10" ht="13.5" thickBot="1">
      <c r="H85" s="10">
        <f>SUM(H73:H84)</f>
        <v>502582</v>
      </c>
      <c r="I85" s="4"/>
      <c r="J85" s="10">
        <f>SUM(J73:J84)</f>
        <v>513134</v>
      </c>
    </row>
    <row r="86" ht="13.5" thickTop="1">
      <c r="H86" s="3"/>
    </row>
    <row r="87" spans="1:10" ht="12.75">
      <c r="A87" t="s">
        <v>52</v>
      </c>
      <c r="H87" s="11">
        <f>(H73-H19-H23)/118021</f>
        <v>1.6659577532811958</v>
      </c>
      <c r="J87">
        <v>1.68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12" width="10.7109375" style="0" customWidth="1"/>
    <col min="20" max="20" width="10.7109375" style="0" customWidth="1"/>
    <col min="21" max="21" width="7.7109375" style="0" customWidth="1"/>
    <col min="22" max="22" width="10.7109375" style="0" customWidth="1"/>
  </cols>
  <sheetData>
    <row r="1" spans="1:22" ht="12.75">
      <c r="A1" s="1" t="s">
        <v>53</v>
      </c>
      <c r="B1" s="1"/>
      <c r="C1" s="1"/>
      <c r="D1" s="1"/>
      <c r="E1" s="1"/>
      <c r="F1" s="1"/>
      <c r="G1" s="1"/>
      <c r="H1" s="1"/>
      <c r="I1" s="1"/>
      <c r="N1" s="12"/>
      <c r="O1" s="12"/>
      <c r="P1" s="12"/>
      <c r="Q1" s="12"/>
      <c r="R1" s="12"/>
      <c r="S1" s="13"/>
      <c r="T1" s="13"/>
      <c r="U1" s="13"/>
      <c r="V1" s="13"/>
    </row>
    <row r="2" spans="1:22" ht="12.75">
      <c r="A2" s="1" t="s">
        <v>1</v>
      </c>
      <c r="B2" s="1"/>
      <c r="C2" s="1"/>
      <c r="D2" s="1"/>
      <c r="E2" s="1"/>
      <c r="F2" s="1"/>
      <c r="G2" s="1"/>
      <c r="H2" s="1"/>
      <c r="I2" s="1"/>
      <c r="N2" s="12"/>
      <c r="O2" s="12"/>
      <c r="P2" s="12"/>
      <c r="Q2" s="12"/>
      <c r="R2" s="12"/>
      <c r="S2" s="13"/>
      <c r="T2" s="13"/>
      <c r="U2" s="13"/>
      <c r="V2" s="13"/>
    </row>
    <row r="3" spans="1:22" ht="12.75">
      <c r="A3" s="1" t="s">
        <v>2</v>
      </c>
      <c r="B3" s="1"/>
      <c r="C3" s="1"/>
      <c r="D3" s="1"/>
      <c r="E3" s="1"/>
      <c r="F3" s="1"/>
      <c r="G3" s="1"/>
      <c r="H3" s="1"/>
      <c r="I3" s="1"/>
      <c r="N3" s="12"/>
      <c r="O3" s="12"/>
      <c r="P3" s="12"/>
      <c r="Q3" s="12"/>
      <c r="R3" s="12"/>
      <c r="S3" s="13"/>
      <c r="T3" s="13"/>
      <c r="U3" s="13"/>
      <c r="V3" s="13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N4" s="12"/>
      <c r="O4" s="12"/>
      <c r="P4" s="12"/>
      <c r="Q4" s="12"/>
      <c r="R4" s="12"/>
      <c r="S4" s="13"/>
      <c r="T4" s="13"/>
      <c r="U4" s="13"/>
      <c r="V4" s="13"/>
    </row>
    <row r="5" spans="1:22" ht="12.75">
      <c r="A5" s="1" t="s">
        <v>54</v>
      </c>
      <c r="B5" s="1"/>
      <c r="C5" s="1"/>
      <c r="D5" s="1"/>
      <c r="E5" s="1"/>
      <c r="F5" s="1"/>
      <c r="G5" s="1"/>
      <c r="H5" s="1"/>
      <c r="I5" s="1"/>
      <c r="N5" s="12"/>
      <c r="O5" s="12"/>
      <c r="P5" s="12"/>
      <c r="Q5" s="12"/>
      <c r="R5" s="12"/>
      <c r="S5" s="13"/>
      <c r="T5" s="13"/>
      <c r="U5" s="13"/>
      <c r="V5" s="13"/>
    </row>
    <row r="6" spans="14:22" ht="12.75">
      <c r="N6" s="13"/>
      <c r="O6" s="13"/>
      <c r="P6" s="13"/>
      <c r="Q6" s="13"/>
      <c r="R6" s="13"/>
      <c r="S6" s="13"/>
      <c r="T6" s="13"/>
      <c r="U6" s="13"/>
      <c r="V6" s="13"/>
    </row>
    <row r="7" spans="14:22" ht="12.75">
      <c r="N7" s="13"/>
      <c r="O7" s="13"/>
      <c r="P7" s="13"/>
      <c r="Q7" s="13"/>
      <c r="R7" s="13"/>
      <c r="S7" s="13"/>
      <c r="T7" s="14"/>
      <c r="U7" s="13"/>
      <c r="V7" s="14"/>
    </row>
    <row r="8" spans="7:22" ht="12.75">
      <c r="G8" s="15" t="s">
        <v>55</v>
      </c>
      <c r="H8" s="15"/>
      <c r="J8" s="15" t="s">
        <v>56</v>
      </c>
      <c r="K8" s="15"/>
      <c r="N8" s="13"/>
      <c r="O8" s="13"/>
      <c r="P8" s="13"/>
      <c r="Q8" s="13"/>
      <c r="R8" s="13"/>
      <c r="S8" s="13"/>
      <c r="T8" s="14"/>
      <c r="U8" s="13"/>
      <c r="V8" s="14"/>
    </row>
    <row r="9" spans="7:22" ht="12.75">
      <c r="G9" s="2">
        <v>2001</v>
      </c>
      <c r="H9" s="2">
        <v>2000</v>
      </c>
      <c r="J9" s="2">
        <v>2001</v>
      </c>
      <c r="K9" s="2">
        <v>2000</v>
      </c>
      <c r="N9" s="12"/>
      <c r="O9" s="12"/>
      <c r="P9" s="13"/>
      <c r="Q9" s="13"/>
      <c r="R9" s="13"/>
      <c r="S9" s="13"/>
      <c r="T9" s="14"/>
      <c r="U9" s="13"/>
      <c r="V9" s="14"/>
    </row>
    <row r="10" spans="7:22" ht="12.75">
      <c r="G10" s="2" t="s">
        <v>8</v>
      </c>
      <c r="H10" s="2" t="s">
        <v>8</v>
      </c>
      <c r="J10" s="2" t="s">
        <v>8</v>
      </c>
      <c r="K10" s="2" t="s">
        <v>8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4:22" ht="12.75">
      <c r="N11" s="13"/>
      <c r="O11" s="13"/>
      <c r="P11" s="13"/>
      <c r="Q11" s="13"/>
      <c r="R11" s="13"/>
      <c r="S11" s="13"/>
      <c r="T11" s="16"/>
      <c r="U11" s="16"/>
      <c r="V11" s="16"/>
    </row>
    <row r="12" spans="1:22" ht="12.75">
      <c r="A12" t="s">
        <v>57</v>
      </c>
      <c r="B12" t="s">
        <v>58</v>
      </c>
      <c r="G12" s="4">
        <f>+J12-578908</f>
        <v>182907</v>
      </c>
      <c r="H12" s="4">
        <v>232654</v>
      </c>
      <c r="J12" s="4">
        <v>761815</v>
      </c>
      <c r="K12" s="4">
        <v>710694</v>
      </c>
      <c r="N12" s="13"/>
      <c r="O12" s="13"/>
      <c r="P12" s="13"/>
      <c r="Q12" s="13"/>
      <c r="R12" s="13"/>
      <c r="S12" s="13"/>
      <c r="T12" s="16"/>
      <c r="U12" s="16"/>
      <c r="V12" s="16"/>
    </row>
    <row r="13" spans="7:22" ht="12.75">
      <c r="G13" s="4"/>
      <c r="H13" s="4"/>
      <c r="J13" s="4"/>
      <c r="K13" s="4"/>
      <c r="N13" s="13"/>
      <c r="O13" s="13"/>
      <c r="P13" s="13"/>
      <c r="Q13" s="13"/>
      <c r="R13" s="13"/>
      <c r="S13" s="13"/>
      <c r="T13" s="16"/>
      <c r="U13" s="16"/>
      <c r="V13" s="16"/>
    </row>
    <row r="14" spans="1:22" ht="12.75">
      <c r="A14" t="s">
        <v>59</v>
      </c>
      <c r="B14" t="s">
        <v>60</v>
      </c>
      <c r="G14" s="4">
        <f>+J14-6978</f>
        <v>265</v>
      </c>
      <c r="H14" s="4">
        <v>1654</v>
      </c>
      <c r="J14" s="4">
        <f>559+223+6461</f>
        <v>7243</v>
      </c>
      <c r="K14" s="4">
        <v>2757</v>
      </c>
      <c r="N14" s="13"/>
      <c r="O14" s="13"/>
      <c r="P14" s="13"/>
      <c r="Q14" s="13"/>
      <c r="R14" s="13"/>
      <c r="S14" s="13"/>
      <c r="T14" s="16"/>
      <c r="U14" s="16"/>
      <c r="V14" s="16"/>
    </row>
    <row r="15" spans="7:22" ht="12.75">
      <c r="G15" s="4"/>
      <c r="H15" s="4"/>
      <c r="J15" s="4"/>
      <c r="K15" s="4"/>
      <c r="N15" s="13"/>
      <c r="O15" s="13"/>
      <c r="P15" s="13"/>
      <c r="Q15" s="13"/>
      <c r="R15" s="13"/>
      <c r="S15" s="13"/>
      <c r="T15" s="16"/>
      <c r="U15" s="16"/>
      <c r="V15" s="16"/>
    </row>
    <row r="16" spans="1:22" ht="12.75">
      <c r="A16" t="s">
        <v>61</v>
      </c>
      <c r="B16" t="s">
        <v>62</v>
      </c>
      <c r="G16" s="4">
        <f>+J16-1841</f>
        <v>3294</v>
      </c>
      <c r="H16" s="4">
        <v>2679</v>
      </c>
      <c r="J16" s="4">
        <f>3023+2112</f>
        <v>5135</v>
      </c>
      <c r="K16" s="4">
        <v>3923</v>
      </c>
      <c r="N16" s="13"/>
      <c r="O16" s="13"/>
      <c r="P16" s="13"/>
      <c r="Q16" s="13"/>
      <c r="R16" s="13"/>
      <c r="S16" s="13"/>
      <c r="T16" s="16"/>
      <c r="U16" s="16"/>
      <c r="V16" s="16"/>
    </row>
    <row r="17" spans="7:22" ht="12.75">
      <c r="G17" s="4"/>
      <c r="H17" s="4"/>
      <c r="J17" s="4"/>
      <c r="K17" s="4"/>
      <c r="N17" s="13"/>
      <c r="O17" s="13"/>
      <c r="P17" s="13"/>
      <c r="Q17" s="13"/>
      <c r="R17" s="13"/>
      <c r="S17" s="13"/>
      <c r="T17" s="16"/>
      <c r="U17" s="16"/>
      <c r="V17" s="16"/>
    </row>
    <row r="18" spans="1:22" ht="12.75">
      <c r="A18" t="s">
        <v>63</v>
      </c>
      <c r="B18" t="s">
        <v>64</v>
      </c>
      <c r="G18" s="5">
        <f>+J18-65502</f>
        <v>17381</v>
      </c>
      <c r="H18" s="5">
        <v>29079</v>
      </c>
      <c r="J18" s="5">
        <f>-J23-J25+J29</f>
        <v>82883</v>
      </c>
      <c r="K18" s="4">
        <f>78703+304</f>
        <v>79007</v>
      </c>
      <c r="N18" s="13"/>
      <c r="O18" s="13"/>
      <c r="P18" s="13"/>
      <c r="Q18" s="13"/>
      <c r="R18" s="13"/>
      <c r="S18" s="13"/>
      <c r="T18" s="16"/>
      <c r="U18" s="16"/>
      <c r="V18" s="16"/>
    </row>
    <row r="19" spans="2:22" ht="12.75">
      <c r="B19" t="s">
        <v>65</v>
      </c>
      <c r="G19" s="4"/>
      <c r="H19" s="4"/>
      <c r="J19" s="4"/>
      <c r="K19" s="5"/>
      <c r="N19" s="13"/>
      <c r="O19" s="13"/>
      <c r="P19" s="13"/>
      <c r="Q19" s="13"/>
      <c r="R19" s="13"/>
      <c r="S19" s="13"/>
      <c r="T19" s="16"/>
      <c r="U19" s="16"/>
      <c r="V19" s="16"/>
    </row>
    <row r="20" spans="2:22" ht="12.75">
      <c r="B20" t="s">
        <v>66</v>
      </c>
      <c r="G20" s="4"/>
      <c r="H20" s="4"/>
      <c r="J20" s="4"/>
      <c r="K20" s="4"/>
      <c r="N20" s="13"/>
      <c r="O20" s="13"/>
      <c r="P20" s="13"/>
      <c r="Q20" s="13"/>
      <c r="R20" s="13"/>
      <c r="S20" s="13"/>
      <c r="T20" s="16"/>
      <c r="U20" s="16"/>
      <c r="V20" s="16"/>
    </row>
    <row r="21" spans="2:22" ht="12.75">
      <c r="B21" t="s">
        <v>67</v>
      </c>
      <c r="G21" s="4"/>
      <c r="H21" s="4"/>
      <c r="J21" s="4"/>
      <c r="K21" s="4"/>
      <c r="N21" s="13"/>
      <c r="O21" s="13"/>
      <c r="P21" s="13"/>
      <c r="Q21" s="13"/>
      <c r="R21" s="13"/>
      <c r="S21" s="13"/>
      <c r="T21" s="16"/>
      <c r="U21" s="16"/>
      <c r="V21" s="16"/>
    </row>
    <row r="22" spans="7:22" ht="12.75">
      <c r="G22" s="4"/>
      <c r="H22" s="4"/>
      <c r="J22" s="4"/>
      <c r="K22" s="4"/>
      <c r="N22" s="13"/>
      <c r="O22" s="13"/>
      <c r="P22" s="13"/>
      <c r="Q22" s="13"/>
      <c r="R22" s="13"/>
      <c r="S22" s="13"/>
      <c r="T22" s="16"/>
      <c r="U22" s="16"/>
      <c r="V22" s="16"/>
    </row>
    <row r="23" spans="1:22" ht="12.75">
      <c r="A23" t="s">
        <v>59</v>
      </c>
      <c r="B23" t="s">
        <v>68</v>
      </c>
      <c r="G23" s="4">
        <f>+J23+12672</f>
        <v>-5298</v>
      </c>
      <c r="H23" s="5">
        <v>-5406</v>
      </c>
      <c r="J23" s="4">
        <v>-17970</v>
      </c>
      <c r="K23" s="4">
        <v>-17209</v>
      </c>
      <c r="N23" s="13"/>
      <c r="O23" s="13"/>
      <c r="P23" s="13"/>
      <c r="Q23" s="13"/>
      <c r="R23" s="13"/>
      <c r="S23" s="13"/>
      <c r="T23" s="16"/>
      <c r="U23" s="16"/>
      <c r="V23" s="16"/>
    </row>
    <row r="24" spans="7:22" ht="12.75">
      <c r="G24" s="4"/>
      <c r="H24" s="4"/>
      <c r="J24" s="4"/>
      <c r="K24" s="4"/>
      <c r="N24" s="13"/>
      <c r="O24" s="13"/>
      <c r="P24" s="13"/>
      <c r="Q24" s="13"/>
      <c r="R24" s="13"/>
      <c r="S24" s="13"/>
      <c r="T24" s="16"/>
      <c r="U24" s="16"/>
      <c r="V24" s="16"/>
    </row>
    <row r="25" spans="1:22" ht="12.75">
      <c r="A25" t="s">
        <v>61</v>
      </c>
      <c r="B25" t="s">
        <v>69</v>
      </c>
      <c r="G25" s="4">
        <f>+J25+22468</f>
        <v>-8513</v>
      </c>
      <c r="H25" s="4">
        <v>-8904</v>
      </c>
      <c r="J25" s="4">
        <v>-30981</v>
      </c>
      <c r="K25" s="4">
        <v>-34018</v>
      </c>
      <c r="N25" s="13"/>
      <c r="O25" s="13"/>
      <c r="P25" s="13"/>
      <c r="Q25" s="13"/>
      <c r="R25" s="13"/>
      <c r="S25" s="13"/>
      <c r="T25" s="16"/>
      <c r="U25" s="16"/>
      <c r="V25" s="16"/>
    </row>
    <row r="26" spans="7:22" ht="12.75">
      <c r="G26" s="4"/>
      <c r="H26" s="4"/>
      <c r="J26" s="4"/>
      <c r="K26" s="4"/>
      <c r="N26" s="13"/>
      <c r="O26" s="13"/>
      <c r="P26" s="13"/>
      <c r="Q26" s="13"/>
      <c r="R26" s="13"/>
      <c r="S26" s="13"/>
      <c r="T26" s="16"/>
      <c r="U26" s="16"/>
      <c r="V26" s="16"/>
    </row>
    <row r="27" spans="1:22" ht="12.75">
      <c r="A27" t="s">
        <v>70</v>
      </c>
      <c r="B27" t="s">
        <v>71</v>
      </c>
      <c r="G27" s="4">
        <v>0</v>
      </c>
      <c r="H27" s="4">
        <v>-27363</v>
      </c>
      <c r="J27" s="4">
        <f>G27</f>
        <v>0</v>
      </c>
      <c r="K27" s="4">
        <v>-27363</v>
      </c>
      <c r="N27" s="13"/>
      <c r="O27" s="13"/>
      <c r="P27" s="13"/>
      <c r="Q27" s="13"/>
      <c r="R27" s="13"/>
      <c r="S27" s="13"/>
      <c r="T27" s="16"/>
      <c r="U27" s="16"/>
      <c r="V27" s="16"/>
    </row>
    <row r="28" spans="7:22" ht="12.75">
      <c r="G28" s="4"/>
      <c r="H28" s="4"/>
      <c r="J28" s="4"/>
      <c r="K28" s="4"/>
      <c r="N28" s="13"/>
      <c r="O28" s="13"/>
      <c r="P28" s="13"/>
      <c r="Q28" s="13"/>
      <c r="R28" s="13"/>
      <c r="S28" s="13"/>
      <c r="T28" s="16"/>
      <c r="U28" s="13"/>
      <c r="V28" s="16"/>
    </row>
    <row r="29" spans="1:22" ht="12.75">
      <c r="A29" t="s">
        <v>72</v>
      </c>
      <c r="B29" t="s">
        <v>73</v>
      </c>
      <c r="G29" s="4">
        <f>J29-30362</f>
        <v>3570</v>
      </c>
      <c r="H29" s="4">
        <f>SUM(H18:H27)</f>
        <v>-12594</v>
      </c>
      <c r="J29" s="4">
        <v>33932</v>
      </c>
      <c r="K29" s="4">
        <f>SUM(K18:K27)</f>
        <v>417</v>
      </c>
      <c r="N29" s="13"/>
      <c r="O29" s="13"/>
      <c r="P29" s="13"/>
      <c r="Q29" s="13"/>
      <c r="R29" s="13"/>
      <c r="S29" s="13"/>
      <c r="T29" s="16"/>
      <c r="U29" s="16"/>
      <c r="V29" s="16"/>
    </row>
    <row r="30" spans="2:22" ht="12.75">
      <c r="B30" t="s">
        <v>74</v>
      </c>
      <c r="G30" s="4"/>
      <c r="H30" s="4"/>
      <c r="J30" s="4"/>
      <c r="K30" s="4"/>
      <c r="N30" s="13"/>
      <c r="O30" s="13"/>
      <c r="P30" s="13"/>
      <c r="Q30" s="13"/>
      <c r="R30" s="13"/>
      <c r="S30" s="13"/>
      <c r="T30" s="16"/>
      <c r="U30" s="16"/>
      <c r="V30" s="16"/>
    </row>
    <row r="31" spans="2:22" ht="12.75">
      <c r="B31" t="s">
        <v>75</v>
      </c>
      <c r="G31" s="4"/>
      <c r="H31" s="4"/>
      <c r="J31" s="4"/>
      <c r="K31" s="4"/>
      <c r="N31" s="13"/>
      <c r="O31" s="13"/>
      <c r="P31" s="13"/>
      <c r="Q31" s="13"/>
      <c r="R31" s="13"/>
      <c r="S31" s="13"/>
      <c r="T31" s="16"/>
      <c r="U31" s="16"/>
      <c r="V31" s="16"/>
    </row>
    <row r="32" spans="7:22" ht="12.75">
      <c r="G32" s="4"/>
      <c r="H32" s="4"/>
      <c r="J32" s="4"/>
      <c r="K32" s="4"/>
      <c r="N32" s="13"/>
      <c r="O32" s="13"/>
      <c r="P32" s="13"/>
      <c r="Q32" s="13"/>
      <c r="R32" s="13"/>
      <c r="S32" s="13"/>
      <c r="T32" s="16"/>
      <c r="U32" s="16"/>
      <c r="V32" s="16"/>
    </row>
    <row r="33" spans="1:23" ht="12.75">
      <c r="A33" t="s">
        <v>76</v>
      </c>
      <c r="B33" t="s">
        <v>77</v>
      </c>
      <c r="G33" s="4">
        <f>J33-512</f>
        <v>246</v>
      </c>
      <c r="H33" s="4">
        <v>397</v>
      </c>
      <c r="J33" s="4">
        <v>758</v>
      </c>
      <c r="K33" s="4">
        <v>1637</v>
      </c>
      <c r="N33" s="13"/>
      <c r="O33" s="13"/>
      <c r="P33" s="13"/>
      <c r="Q33" s="13"/>
      <c r="R33" s="13"/>
      <c r="S33" s="13"/>
      <c r="T33" s="16"/>
      <c r="U33" s="16"/>
      <c r="V33" s="16"/>
      <c r="W33" s="3"/>
    </row>
    <row r="34" spans="2:22" ht="12.75">
      <c r="B34" t="s">
        <v>78</v>
      </c>
      <c r="G34" s="4"/>
      <c r="H34" s="4"/>
      <c r="J34" s="4"/>
      <c r="K34" s="4"/>
      <c r="N34" s="13"/>
      <c r="O34" s="13"/>
      <c r="P34" s="13"/>
      <c r="Q34" s="13"/>
      <c r="R34" s="13"/>
      <c r="S34" s="17"/>
      <c r="T34" s="16"/>
      <c r="U34" s="16"/>
      <c r="V34" s="16"/>
    </row>
    <row r="35" spans="7:22" ht="12.75">
      <c r="G35" s="4"/>
      <c r="H35" s="4"/>
      <c r="J35" s="4"/>
      <c r="K35" s="4"/>
      <c r="N35" s="13"/>
      <c r="O35" s="13"/>
      <c r="P35" s="13"/>
      <c r="Q35" s="13"/>
      <c r="R35" s="13"/>
      <c r="S35" s="13"/>
      <c r="T35" s="16"/>
      <c r="U35" s="13"/>
      <c r="V35" s="16"/>
    </row>
    <row r="36" spans="1:22" ht="12.75">
      <c r="A36" t="s">
        <v>79</v>
      </c>
      <c r="B36" t="s">
        <v>80</v>
      </c>
      <c r="G36" s="4">
        <f>+G29+G33</f>
        <v>3816</v>
      </c>
      <c r="H36" s="4">
        <f>+H29+H33</f>
        <v>-12197</v>
      </c>
      <c r="J36" s="4">
        <f>+J29+J33</f>
        <v>34690</v>
      </c>
      <c r="K36" s="4">
        <f>+K29+K33</f>
        <v>2054</v>
      </c>
      <c r="N36" s="13"/>
      <c r="O36" s="13"/>
      <c r="P36" s="13"/>
      <c r="Q36" s="13"/>
      <c r="R36" s="13"/>
      <c r="S36" s="13"/>
      <c r="T36" s="16"/>
      <c r="U36" s="16"/>
      <c r="V36" s="16"/>
    </row>
    <row r="37" spans="2:22" ht="12.75">
      <c r="B37" t="s">
        <v>81</v>
      </c>
      <c r="G37" s="4"/>
      <c r="H37" s="4"/>
      <c r="J37" s="4"/>
      <c r="K37" s="4"/>
      <c r="N37" s="13"/>
      <c r="O37" s="13"/>
      <c r="P37" s="13"/>
      <c r="Q37" s="13"/>
      <c r="R37" s="13"/>
      <c r="S37" s="13"/>
      <c r="T37" s="16"/>
      <c r="U37" s="16"/>
      <c r="V37" s="16"/>
    </row>
    <row r="38" spans="2:22" ht="12.75">
      <c r="B38" t="s">
        <v>82</v>
      </c>
      <c r="G38" s="4"/>
      <c r="H38" s="4"/>
      <c r="J38" s="4"/>
      <c r="K38" s="4"/>
      <c r="N38" s="13"/>
      <c r="O38" s="13"/>
      <c r="P38" s="13"/>
      <c r="Q38" s="13"/>
      <c r="R38" s="13"/>
      <c r="S38" s="13"/>
      <c r="T38" s="16"/>
      <c r="U38" s="16"/>
      <c r="V38" s="16"/>
    </row>
    <row r="39" spans="2:22" ht="12.75">
      <c r="B39" t="s">
        <v>83</v>
      </c>
      <c r="G39" s="4"/>
      <c r="H39" s="4"/>
      <c r="J39" s="4"/>
      <c r="K39" s="4"/>
      <c r="N39" s="13"/>
      <c r="O39" s="13"/>
      <c r="P39" s="13"/>
      <c r="Q39" s="13"/>
      <c r="R39" s="13"/>
      <c r="S39" s="13"/>
      <c r="T39" s="16"/>
      <c r="U39" s="16"/>
      <c r="V39" s="16"/>
    </row>
    <row r="40" spans="7:22" ht="12.75">
      <c r="G40" s="4"/>
      <c r="H40" s="4"/>
      <c r="J40" s="4"/>
      <c r="K40" s="4"/>
      <c r="N40" s="13"/>
      <c r="O40" s="13"/>
      <c r="P40" s="13"/>
      <c r="Q40" s="13"/>
      <c r="R40" s="13"/>
      <c r="S40" s="13"/>
      <c r="T40" s="16"/>
      <c r="U40" s="16"/>
      <c r="V40" s="16"/>
    </row>
    <row r="41" spans="1:22" ht="12.75">
      <c r="A41" t="s">
        <v>84</v>
      </c>
      <c r="B41" t="s">
        <v>85</v>
      </c>
      <c r="G41" s="4">
        <f>+J41+12314</f>
        <v>-3520</v>
      </c>
      <c r="H41" s="4">
        <v>-3909</v>
      </c>
      <c r="J41" s="4">
        <f>-15472-362</f>
        <v>-15834</v>
      </c>
      <c r="K41" s="4">
        <f>-4602-464</f>
        <v>-5066</v>
      </c>
      <c r="L41" s="18"/>
      <c r="N41" s="13"/>
      <c r="O41" s="13"/>
      <c r="P41" s="13"/>
      <c r="Q41" s="13"/>
      <c r="R41" s="13"/>
      <c r="S41" s="13"/>
      <c r="T41" s="16"/>
      <c r="U41" s="16"/>
      <c r="V41" s="16"/>
    </row>
    <row r="42" spans="7:22" ht="12.75">
      <c r="G42" s="4"/>
      <c r="H42" s="4"/>
      <c r="J42" s="4"/>
      <c r="K42" s="4"/>
      <c r="N42" s="13"/>
      <c r="O42" s="13"/>
      <c r="P42" s="13"/>
      <c r="Q42" s="13"/>
      <c r="R42" s="13"/>
      <c r="S42" s="13"/>
      <c r="T42" s="16"/>
      <c r="U42" s="16"/>
      <c r="V42" s="16"/>
    </row>
    <row r="43" spans="1:22" ht="12.75">
      <c r="A43" t="s">
        <v>86</v>
      </c>
      <c r="B43" t="s">
        <v>87</v>
      </c>
      <c r="G43" s="4">
        <f>+G36+G41</f>
        <v>296</v>
      </c>
      <c r="H43" s="4">
        <f>+H36+H41</f>
        <v>-16106</v>
      </c>
      <c r="J43" s="4">
        <f>+J36+J41</f>
        <v>18856</v>
      </c>
      <c r="K43" s="4">
        <f>+K36+K41</f>
        <v>-3012</v>
      </c>
      <c r="N43" s="13"/>
      <c r="O43" s="13"/>
      <c r="P43" s="13"/>
      <c r="Q43" s="13"/>
      <c r="R43" s="13"/>
      <c r="S43" s="13"/>
      <c r="T43" s="16"/>
      <c r="U43" s="16"/>
      <c r="V43" s="16"/>
    </row>
    <row r="44" spans="2:22" ht="12.75">
      <c r="B44" t="s">
        <v>88</v>
      </c>
      <c r="G44" s="4"/>
      <c r="H44" s="4"/>
      <c r="J44" s="4"/>
      <c r="K44" s="4"/>
      <c r="N44" s="13"/>
      <c r="O44" s="13"/>
      <c r="P44" s="13"/>
      <c r="Q44" s="13"/>
      <c r="R44" s="13"/>
      <c r="S44" s="13"/>
      <c r="T44" s="16"/>
      <c r="U44" s="16"/>
      <c r="V44" s="16"/>
    </row>
    <row r="45" spans="7:22" ht="12.75">
      <c r="G45" s="4"/>
      <c r="H45" s="4"/>
      <c r="J45" s="4"/>
      <c r="K45" s="4"/>
      <c r="N45" s="13"/>
      <c r="O45" s="13"/>
      <c r="P45" s="13"/>
      <c r="Q45" s="13"/>
      <c r="R45" s="13"/>
      <c r="S45" s="13"/>
      <c r="T45" s="16"/>
      <c r="U45" s="16"/>
      <c r="V45" s="16"/>
    </row>
    <row r="46" spans="2:22" ht="12.75">
      <c r="B46" t="s">
        <v>89</v>
      </c>
      <c r="G46" s="4">
        <f>+J46+12213</f>
        <v>-2457</v>
      </c>
      <c r="H46" s="4">
        <v>7468</v>
      </c>
      <c r="I46" s="18"/>
      <c r="J46" s="4">
        <v>-14670</v>
      </c>
      <c r="K46" s="4">
        <v>4257</v>
      </c>
      <c r="L46" s="18"/>
      <c r="N46" s="13"/>
      <c r="O46" s="13"/>
      <c r="P46" s="13"/>
      <c r="Q46" s="13"/>
      <c r="R46" s="13"/>
      <c r="S46" s="13"/>
      <c r="T46" s="16"/>
      <c r="U46" s="16"/>
      <c r="V46" s="16"/>
    </row>
    <row r="47" spans="7:22" ht="12.75">
      <c r="G47" s="4"/>
      <c r="H47" s="4"/>
      <c r="J47" s="4"/>
      <c r="K47" s="4"/>
      <c r="N47" s="13"/>
      <c r="O47" s="13"/>
      <c r="P47" s="13"/>
      <c r="Q47" s="13"/>
      <c r="R47" s="13"/>
      <c r="S47" s="13"/>
      <c r="T47" s="16"/>
      <c r="U47" s="16"/>
      <c r="V47" s="16"/>
    </row>
    <row r="48" spans="1:22" ht="12.75">
      <c r="A48" t="s">
        <v>90</v>
      </c>
      <c r="B48" t="s">
        <v>91</v>
      </c>
      <c r="G48" s="4">
        <f>+G43+G46</f>
        <v>-2161</v>
      </c>
      <c r="H48" s="4">
        <f>+H43+H46</f>
        <v>-8638</v>
      </c>
      <c r="J48" s="4">
        <f>+J43+J46</f>
        <v>4186</v>
      </c>
      <c r="K48" s="4">
        <f>+K43+K46</f>
        <v>1245</v>
      </c>
      <c r="N48" s="13"/>
      <c r="O48" s="13"/>
      <c r="P48" s="13"/>
      <c r="Q48" s="13"/>
      <c r="R48" s="13"/>
      <c r="S48" s="13"/>
      <c r="T48" s="16"/>
      <c r="U48" s="16"/>
      <c r="V48" s="16"/>
    </row>
    <row r="49" spans="2:22" ht="12.75">
      <c r="B49" t="s">
        <v>92</v>
      </c>
      <c r="G49" s="4"/>
      <c r="H49" s="4"/>
      <c r="J49" s="4"/>
      <c r="K49" s="4"/>
      <c r="N49" s="12"/>
      <c r="O49" s="12"/>
      <c r="P49" s="13"/>
      <c r="Q49" s="13"/>
      <c r="R49" s="13"/>
      <c r="S49" s="13"/>
      <c r="T49" s="16"/>
      <c r="U49" s="16"/>
      <c r="V49" s="16"/>
    </row>
    <row r="50" spans="7:22" ht="12.75">
      <c r="G50" s="4"/>
      <c r="H50" s="4"/>
      <c r="J50" s="4"/>
      <c r="K50" s="4"/>
      <c r="N50" s="13"/>
      <c r="O50" s="13"/>
      <c r="P50" s="13"/>
      <c r="Q50" s="13"/>
      <c r="R50" s="13"/>
      <c r="S50" s="13"/>
      <c r="T50" s="16"/>
      <c r="U50" s="16"/>
      <c r="V50" s="16"/>
    </row>
    <row r="51" spans="1:22" ht="12.75">
      <c r="A51" t="s">
        <v>93</v>
      </c>
      <c r="B51" t="s">
        <v>94</v>
      </c>
      <c r="G51" s="4">
        <v>0</v>
      </c>
      <c r="H51" s="4">
        <v>0</v>
      </c>
      <c r="J51" s="4">
        <v>0</v>
      </c>
      <c r="K51" s="4">
        <v>0</v>
      </c>
      <c r="N51" s="13"/>
      <c r="O51" s="13"/>
      <c r="P51" s="13"/>
      <c r="Q51" s="13"/>
      <c r="R51" s="13"/>
      <c r="S51" s="13"/>
      <c r="T51" s="16"/>
      <c r="U51" s="16"/>
      <c r="V51" s="16"/>
    </row>
    <row r="52" spans="2:22" ht="12.75">
      <c r="B52" t="s">
        <v>95</v>
      </c>
      <c r="G52" s="4">
        <v>0</v>
      </c>
      <c r="H52" s="4">
        <v>0</v>
      </c>
      <c r="J52" s="4">
        <v>0</v>
      </c>
      <c r="K52" s="4">
        <v>0</v>
      </c>
      <c r="N52" s="13"/>
      <c r="O52" s="13"/>
      <c r="P52" s="13"/>
      <c r="Q52" s="13"/>
      <c r="R52" s="13"/>
      <c r="S52" s="13"/>
      <c r="T52" s="16"/>
      <c r="U52" s="16"/>
      <c r="V52" s="16"/>
    </row>
    <row r="53" spans="2:22" ht="12.75">
      <c r="B53" t="s">
        <v>96</v>
      </c>
      <c r="G53" s="4">
        <v>0</v>
      </c>
      <c r="H53" s="4">
        <v>0</v>
      </c>
      <c r="J53" s="4">
        <v>0</v>
      </c>
      <c r="K53" s="4">
        <v>0</v>
      </c>
      <c r="N53" s="13"/>
      <c r="O53" s="13"/>
      <c r="P53" s="13"/>
      <c r="Q53" s="13"/>
      <c r="R53" s="13"/>
      <c r="S53" s="13"/>
      <c r="T53" s="16"/>
      <c r="U53" s="16"/>
      <c r="V53" s="16"/>
    </row>
    <row r="54" spans="2:22" ht="12.75">
      <c r="B54" t="s">
        <v>97</v>
      </c>
      <c r="G54" s="4"/>
      <c r="H54" s="4"/>
      <c r="J54" s="4"/>
      <c r="K54" s="4"/>
      <c r="N54" s="13"/>
      <c r="O54" s="13"/>
      <c r="P54" s="13"/>
      <c r="Q54" s="13"/>
      <c r="R54" s="13"/>
      <c r="S54" s="13"/>
      <c r="T54" s="13"/>
      <c r="U54" s="13"/>
      <c r="V54" s="13"/>
    </row>
    <row r="55" spans="7:22" ht="12.75">
      <c r="G55" s="4"/>
      <c r="H55" s="4"/>
      <c r="J55" s="4"/>
      <c r="K55" s="4"/>
      <c r="N55" s="13"/>
      <c r="O55" s="13"/>
      <c r="P55" s="13"/>
      <c r="Q55" s="13"/>
      <c r="R55" s="13"/>
      <c r="S55" s="13"/>
      <c r="T55" s="16"/>
      <c r="U55" s="16"/>
      <c r="V55" s="16"/>
    </row>
    <row r="56" spans="1:22" ht="12.75">
      <c r="A56" t="s">
        <v>98</v>
      </c>
      <c r="B56" t="s">
        <v>99</v>
      </c>
      <c r="G56" s="4">
        <f>SUM(G48:G54)</f>
        <v>-2161</v>
      </c>
      <c r="H56" s="4">
        <f>SUM(H48:H54)</f>
        <v>-8638</v>
      </c>
      <c r="J56" s="4">
        <f>SUM(J48:J54)</f>
        <v>4186</v>
      </c>
      <c r="K56" s="4">
        <f>SUM(K48:K54)</f>
        <v>1245</v>
      </c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2.75">
      <c r="B57" t="s">
        <v>100</v>
      </c>
      <c r="G57" s="4"/>
      <c r="H57" s="4"/>
      <c r="J57" s="4"/>
      <c r="K57" s="4"/>
      <c r="N57" s="13"/>
      <c r="O57" s="13"/>
      <c r="P57" s="13"/>
      <c r="Q57" s="13"/>
      <c r="R57" s="13"/>
      <c r="S57" s="13"/>
      <c r="T57" s="16"/>
      <c r="U57" s="16"/>
      <c r="V57" s="16"/>
    </row>
    <row r="58" spans="2:22" ht="12.75">
      <c r="B58" t="s">
        <v>101</v>
      </c>
      <c r="G58" s="4"/>
      <c r="H58" s="4"/>
      <c r="J58" s="4"/>
      <c r="K58" s="4"/>
      <c r="N58" s="13"/>
      <c r="O58" s="13"/>
      <c r="P58" s="13"/>
      <c r="Q58" s="13"/>
      <c r="R58" s="13"/>
      <c r="S58" s="13"/>
      <c r="T58" s="13"/>
      <c r="U58" s="13"/>
      <c r="V58" s="13"/>
    </row>
    <row r="59" spans="14:22" ht="12.75">
      <c r="N59" s="13"/>
      <c r="O59" s="13"/>
      <c r="P59" s="13"/>
      <c r="Q59" s="13"/>
      <c r="R59" s="13"/>
      <c r="S59" s="13"/>
      <c r="T59" s="16"/>
      <c r="U59" s="16"/>
      <c r="V59" s="16"/>
    </row>
    <row r="60" spans="1:22" ht="12.75">
      <c r="A60" t="s">
        <v>102</v>
      </c>
      <c r="B60" t="s">
        <v>103</v>
      </c>
      <c r="N60" s="13"/>
      <c r="O60" s="13"/>
      <c r="P60" s="13"/>
      <c r="Q60" s="13"/>
      <c r="R60" s="13"/>
      <c r="S60" s="13"/>
      <c r="T60" s="13"/>
      <c r="U60" s="13"/>
      <c r="V60" s="13"/>
    </row>
    <row r="61" spans="2:22" ht="12.75">
      <c r="B61" t="s">
        <v>104</v>
      </c>
      <c r="N61" s="13"/>
      <c r="O61" s="13"/>
      <c r="P61" s="13"/>
      <c r="Q61" s="13"/>
      <c r="R61" s="13"/>
      <c r="S61" s="13"/>
      <c r="T61" s="16"/>
      <c r="U61" s="16"/>
      <c r="V61" s="16"/>
    </row>
    <row r="62" spans="2:22" ht="12.75">
      <c r="B62" t="s">
        <v>105</v>
      </c>
      <c r="N62" s="13"/>
      <c r="O62" s="13"/>
      <c r="P62" s="13"/>
      <c r="Q62" s="13"/>
      <c r="R62" s="13"/>
      <c r="S62" s="13"/>
      <c r="T62" s="13"/>
      <c r="U62" s="13"/>
      <c r="V62" s="13"/>
    </row>
    <row r="63" spans="14:22" ht="12.75">
      <c r="N63" s="13"/>
      <c r="O63" s="13"/>
      <c r="P63" s="13"/>
      <c r="Q63" s="13"/>
      <c r="R63" s="13"/>
      <c r="S63" s="13"/>
      <c r="T63" s="16"/>
      <c r="U63" s="16"/>
      <c r="V63" s="16"/>
    </row>
    <row r="64" spans="2:22" ht="12.75">
      <c r="B64" t="s">
        <v>106</v>
      </c>
      <c r="G64" s="18">
        <f>+'[1]EPS'!G67</f>
        <v>-1.8042149729097166</v>
      </c>
      <c r="H64" s="18">
        <v>-7.26</v>
      </c>
      <c r="J64" s="18">
        <f>+'[1]EPS'!J67</f>
        <v>3.4880062204036113</v>
      </c>
      <c r="K64">
        <v>1.05</v>
      </c>
      <c r="N64" s="13"/>
      <c r="O64" s="13"/>
      <c r="P64" s="13"/>
      <c r="Q64" s="13"/>
      <c r="R64" s="13"/>
      <c r="S64" s="13"/>
      <c r="T64" s="13"/>
      <c r="U64" s="13"/>
      <c r="V64" s="13"/>
    </row>
    <row r="65" spans="7:22" ht="12.75">
      <c r="G65" s="18"/>
      <c r="H65" s="18"/>
      <c r="J65" s="18"/>
      <c r="N65" s="13"/>
      <c r="O65" s="13"/>
      <c r="P65" s="13"/>
      <c r="Q65" s="13"/>
      <c r="R65" s="13"/>
      <c r="S65" s="13"/>
      <c r="T65" s="13"/>
      <c r="U65" s="13"/>
      <c r="V65" s="13"/>
    </row>
    <row r="66" spans="2:22" ht="12.75">
      <c r="B66" t="s">
        <v>107</v>
      </c>
      <c r="G66" s="4">
        <v>119775</v>
      </c>
      <c r="H66" s="19">
        <v>118980</v>
      </c>
      <c r="J66" s="4">
        <v>120009</v>
      </c>
      <c r="K66" s="5">
        <v>118678</v>
      </c>
      <c r="N66" s="13"/>
      <c r="O66" s="13"/>
      <c r="P66" s="13"/>
      <c r="Q66" s="13"/>
      <c r="R66" s="13"/>
      <c r="S66" s="13"/>
      <c r="T66" s="16"/>
      <c r="U66" s="16"/>
      <c r="V66" s="16"/>
    </row>
    <row r="67" spans="7:22" ht="12.75">
      <c r="G67" s="4"/>
      <c r="N67" s="13"/>
      <c r="O67" s="13"/>
      <c r="P67" s="13"/>
      <c r="Q67" s="13"/>
      <c r="R67" s="13"/>
      <c r="S67" s="13"/>
      <c r="T67" s="16"/>
      <c r="U67" s="16"/>
      <c r="V67" s="16"/>
    </row>
    <row r="68" spans="2:22" ht="12.75">
      <c r="B68" t="s">
        <v>108</v>
      </c>
      <c r="G68" s="18">
        <v>0</v>
      </c>
      <c r="H68" s="18">
        <v>0</v>
      </c>
      <c r="J68" s="18">
        <v>0</v>
      </c>
      <c r="K68" s="20">
        <v>0</v>
      </c>
      <c r="N68" s="13"/>
      <c r="O68" s="13"/>
      <c r="P68" s="13"/>
      <c r="Q68" s="13"/>
      <c r="R68" s="13"/>
      <c r="S68" s="13"/>
      <c r="T68" s="16"/>
      <c r="U68" s="16"/>
      <c r="V68" s="16"/>
    </row>
    <row r="69" spans="2:22" ht="12.75">
      <c r="B69" t="s">
        <v>109</v>
      </c>
      <c r="N69" s="13"/>
      <c r="O69" s="13"/>
      <c r="P69" s="13"/>
      <c r="Q69" s="13"/>
      <c r="R69" s="13"/>
      <c r="S69" s="13"/>
      <c r="T69" s="16"/>
      <c r="U69" s="16"/>
      <c r="V69" s="16"/>
    </row>
    <row r="70" spans="14:22" ht="12.75">
      <c r="N70" s="13"/>
      <c r="O70" s="13"/>
      <c r="P70" s="13"/>
      <c r="Q70" s="13"/>
      <c r="R70" s="13"/>
      <c r="S70" s="13"/>
      <c r="T70" s="16"/>
      <c r="U70" s="16"/>
      <c r="V70" s="16"/>
    </row>
    <row r="71" spans="2:22" ht="12.75">
      <c r="B71" t="s">
        <v>110</v>
      </c>
      <c r="G71" s="4">
        <v>118767</v>
      </c>
      <c r="H71" s="19">
        <v>121261</v>
      </c>
      <c r="J71" s="4">
        <v>119655</v>
      </c>
      <c r="K71" s="4">
        <v>121004</v>
      </c>
      <c r="N71" s="13"/>
      <c r="O71" s="13"/>
      <c r="P71" s="13"/>
      <c r="Q71" s="13"/>
      <c r="R71" s="13"/>
      <c r="S71" s="13"/>
      <c r="T71" s="16"/>
      <c r="U71" s="16"/>
      <c r="V71" s="16"/>
    </row>
    <row r="72" spans="14:22" ht="12.75">
      <c r="N72" s="13"/>
      <c r="O72" s="13"/>
      <c r="P72" s="13"/>
      <c r="Q72" s="13"/>
      <c r="R72" s="13"/>
      <c r="S72" s="13"/>
      <c r="T72" s="16"/>
      <c r="U72" s="16"/>
      <c r="V72" s="16"/>
    </row>
    <row r="73" spans="1:22" ht="12.75">
      <c r="A73" s="21" t="s">
        <v>111</v>
      </c>
      <c r="B73" t="s">
        <v>112</v>
      </c>
      <c r="G73" s="22">
        <v>4</v>
      </c>
      <c r="H73" s="22">
        <v>4</v>
      </c>
      <c r="J73" s="22">
        <v>4</v>
      </c>
      <c r="K73" s="22">
        <v>4</v>
      </c>
      <c r="N73" s="13"/>
      <c r="O73" s="13"/>
      <c r="P73" s="13"/>
      <c r="Q73" s="13"/>
      <c r="R73" s="13"/>
      <c r="S73" s="13"/>
      <c r="T73" s="16"/>
      <c r="U73" s="16"/>
      <c r="V73" s="16"/>
    </row>
    <row r="74" spans="14:22" ht="12.75"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t="s">
        <v>59</v>
      </c>
      <c r="B75" t="s">
        <v>113</v>
      </c>
      <c r="G75" s="22" t="s">
        <v>114</v>
      </c>
      <c r="H75" s="22" t="s">
        <v>114</v>
      </c>
      <c r="J75" s="22" t="s">
        <v>114</v>
      </c>
      <c r="K75" s="22" t="s">
        <v>114</v>
      </c>
      <c r="N75" s="13"/>
      <c r="O75" s="13"/>
      <c r="P75" s="13"/>
      <c r="Q75" s="13"/>
      <c r="R75" s="13"/>
      <c r="S75" s="13"/>
      <c r="T75" s="16"/>
      <c r="U75" s="16"/>
      <c r="V75" s="16"/>
    </row>
    <row r="76" spans="14:22" ht="12.75">
      <c r="N76" s="13"/>
      <c r="O76" s="13"/>
      <c r="P76" s="13"/>
      <c r="Q76" s="13"/>
      <c r="R76" s="13"/>
      <c r="S76" s="13"/>
      <c r="T76" s="13"/>
      <c r="U76" s="13"/>
      <c r="V76" s="13"/>
    </row>
    <row r="77" spans="14:22" ht="12.75">
      <c r="N77" s="13"/>
      <c r="O77" s="13"/>
      <c r="P77" s="13"/>
      <c r="Q77" s="13"/>
      <c r="R77" s="13"/>
      <c r="S77" s="13"/>
      <c r="T77" s="16"/>
      <c r="U77" s="16"/>
      <c r="V77" s="16"/>
    </row>
    <row r="78" spans="2:22" ht="12.75">
      <c r="B78" t="s">
        <v>115</v>
      </c>
      <c r="N78" s="13"/>
      <c r="O78" s="13"/>
      <c r="P78" s="13"/>
      <c r="Q78" s="13"/>
      <c r="R78" s="13"/>
      <c r="S78" s="13"/>
      <c r="T78" s="13"/>
      <c r="U78" s="13"/>
      <c r="V78" s="13"/>
    </row>
    <row r="79" spans="2:22" ht="12.75">
      <c r="B79" t="s">
        <v>116</v>
      </c>
      <c r="N79" s="13"/>
      <c r="O79" s="13"/>
      <c r="P79" s="13"/>
      <c r="Q79" s="13"/>
      <c r="R79" s="13"/>
      <c r="S79" s="13"/>
      <c r="T79" s="16"/>
      <c r="U79" s="16"/>
      <c r="V79" s="16"/>
    </row>
    <row r="80" spans="14:22" ht="12.75">
      <c r="N80" s="13"/>
      <c r="O80" s="13"/>
      <c r="P80" s="13"/>
      <c r="Q80" s="13"/>
      <c r="R80" s="13"/>
      <c r="S80" s="13"/>
      <c r="T80" s="16"/>
      <c r="U80" s="16"/>
      <c r="V80" s="16"/>
    </row>
    <row r="81" spans="14:22" ht="12.75">
      <c r="N81" s="13"/>
      <c r="O81" s="13"/>
      <c r="P81" s="13"/>
      <c r="Q81" s="13"/>
      <c r="R81" s="13"/>
      <c r="S81" s="13"/>
      <c r="T81" s="16"/>
      <c r="U81" s="16"/>
      <c r="V81" s="16"/>
    </row>
    <row r="82" spans="14:22" ht="12.75">
      <c r="N82" s="13"/>
      <c r="O82" s="13"/>
      <c r="P82" s="13"/>
      <c r="Q82" s="13"/>
      <c r="R82" s="13"/>
      <c r="S82" s="13"/>
      <c r="T82" s="13"/>
      <c r="U82" s="13"/>
      <c r="V82" s="13"/>
    </row>
    <row r="83" spans="7:22" ht="12.75">
      <c r="G83" s="22"/>
      <c r="J83" s="22"/>
      <c r="K83" s="22"/>
      <c r="L83" s="22"/>
      <c r="N83" s="13"/>
      <c r="O83" s="13"/>
      <c r="P83" s="13"/>
      <c r="Q83" s="13"/>
      <c r="R83" s="13"/>
      <c r="S83" s="13"/>
      <c r="T83" s="23"/>
      <c r="U83" s="13"/>
      <c r="V83" s="13"/>
    </row>
    <row r="84" spans="7:22" ht="12.75">
      <c r="G84" s="22"/>
      <c r="J84" s="22"/>
      <c r="K84" s="22"/>
      <c r="L84" s="22"/>
      <c r="N84" s="13"/>
      <c r="O84" s="13"/>
      <c r="P84" s="13"/>
      <c r="Q84" s="13"/>
      <c r="R84" s="13"/>
      <c r="S84" s="13"/>
      <c r="T84" s="13"/>
      <c r="U84" s="13"/>
      <c r="V84" s="13"/>
    </row>
    <row r="85" spans="10:12" ht="12.75">
      <c r="J85" s="22"/>
      <c r="K85" s="22"/>
      <c r="L85" s="22"/>
    </row>
  </sheetData>
  <mergeCells count="2">
    <mergeCell ref="G8:H8"/>
    <mergeCell ref="J8:K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dcterms:created xsi:type="dcterms:W3CDTF">2001-07-31T07:06:19Z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