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ConBS" sheetId="1" r:id="rId1"/>
    <sheet name="ConPL" sheetId="2" r:id="rId2"/>
  </sheets>
  <definedNames>
    <definedName name="_xlnm.Print_Area" localSheetId="0">'ConBS'!$A$1:$L$87</definedName>
    <definedName name="_xlnm.Print_Area" localSheetId="1">'ConPL'!$A$1:$K$79</definedName>
  </definedNames>
  <calcPr fullCalcOnLoad="1"/>
</workbook>
</file>

<file path=xl/sharedStrings.xml><?xml version="1.0" encoding="utf-8"?>
<sst xmlns="http://schemas.openxmlformats.org/spreadsheetml/2006/main" count="140" uniqueCount="117">
  <si>
    <t>RM'000</t>
  </si>
  <si>
    <t>Turnover</t>
  </si>
  <si>
    <t>Investment income</t>
  </si>
  <si>
    <t>Other income including interest income</t>
  </si>
  <si>
    <t>2 (a)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</si>
  <si>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</si>
  <si>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</si>
  <si>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</si>
  <si>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</si>
  <si>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</si>
  <si>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 xml:space="preserve">   (b)</t>
  </si>
  <si>
    <t>Interest on borrowings</t>
  </si>
  <si>
    <t xml:space="preserve">   (c)</t>
  </si>
  <si>
    <t>1 (a)</t>
  </si>
  <si>
    <t>Depreciation and amortisation</t>
  </si>
  <si>
    <t xml:space="preserve">   (d)</t>
  </si>
  <si>
    <t>Exceptional items</t>
  </si>
  <si>
    <t xml:space="preserve">   (e)</t>
  </si>
  <si>
    <t xml:space="preserve">Operating profit/(loss) after interest on </t>
  </si>
  <si>
    <t xml:space="preserve">and exceptional items but before income </t>
  </si>
  <si>
    <t>tax, minority interests and extraordinary</t>
  </si>
  <si>
    <t>items</t>
  </si>
  <si>
    <t xml:space="preserve">   (f)</t>
  </si>
  <si>
    <t xml:space="preserve">Share in the results of associated </t>
  </si>
  <si>
    <t>companies</t>
  </si>
  <si>
    <t xml:space="preserve">   (g)</t>
  </si>
  <si>
    <t>Profit/(loss) before taxation, minority</t>
  </si>
  <si>
    <t xml:space="preserve">   (h)</t>
  </si>
  <si>
    <t>Taxation</t>
  </si>
  <si>
    <t xml:space="preserve">   (i)</t>
  </si>
  <si>
    <t>(i) Profit/(loss) after  taxation before</t>
  </si>
  <si>
    <t xml:space="preserve">    deducting minority interests</t>
  </si>
  <si>
    <t>(ii) Less minority interests</t>
  </si>
  <si>
    <t xml:space="preserve">   (j)</t>
  </si>
  <si>
    <t>Profit/(loss) after taxation attributable to</t>
  </si>
  <si>
    <t>members of the company</t>
  </si>
  <si>
    <t xml:space="preserve">   (k)</t>
  </si>
  <si>
    <t xml:space="preserve">(iii) Extraordinary items attributable to </t>
  </si>
  <si>
    <t>(ii)  Less minority interests</t>
  </si>
  <si>
    <t>(i)   Extraordinary items</t>
  </si>
  <si>
    <t xml:space="preserve">      members of the company</t>
  </si>
  <si>
    <t xml:space="preserve">    (j)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</si>
  <si>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</si>
  <si>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</si>
  <si>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</si>
  <si>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</si>
  <si>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</si>
  <si>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</si>
  <si>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</si>
  <si>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CONSOLIDATED BALANCE SHEET</t>
  </si>
  <si>
    <t>AS AT</t>
  </si>
  <si>
    <t xml:space="preserve">    Stocks</t>
  </si>
  <si>
    <t xml:space="preserve">   </t>
  </si>
  <si>
    <t xml:space="preserve">    Provision for taxation</t>
  </si>
  <si>
    <t>Net tangible assets per share (sen)</t>
  </si>
  <si>
    <t>ASSETS EMPLOYED</t>
  </si>
  <si>
    <t xml:space="preserve">    Other debtors, deposits &amp; prepayments</t>
  </si>
  <si>
    <t xml:space="preserve">    Short term deposits</t>
  </si>
  <si>
    <t xml:space="preserve">    Cash and bank balances</t>
  </si>
  <si>
    <t xml:space="preserve">    Development properties</t>
  </si>
  <si>
    <t xml:space="preserve">    Trade debtors</t>
  </si>
  <si>
    <t xml:space="preserve">    Other creditors &amp; accruals</t>
  </si>
  <si>
    <t xml:space="preserve">    Trade creditors</t>
  </si>
  <si>
    <t xml:space="preserve">    Short term borrowings</t>
  </si>
  <si>
    <t>FINANCED BY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</si>
  <si>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</si>
  <si>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</si>
  <si>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</si>
  <si>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</si>
  <si>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</si>
  <si>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</si>
  <si>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</si>
  <si>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>CURRENT LIABILITIES</t>
  </si>
  <si>
    <t>SHARE CAPITAL</t>
  </si>
  <si>
    <t>SHAREHOLDERS' FUNDS</t>
  </si>
  <si>
    <t>MINORITY INTERESTS</t>
  </si>
  <si>
    <t>DEFERRED TAXATION</t>
  </si>
  <si>
    <t>NET CURRENT ASSETS</t>
  </si>
  <si>
    <t>4 (a)</t>
  </si>
  <si>
    <t>Dividend per share (sen)</t>
  </si>
  <si>
    <t>(i) Basic (based on ordinary shares) (sen)</t>
  </si>
  <si>
    <t xml:space="preserve">(ii) Fully diluted (based on ordinary </t>
  </si>
  <si>
    <t>Dividend description</t>
  </si>
  <si>
    <t>Nil</t>
  </si>
  <si>
    <t xml:space="preserve">    Amount due from associated companies</t>
  </si>
  <si>
    <t xml:space="preserve">    Amount due to associated companies</t>
  </si>
  <si>
    <t xml:space="preserve">    Proposed dividend</t>
  </si>
  <si>
    <t>RETAINED EARNINGS</t>
  </si>
  <si>
    <t>SHARE PREMIUM</t>
  </si>
  <si>
    <t>CAPITAL REDEMPTION RESERVES</t>
  </si>
  <si>
    <t>REVALUATION RESERVES</t>
  </si>
  <si>
    <t>CAPITAL RESERVES</t>
  </si>
  <si>
    <t>FOREIGN EXCHANGE RESERVES</t>
  </si>
  <si>
    <t>MERGER RESERVES/RELIEF</t>
  </si>
  <si>
    <t>LONG TERM LOANS</t>
  </si>
  <si>
    <t>HIRE-PURCHASE AND LEASE CREDITORS</t>
  </si>
  <si>
    <t xml:space="preserve">    Hire-purchase &amp; lease creditors</t>
  </si>
  <si>
    <t>(These figures have not been audited)</t>
  </si>
  <si>
    <t>31.5.00</t>
  </si>
  <si>
    <t xml:space="preserve">CONSOLIDATED INCOME STATEMENT </t>
  </si>
  <si>
    <t>PROVISION FOR RETIREMENT BENEFITS</t>
  </si>
  <si>
    <t>ANCOM BERHAD (8440-M)</t>
  </si>
  <si>
    <t>ANCOM BERHAD  (8440-M)</t>
  </si>
  <si>
    <t xml:space="preserve">      Weighted average no of shares ('000)</t>
  </si>
  <si>
    <t xml:space="preserve">     Weighted average no of shares ('000)</t>
  </si>
  <si>
    <t>QUARTERLY REPORT ON CONSOLIDATED RESULTS FOR THE FINANCIAL QUARTER ENDED 28 FEBRUARY 2001</t>
  </si>
  <si>
    <t>28.02.01</t>
  </si>
  <si>
    <t>FUTURE INCOME TAX BENEFIT</t>
  </si>
  <si>
    <t>TREASURY STOCKS</t>
  </si>
  <si>
    <t xml:space="preserve">The fully diluted earnings per share calculated based on the assumed conversion of the Share Options granted under </t>
  </si>
  <si>
    <t>Ancom Berhad Employee's Share Option Scheme is antidilutive.</t>
  </si>
  <si>
    <t>Note:</t>
  </si>
  <si>
    <t xml:space="preserve">     shares)(sen)-</t>
  </si>
  <si>
    <t xml:space="preserve"> Note </t>
  </si>
  <si>
    <t>QTR ENDED</t>
  </si>
  <si>
    <t>29-Feb</t>
  </si>
  <si>
    <t xml:space="preserve">CUM QTR TO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</si>
</sst>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0_);_(* \(#,##0.000\);_(* &quot;-&quot;??_);_(@_)"/>
    <numFmt numFmtId="174" formatCode="General_)"/>
    <numFmt numFmtId="175" formatCode="_(* #,##0.0000_);_(* \(#,##0.0000\);_(* &quot;-&quot;??_);_(@_)"/>
    <numFmt numFmtId="176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165" fontId="0" fillId="0" borderId="0" xfId="15" applyNumberFormat="1" applyFill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5" zoomScaleNormal="75" workbookViewId="0" topLeftCell="H1">
      <selection activeCell="A1" sqref="A1:L87"/>
    </sheetView>
  </sheetViews>
  <sheetFormatPr defaultColWidth="9.140625" defaultRowHeight="12.75"/>
  <cols>
    <col min="8" max="8" width="10.7109375" style="0" customWidth="1"/>
    <col min="9" max="9" width="9.7109375" style="0" customWidth="1"/>
    <col min="10" max="10" width="10.7109375" style="0" customWidth="1"/>
  </cols>
  <sheetData>
    <row r="1" spans="1:6" ht="12.75">
      <c r="A1" s="2" t="s">
        <v>101</v>
      </c>
      <c r="B1" s="2"/>
      <c r="C1" s="2"/>
      <c r="D1" s="2"/>
      <c r="E1" s="2"/>
      <c r="F1" s="2"/>
    </row>
    <row r="2" spans="1:6" ht="12.75">
      <c r="A2" s="2" t="s">
        <v>105</v>
      </c>
      <c r="B2" s="2"/>
      <c r="C2" s="2"/>
      <c r="D2" s="2"/>
      <c r="E2" s="2"/>
      <c r="F2" s="2"/>
    </row>
    <row r="3" spans="1:6" ht="12.75">
      <c r="A3" s="2" t="s">
        <v>97</v>
      </c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 t="s">
        <v>49</v>
      </c>
      <c r="B5" s="2"/>
      <c r="C5" s="2"/>
      <c r="D5" s="2"/>
      <c r="E5" s="2"/>
      <c r="F5" s="2"/>
    </row>
    <row r="7" spans="8:10" ht="12.75">
      <c r="H7" s="3" t="s">
        <v>50</v>
      </c>
      <c r="J7" s="3" t="s">
        <v>50</v>
      </c>
    </row>
    <row r="8" spans="8:10" ht="12.75">
      <c r="H8" s="3" t="s">
        <v>106</v>
      </c>
      <c r="J8" s="3" t="s">
        <v>98</v>
      </c>
    </row>
    <row r="9" spans="1:10" ht="12.75">
      <c r="A9" s="2" t="s">
        <v>55</v>
      </c>
      <c r="B9" s="2"/>
      <c r="H9" s="3" t="s">
        <v>0</v>
      </c>
      <c r="J9" s="3" t="s">
        <v>0</v>
      </c>
    </row>
    <row r="11" spans="1:10" ht="12.75">
      <c r="A11" t="s">
        <v>65</v>
      </c>
      <c r="G11" s="11"/>
      <c r="H11" s="4">
        <v>285852</v>
      </c>
      <c r="I11" s="4"/>
      <c r="J11" s="4">
        <v>281899</v>
      </c>
    </row>
    <row r="12" spans="8:10" ht="12.75">
      <c r="H12" s="4"/>
      <c r="I12" s="4"/>
      <c r="J12" s="4"/>
    </row>
    <row r="13" spans="1:10" ht="12.75">
      <c r="A13" t="s">
        <v>66</v>
      </c>
      <c r="H13" s="4">
        <v>26306</v>
      </c>
      <c r="I13" s="4"/>
      <c r="J13" s="4">
        <v>26177</v>
      </c>
    </row>
    <row r="14" spans="8:10" ht="12.75">
      <c r="H14" s="4"/>
      <c r="I14" s="4"/>
      <c r="J14" s="4"/>
    </row>
    <row r="15" spans="1:10" ht="12.75">
      <c r="A15" t="s">
        <v>67</v>
      </c>
      <c r="H15" s="4">
        <v>12559</v>
      </c>
      <c r="I15" s="4"/>
      <c r="J15" s="6">
        <f>8950+1355</f>
        <v>10305</v>
      </c>
    </row>
    <row r="16" spans="8:10" ht="12.75">
      <c r="H16" s="4"/>
      <c r="I16" s="4"/>
      <c r="J16" s="4"/>
    </row>
    <row r="17" spans="1:10" ht="12.75">
      <c r="A17" t="s">
        <v>68</v>
      </c>
      <c r="H17" s="4">
        <v>41076</v>
      </c>
      <c r="I17" s="4"/>
      <c r="J17" s="4">
        <v>42103</v>
      </c>
    </row>
    <row r="18" spans="8:10" ht="12.75">
      <c r="H18" s="4"/>
      <c r="I18" s="4"/>
      <c r="J18" s="4"/>
    </row>
    <row r="19" spans="1:10" ht="12.75">
      <c r="A19" t="s">
        <v>69</v>
      </c>
      <c r="H19" s="4">
        <v>12624</v>
      </c>
      <c r="I19" s="4"/>
      <c r="J19" s="4">
        <v>11136</v>
      </c>
    </row>
    <row r="20" spans="8:10" ht="12.75">
      <c r="H20" s="4"/>
      <c r="I20" s="4"/>
      <c r="J20" s="4"/>
    </row>
    <row r="21" spans="1:10" ht="12.75">
      <c r="A21" t="s">
        <v>107</v>
      </c>
      <c r="H21" s="4">
        <v>10193</v>
      </c>
      <c r="I21" s="4"/>
      <c r="J21" s="4">
        <v>9872</v>
      </c>
    </row>
    <row r="22" spans="8:10" ht="12.75">
      <c r="H22" s="4"/>
      <c r="I22" s="4"/>
      <c r="J22" s="4"/>
    </row>
    <row r="23" spans="1:10" ht="12.75">
      <c r="A23" t="s">
        <v>70</v>
      </c>
      <c r="H23" s="4">
        <v>54332</v>
      </c>
      <c r="I23" s="4"/>
      <c r="J23" s="4">
        <v>54137</v>
      </c>
    </row>
    <row r="24" spans="8:10" ht="12.75">
      <c r="H24" s="4"/>
      <c r="I24" s="4"/>
      <c r="J24" s="4"/>
    </row>
    <row r="25" spans="1:10" ht="12.75">
      <c r="A25" t="s">
        <v>71</v>
      </c>
      <c r="H25" s="8"/>
      <c r="I25" s="4"/>
      <c r="J25" s="8"/>
    </row>
    <row r="26" spans="1:10" ht="12.75">
      <c r="A26" t="s">
        <v>59</v>
      </c>
      <c r="H26" s="9">
        <v>3663</v>
      </c>
      <c r="I26" s="4"/>
      <c r="J26" s="9">
        <v>5536</v>
      </c>
    </row>
    <row r="27" spans="1:10" ht="12.75">
      <c r="A27" t="s">
        <v>51</v>
      </c>
      <c r="H27" s="9">
        <f>137682+250</f>
        <v>137932</v>
      </c>
      <c r="I27" s="4"/>
      <c r="J27" s="9">
        <v>113289</v>
      </c>
    </row>
    <row r="28" spans="1:10" ht="12.75">
      <c r="A28" t="s">
        <v>60</v>
      </c>
      <c r="H28" s="9">
        <v>213374</v>
      </c>
      <c r="I28" s="4"/>
      <c r="J28" s="9">
        <v>233868</v>
      </c>
    </row>
    <row r="29" spans="1:11" ht="12.75">
      <c r="A29" t="s">
        <v>56</v>
      </c>
      <c r="H29" s="9">
        <v>41864</v>
      </c>
      <c r="I29" s="4"/>
      <c r="J29" s="9">
        <v>43160</v>
      </c>
      <c r="K29" s="11"/>
    </row>
    <row r="30" spans="1:10" ht="12.75">
      <c r="A30" t="s">
        <v>84</v>
      </c>
      <c r="H30" s="9">
        <v>391</v>
      </c>
      <c r="J30" s="9">
        <v>2167</v>
      </c>
    </row>
    <row r="31" spans="1:10" ht="12.75">
      <c r="A31" t="s">
        <v>57</v>
      </c>
      <c r="H31" s="9">
        <v>32924</v>
      </c>
      <c r="I31" s="4"/>
      <c r="J31" s="9">
        <v>66090</v>
      </c>
    </row>
    <row r="32" spans="1:10" ht="12.75">
      <c r="A32" t="s">
        <v>58</v>
      </c>
      <c r="H32" s="9">
        <v>31386</v>
      </c>
      <c r="I32" s="4"/>
      <c r="J32" s="9">
        <v>28431</v>
      </c>
    </row>
    <row r="33" spans="8:10" ht="12.75">
      <c r="H33" s="16"/>
      <c r="J33" s="16"/>
    </row>
    <row r="34" spans="8:10" ht="12.75">
      <c r="H34" s="10">
        <f>SUM(H26:H32)</f>
        <v>461534</v>
      </c>
      <c r="I34" s="4"/>
      <c r="J34" s="10">
        <f>SUM(J26:J32)</f>
        <v>492541</v>
      </c>
    </row>
    <row r="35" spans="8:10" ht="12.75">
      <c r="H35" s="9"/>
      <c r="I35" s="4"/>
      <c r="J35" s="9"/>
    </row>
    <row r="36" spans="1:10" ht="12.75">
      <c r="A36" t="s">
        <v>72</v>
      </c>
      <c r="H36" s="9"/>
      <c r="I36" s="4"/>
      <c r="J36" s="9"/>
    </row>
    <row r="37" spans="1:11" ht="12.75">
      <c r="A37" t="s">
        <v>62</v>
      </c>
      <c r="H37" s="9">
        <v>102422</v>
      </c>
      <c r="I37" s="4"/>
      <c r="J37" s="9">
        <v>107189</v>
      </c>
      <c r="K37" s="11"/>
    </row>
    <row r="38" spans="1:11" ht="12.75">
      <c r="A38" t="s">
        <v>61</v>
      </c>
      <c r="G38" s="11"/>
      <c r="H38" s="9">
        <f>68749-50</f>
        <v>68699</v>
      </c>
      <c r="I38" s="4"/>
      <c r="J38" s="9">
        <f>107686+56</f>
        <v>107742</v>
      </c>
      <c r="K38" s="11"/>
    </row>
    <row r="39" spans="1:10" ht="12.75">
      <c r="A39" t="s">
        <v>96</v>
      </c>
      <c r="H39" s="9">
        <v>1421</v>
      </c>
      <c r="J39" s="9">
        <v>1290</v>
      </c>
    </row>
    <row r="40" spans="1:10" ht="12.75">
      <c r="A40" t="s">
        <v>85</v>
      </c>
      <c r="H40" s="9">
        <v>12690</v>
      </c>
      <c r="I40" s="4"/>
      <c r="J40" s="9">
        <v>8088</v>
      </c>
    </row>
    <row r="41" spans="1:10" ht="12.75">
      <c r="A41" t="s">
        <v>63</v>
      </c>
      <c r="H41" s="9">
        <f>185806+6221</f>
        <v>192027</v>
      </c>
      <c r="I41" s="4"/>
      <c r="J41" s="9">
        <v>179683</v>
      </c>
    </row>
    <row r="42" spans="1:10" ht="12.75">
      <c r="A42" t="s">
        <v>86</v>
      </c>
      <c r="H42" s="9">
        <v>0</v>
      </c>
      <c r="I42" s="4"/>
      <c r="J42" s="9">
        <v>3466</v>
      </c>
    </row>
    <row r="43" spans="1:10" ht="12.75">
      <c r="A43" t="s">
        <v>53</v>
      </c>
      <c r="H43" s="9">
        <v>6072</v>
      </c>
      <c r="I43" s="4"/>
      <c r="J43" s="9">
        <v>6383</v>
      </c>
    </row>
    <row r="44" spans="1:10" ht="12.75">
      <c r="A44" t="s">
        <v>52</v>
      </c>
      <c r="H44" s="9"/>
      <c r="I44" s="4"/>
      <c r="J44" s="9"/>
    </row>
    <row r="45" spans="8:10" ht="12.75">
      <c r="H45" s="10">
        <f>SUM(H37:H43)</f>
        <v>383331</v>
      </c>
      <c r="I45" s="4"/>
      <c r="J45" s="10">
        <f>SUM(J37:J43)</f>
        <v>413841</v>
      </c>
    </row>
    <row r="46" spans="8:10" ht="12.75">
      <c r="H46" s="4"/>
      <c r="I46" s="4"/>
      <c r="J46" s="4"/>
    </row>
    <row r="47" spans="1:10" ht="12.75">
      <c r="A47" t="s">
        <v>77</v>
      </c>
      <c r="H47" s="4">
        <f>+H34-H45</f>
        <v>78203</v>
      </c>
      <c r="I47" s="4"/>
      <c r="J47" s="4">
        <f>+J34-J45</f>
        <v>78700</v>
      </c>
    </row>
    <row r="48" spans="8:10" ht="12.75">
      <c r="H48" s="4"/>
      <c r="I48" s="4"/>
      <c r="J48" s="4"/>
    </row>
    <row r="49" spans="8:10" ht="13.5" thickBot="1">
      <c r="H49" s="5">
        <f>SUM(H11:H23)+H47</f>
        <v>521145</v>
      </c>
      <c r="I49" s="4"/>
      <c r="J49" s="5">
        <f>SUM(J11:J23)+J47</f>
        <v>514329</v>
      </c>
    </row>
    <row r="50" spans="8:10" ht="13.5" thickTop="1">
      <c r="H50" s="4"/>
      <c r="I50" s="4"/>
      <c r="J50" s="4"/>
    </row>
    <row r="51" spans="1:10" ht="12.75">
      <c r="A51" s="2" t="s">
        <v>64</v>
      </c>
      <c r="B51" s="2"/>
      <c r="H51" s="4"/>
      <c r="I51" s="4"/>
      <c r="J51" s="4"/>
    </row>
    <row r="52" spans="8:10" ht="12.75">
      <c r="H52" s="4"/>
      <c r="I52" s="4"/>
      <c r="J52" s="4"/>
    </row>
    <row r="53" spans="1:10" ht="12.75">
      <c r="A53" t="s">
        <v>73</v>
      </c>
      <c r="H53" s="4">
        <v>120476</v>
      </c>
      <c r="I53" s="4"/>
      <c r="J53" s="4">
        <v>120361</v>
      </c>
    </row>
    <row r="54" spans="8:10" ht="12.75">
      <c r="H54" s="4"/>
      <c r="I54" s="4"/>
      <c r="J54" s="4"/>
    </row>
    <row r="55" spans="1:10" ht="12.75">
      <c r="A55" t="s">
        <v>108</v>
      </c>
      <c r="H55" s="4">
        <v>-1164</v>
      </c>
      <c r="I55" s="4"/>
      <c r="J55" s="4">
        <v>0</v>
      </c>
    </row>
    <row r="56" spans="8:10" ht="12.75">
      <c r="H56" s="4"/>
      <c r="I56" s="4"/>
      <c r="J56" s="4"/>
    </row>
    <row r="57" spans="1:10" ht="12.75">
      <c r="A57" t="s">
        <v>87</v>
      </c>
      <c r="H57" s="4">
        <f>51229+300</f>
        <v>51529</v>
      </c>
      <c r="I57" s="4"/>
      <c r="J57" s="4">
        <v>45186</v>
      </c>
    </row>
    <row r="59" spans="1:10" ht="12.75">
      <c r="A59" t="s">
        <v>89</v>
      </c>
      <c r="H59" s="4">
        <v>4917</v>
      </c>
      <c r="I59" s="4"/>
      <c r="J59" s="4">
        <v>4917</v>
      </c>
    </row>
    <row r="61" spans="1:10" ht="12.75">
      <c r="A61" t="s">
        <v>90</v>
      </c>
      <c r="H61" s="4">
        <v>20442</v>
      </c>
      <c r="I61" s="4"/>
      <c r="J61" s="4">
        <v>20442</v>
      </c>
    </row>
    <row r="63" spans="1:10" ht="12.75">
      <c r="A63" t="s">
        <v>91</v>
      </c>
      <c r="H63" s="4">
        <v>2349</v>
      </c>
      <c r="I63" s="4"/>
      <c r="J63" s="4">
        <v>2349</v>
      </c>
    </row>
    <row r="65" spans="1:10" ht="12.75">
      <c r="A65" t="s">
        <v>92</v>
      </c>
      <c r="H65" s="4">
        <v>-2873</v>
      </c>
      <c r="I65" s="4"/>
      <c r="J65" s="4">
        <v>-2107</v>
      </c>
    </row>
    <row r="67" spans="1:10" ht="12.75">
      <c r="A67" t="s">
        <v>88</v>
      </c>
      <c r="H67" s="4">
        <v>75041</v>
      </c>
      <c r="I67" s="4"/>
      <c r="J67" s="4">
        <v>75038</v>
      </c>
    </row>
    <row r="69" spans="1:10" ht="12.75">
      <c r="A69" t="s">
        <v>93</v>
      </c>
      <c r="H69" s="4">
        <v>1282</v>
      </c>
      <c r="I69" s="4"/>
      <c r="J69" s="4">
        <v>1282</v>
      </c>
    </row>
    <row r="70" spans="8:10" ht="12.75">
      <c r="H70" s="8"/>
      <c r="I70" s="4"/>
      <c r="J70" s="8"/>
    </row>
    <row r="71" spans="1:10" ht="12.75">
      <c r="A71" t="s">
        <v>74</v>
      </c>
      <c r="H71" s="4">
        <f>SUM(H53:H69)</f>
        <v>271999</v>
      </c>
      <c r="I71" s="4"/>
      <c r="J71" s="4">
        <f>SUM(J53:J69)</f>
        <v>267468</v>
      </c>
    </row>
    <row r="72" spans="8:10" ht="12.75">
      <c r="H72" s="4"/>
      <c r="I72" s="4"/>
      <c r="J72" s="4"/>
    </row>
    <row r="73" spans="1:10" ht="12.75">
      <c r="A73" t="s">
        <v>75</v>
      </c>
      <c r="H73" s="4">
        <v>158773</v>
      </c>
      <c r="I73" s="4"/>
      <c r="J73" s="4">
        <v>157377</v>
      </c>
    </row>
    <row r="75" spans="1:10" ht="12.75">
      <c r="A75" t="s">
        <v>94</v>
      </c>
      <c r="H75" s="4">
        <v>74706</v>
      </c>
      <c r="I75" s="4"/>
      <c r="J75" s="4">
        <v>76529</v>
      </c>
    </row>
    <row r="77" spans="1:10" ht="12.75">
      <c r="A77" t="s">
        <v>95</v>
      </c>
      <c r="H77" s="4">
        <v>1628</v>
      </c>
      <c r="I77" s="4"/>
      <c r="J77" s="4">
        <v>1620</v>
      </c>
    </row>
    <row r="78" ht="12.75">
      <c r="G78" s="11"/>
    </row>
    <row r="79" spans="1:10" ht="12.75">
      <c r="A79" t="s">
        <v>76</v>
      </c>
      <c r="H79" s="4">
        <v>10243</v>
      </c>
      <c r="I79" s="4"/>
      <c r="J79" s="4">
        <v>8059</v>
      </c>
    </row>
    <row r="80" spans="8:10" ht="12.75">
      <c r="H80" s="4"/>
      <c r="I80" s="4"/>
      <c r="J80" s="4"/>
    </row>
    <row r="81" spans="1:10" ht="12.75">
      <c r="A81" t="s">
        <v>100</v>
      </c>
      <c r="H81" s="4">
        <v>3796</v>
      </c>
      <c r="I81" s="4"/>
      <c r="J81" s="4">
        <v>3276</v>
      </c>
    </row>
    <row r="82" spans="8:10" ht="12.75">
      <c r="H82" s="4"/>
      <c r="I82" s="4"/>
      <c r="J82" s="4"/>
    </row>
    <row r="83" spans="8:10" ht="13.5" thickBot="1">
      <c r="H83" s="5">
        <f>SUM(H71:H82)</f>
        <v>521145</v>
      </c>
      <c r="I83" s="4"/>
      <c r="J83" s="5">
        <f>SUM(J71:J82)</f>
        <v>514329</v>
      </c>
    </row>
    <row r="84" ht="13.5" thickTop="1">
      <c r="H84" s="11"/>
    </row>
    <row r="85" spans="1:10" ht="12.75">
      <c r="A85" t="s">
        <v>54</v>
      </c>
      <c r="H85" s="21">
        <f>(H71-H19-H23)/119747</f>
        <v>1.7123017695641645</v>
      </c>
      <c r="J85">
        <v>1.68</v>
      </c>
    </row>
  </sheetData>
  <printOptions horizontalCentered="1"/>
  <pageMargins left="1" right="1" top="0.5" bottom="0.5" header="1" footer="0.5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zoomScale="75" zoomScaleNormal="75" workbookViewId="0" topLeftCell="M1">
      <selection activeCell="H6" sqref="H6"/>
    </sheetView>
  </sheetViews>
  <sheetFormatPr defaultColWidth="9.140625" defaultRowHeight="12.75"/>
  <cols>
    <col min="1" max="1" width="6.57421875" style="0" customWidth="1"/>
    <col min="6" max="6" width="9.7109375" style="0" customWidth="1"/>
    <col min="7" max="12" width="10.7109375" style="0" customWidth="1"/>
    <col min="20" max="20" width="10.7109375" style="0" customWidth="1"/>
    <col min="21" max="21" width="7.7109375" style="0" customWidth="1"/>
    <col min="22" max="22" width="10.7109375" style="0" customWidth="1"/>
  </cols>
  <sheetData>
    <row r="1" spans="1:22" ht="12.75">
      <c r="A1" s="2" t="s">
        <v>102</v>
      </c>
      <c r="B1" s="2"/>
      <c r="C1" s="2"/>
      <c r="D1" s="2"/>
      <c r="E1" s="2"/>
      <c r="F1" s="2"/>
      <c r="G1" s="2"/>
      <c r="H1" s="2"/>
      <c r="I1" s="2"/>
      <c r="N1" s="17"/>
      <c r="O1" s="17"/>
      <c r="P1" s="17"/>
      <c r="Q1" s="17"/>
      <c r="R1" s="17"/>
      <c r="S1" s="13"/>
      <c r="T1" s="13"/>
      <c r="U1" s="13"/>
      <c r="V1" s="13"/>
    </row>
    <row r="2" spans="1:22" ht="12.75">
      <c r="A2" s="2" t="s">
        <v>105</v>
      </c>
      <c r="B2" s="2"/>
      <c r="C2" s="2"/>
      <c r="D2" s="2"/>
      <c r="E2" s="2"/>
      <c r="F2" s="2"/>
      <c r="G2" s="2"/>
      <c r="H2" s="2"/>
      <c r="I2" s="2"/>
      <c r="N2" s="17"/>
      <c r="O2" s="17"/>
      <c r="P2" s="17"/>
      <c r="Q2" s="17"/>
      <c r="R2" s="17"/>
      <c r="S2" s="13"/>
      <c r="T2" s="13"/>
      <c r="U2" s="13"/>
      <c r="V2" s="13"/>
    </row>
    <row r="3" spans="1:22" ht="12.75">
      <c r="A3" s="2" t="s">
        <v>97</v>
      </c>
      <c r="B3" s="2"/>
      <c r="C3" s="2"/>
      <c r="D3" s="2"/>
      <c r="E3" s="2"/>
      <c r="F3" s="2"/>
      <c r="G3" s="2"/>
      <c r="H3" s="2"/>
      <c r="I3" s="2"/>
      <c r="N3" s="17"/>
      <c r="O3" s="17"/>
      <c r="P3" s="17"/>
      <c r="Q3" s="17"/>
      <c r="R3" s="17"/>
      <c r="S3" s="13"/>
      <c r="T3" s="13"/>
      <c r="U3" s="13"/>
      <c r="V3" s="13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N4" s="17"/>
      <c r="O4" s="17"/>
      <c r="P4" s="17"/>
      <c r="Q4" s="17"/>
      <c r="R4" s="17"/>
      <c r="S4" s="13"/>
      <c r="T4" s="13"/>
      <c r="U4" s="13"/>
      <c r="V4" s="13"/>
    </row>
    <row r="5" spans="1:22" ht="12.75">
      <c r="A5" s="2" t="s">
        <v>99</v>
      </c>
      <c r="B5" s="2"/>
      <c r="C5" s="2"/>
      <c r="D5" s="2"/>
      <c r="E5" s="2"/>
      <c r="F5" s="2"/>
      <c r="G5" s="2"/>
      <c r="H5" s="2"/>
      <c r="I5" s="2"/>
      <c r="N5" s="17"/>
      <c r="O5" s="17"/>
      <c r="P5" s="17"/>
      <c r="Q5" s="17"/>
      <c r="R5" s="17"/>
      <c r="S5" s="13"/>
      <c r="T5" s="13"/>
      <c r="U5" s="13"/>
      <c r="V5" s="13"/>
    </row>
    <row r="6" spans="14:22" ht="12.75">
      <c r="N6" s="13"/>
      <c r="O6" s="13"/>
      <c r="P6" s="13"/>
      <c r="Q6" s="13"/>
      <c r="R6" s="13"/>
      <c r="S6" s="13"/>
      <c r="T6" s="13"/>
      <c r="U6" s="13"/>
      <c r="V6" s="13"/>
    </row>
    <row r="7" spans="7:22" ht="12.75">
      <c r="G7" s="24" t="s">
        <v>114</v>
      </c>
      <c r="H7" s="24"/>
      <c r="J7" s="24" t="s">
        <v>116</v>
      </c>
      <c r="K7" s="24"/>
      <c r="N7" s="13"/>
      <c r="O7" s="13"/>
      <c r="P7" s="13"/>
      <c r="Q7" s="13"/>
      <c r="R7" s="13"/>
      <c r="S7" s="13"/>
      <c r="T7" s="18"/>
      <c r="U7" s="13"/>
      <c r="V7" s="18"/>
    </row>
    <row r="8" spans="7:22" ht="12.75">
      <c r="G8" s="23">
        <v>36950</v>
      </c>
      <c r="H8" s="3" t="s">
        <v>115</v>
      </c>
      <c r="J8" s="23">
        <v>36950</v>
      </c>
      <c r="K8" s="3" t="s">
        <v>115</v>
      </c>
      <c r="N8" s="13"/>
      <c r="O8" s="13"/>
      <c r="P8" s="13"/>
      <c r="Q8" s="13"/>
      <c r="R8" s="13"/>
      <c r="S8" s="13"/>
      <c r="T8" s="18"/>
      <c r="U8" s="13"/>
      <c r="V8" s="18"/>
    </row>
    <row r="9" spans="7:22" ht="12.75">
      <c r="G9" s="3">
        <v>2001</v>
      </c>
      <c r="H9" s="3">
        <v>2000</v>
      </c>
      <c r="J9" s="3">
        <v>2001</v>
      </c>
      <c r="K9" s="3">
        <v>2000</v>
      </c>
      <c r="N9" s="17"/>
      <c r="O9" s="17"/>
      <c r="P9" s="13"/>
      <c r="Q9" s="13"/>
      <c r="R9" s="13"/>
      <c r="S9" s="13"/>
      <c r="T9" s="18"/>
      <c r="U9" s="13"/>
      <c r="V9" s="18"/>
    </row>
    <row r="10" spans="7:22" ht="12.75">
      <c r="G10" s="3" t="s">
        <v>0</v>
      </c>
      <c r="H10" s="3" t="s">
        <v>0</v>
      </c>
      <c r="J10" s="3" t="s">
        <v>0</v>
      </c>
      <c r="K10" s="3" t="s">
        <v>0</v>
      </c>
      <c r="N10" s="13"/>
      <c r="O10" s="13"/>
      <c r="P10" s="13"/>
      <c r="Q10" s="13"/>
      <c r="R10" s="13"/>
      <c r="S10" s="13"/>
      <c r="T10" s="13"/>
      <c r="U10" s="13"/>
      <c r="V10" s="13"/>
    </row>
    <row r="11" spans="14:22" ht="12.75">
      <c r="N11" s="13"/>
      <c r="O11" s="13"/>
      <c r="P11" s="13"/>
      <c r="Q11" s="13"/>
      <c r="R11" s="13"/>
      <c r="S11" s="13"/>
      <c r="T11" s="7"/>
      <c r="U11" s="7"/>
      <c r="V11" s="7"/>
    </row>
    <row r="12" spans="1:22" ht="12.75">
      <c r="A12" t="s">
        <v>13</v>
      </c>
      <c r="B12" t="s">
        <v>1</v>
      </c>
      <c r="G12" s="4">
        <f>+J12-397309</f>
        <v>181599</v>
      </c>
      <c r="H12" s="4">
        <v>203383</v>
      </c>
      <c r="J12" s="4">
        <v>578908</v>
      </c>
      <c r="K12" s="4">
        <v>478040</v>
      </c>
      <c r="N12" s="13"/>
      <c r="O12" s="13"/>
      <c r="P12" s="13"/>
      <c r="Q12" s="13"/>
      <c r="R12" s="13"/>
      <c r="S12" s="13"/>
      <c r="T12" s="7"/>
      <c r="U12" s="7"/>
      <c r="V12" s="7"/>
    </row>
    <row r="13" spans="7:22" ht="12.75">
      <c r="G13" s="4"/>
      <c r="H13" s="4"/>
      <c r="J13" s="4"/>
      <c r="K13" s="4"/>
      <c r="N13" s="13"/>
      <c r="O13" s="13"/>
      <c r="P13" s="13"/>
      <c r="Q13" s="13"/>
      <c r="R13" s="13"/>
      <c r="S13" s="13"/>
      <c r="T13" s="7"/>
      <c r="U13" s="7"/>
      <c r="V13" s="7"/>
    </row>
    <row r="14" spans="1:22" ht="12.75">
      <c r="A14" t="s">
        <v>10</v>
      </c>
      <c r="B14" t="s">
        <v>2</v>
      </c>
      <c r="G14" s="4">
        <v>5688</v>
      </c>
      <c r="H14" s="4">
        <v>109</v>
      </c>
      <c r="J14" s="4">
        <f>1290+G14</f>
        <v>6978</v>
      </c>
      <c r="K14" s="4">
        <v>1103</v>
      </c>
      <c r="M14" s="3"/>
      <c r="N14" s="13"/>
      <c r="O14" s="13"/>
      <c r="P14" s="13"/>
      <c r="Q14" s="13"/>
      <c r="R14" s="13"/>
      <c r="S14" s="13"/>
      <c r="T14" s="7"/>
      <c r="U14" s="7"/>
      <c r="V14" s="7"/>
    </row>
    <row r="15" spans="7:22" ht="12.75">
      <c r="G15" s="4"/>
      <c r="H15" s="4"/>
      <c r="J15" s="4"/>
      <c r="K15" s="4"/>
      <c r="N15" s="13"/>
      <c r="O15" s="13"/>
      <c r="P15" s="13"/>
      <c r="Q15" s="13"/>
      <c r="R15" s="13"/>
      <c r="S15" s="13"/>
      <c r="T15" s="7"/>
      <c r="U15" s="7"/>
      <c r="V15" s="7"/>
    </row>
    <row r="16" spans="1:22" ht="12.75">
      <c r="A16" t="s">
        <v>12</v>
      </c>
      <c r="B16" t="s">
        <v>3</v>
      </c>
      <c r="G16" s="4">
        <v>405</v>
      </c>
      <c r="H16" s="4">
        <v>506</v>
      </c>
      <c r="J16" s="4">
        <f>1436+G16</f>
        <v>1841</v>
      </c>
      <c r="K16" s="4">
        <v>1244</v>
      </c>
      <c r="N16" s="13"/>
      <c r="O16" s="13"/>
      <c r="P16" s="13"/>
      <c r="Q16" s="13"/>
      <c r="R16" s="13"/>
      <c r="S16" s="13"/>
      <c r="T16" s="7"/>
      <c r="U16" s="7"/>
      <c r="V16" s="7"/>
    </row>
    <row r="17" spans="7:22" ht="12.75">
      <c r="G17" s="4"/>
      <c r="H17" s="4"/>
      <c r="J17" s="4"/>
      <c r="K17" s="4"/>
      <c r="N17" s="13"/>
      <c r="O17" s="13"/>
      <c r="P17" s="13"/>
      <c r="Q17" s="13"/>
      <c r="R17" s="13"/>
      <c r="S17" s="13"/>
      <c r="T17" s="7"/>
      <c r="U17" s="7"/>
      <c r="V17" s="7"/>
    </row>
    <row r="18" spans="1:22" ht="12.75">
      <c r="A18" t="s">
        <v>4</v>
      </c>
      <c r="B18" t="s">
        <v>5</v>
      </c>
      <c r="G18" s="6">
        <v>19869</v>
      </c>
      <c r="H18" s="6">
        <v>17493</v>
      </c>
      <c r="J18" s="6">
        <v>65502</v>
      </c>
      <c r="K18" s="4">
        <v>49624</v>
      </c>
      <c r="N18" s="13"/>
      <c r="O18" s="13"/>
      <c r="P18" s="13"/>
      <c r="Q18" s="13"/>
      <c r="R18" s="13"/>
      <c r="S18" s="13"/>
      <c r="T18" s="7"/>
      <c r="U18" s="7"/>
      <c r="V18" s="7"/>
    </row>
    <row r="19" spans="2:22" ht="12.75">
      <c r="B19" t="s">
        <v>7</v>
      </c>
      <c r="G19" s="4"/>
      <c r="H19" s="4"/>
      <c r="J19" s="4"/>
      <c r="K19" s="6"/>
      <c r="N19" s="13"/>
      <c r="O19" s="13"/>
      <c r="P19" s="13"/>
      <c r="Q19" s="13"/>
      <c r="R19" s="13"/>
      <c r="S19" s="13"/>
      <c r="T19" s="7"/>
      <c r="U19" s="7"/>
      <c r="V19" s="7"/>
    </row>
    <row r="20" spans="2:22" ht="12.75">
      <c r="B20" t="s">
        <v>8</v>
      </c>
      <c r="G20" s="4"/>
      <c r="H20" s="4"/>
      <c r="J20" s="4"/>
      <c r="K20" s="4"/>
      <c r="N20" s="13"/>
      <c r="O20" s="13"/>
      <c r="P20" s="13"/>
      <c r="Q20" s="13"/>
      <c r="R20" s="13"/>
      <c r="S20" s="13"/>
      <c r="T20" s="7"/>
      <c r="U20" s="7"/>
      <c r="V20" s="7"/>
    </row>
    <row r="21" spans="2:22" ht="12.75">
      <c r="B21" t="s">
        <v>9</v>
      </c>
      <c r="G21" s="4"/>
      <c r="H21" s="4"/>
      <c r="J21" s="4"/>
      <c r="K21" s="4"/>
      <c r="N21" s="13"/>
      <c r="O21" s="13"/>
      <c r="P21" s="13"/>
      <c r="Q21" s="13"/>
      <c r="R21" s="13"/>
      <c r="S21" s="13"/>
      <c r="T21" s="7"/>
      <c r="U21" s="7"/>
      <c r="V21" s="7"/>
    </row>
    <row r="22" spans="7:22" ht="12.75">
      <c r="G22" s="4"/>
      <c r="H22" s="4"/>
      <c r="J22" s="4"/>
      <c r="K22" s="4"/>
      <c r="N22" s="13"/>
      <c r="O22" s="13"/>
      <c r="P22" s="13"/>
      <c r="Q22" s="13"/>
      <c r="R22" s="13"/>
      <c r="S22" s="13"/>
      <c r="T22" s="7"/>
      <c r="U22" s="7"/>
      <c r="V22" s="7"/>
    </row>
    <row r="23" spans="1:22" ht="12.75">
      <c r="A23" t="s">
        <v>10</v>
      </c>
      <c r="B23" t="s">
        <v>11</v>
      </c>
      <c r="G23" s="4">
        <v>-4122</v>
      </c>
      <c r="H23" s="6">
        <v>-5153</v>
      </c>
      <c r="J23" s="4">
        <f>-8550+G23</f>
        <v>-12672</v>
      </c>
      <c r="K23" s="4">
        <v>-11803</v>
      </c>
      <c r="N23" s="13"/>
      <c r="O23" s="13"/>
      <c r="P23" s="13"/>
      <c r="Q23" s="13"/>
      <c r="R23" s="13"/>
      <c r="S23" s="13"/>
      <c r="T23" s="7"/>
      <c r="U23" s="7"/>
      <c r="V23" s="7"/>
    </row>
    <row r="24" spans="7:22" ht="12.75">
      <c r="G24" s="4"/>
      <c r="H24" s="4"/>
      <c r="J24" s="4"/>
      <c r="K24" s="4"/>
      <c r="N24" s="13"/>
      <c r="O24" s="13"/>
      <c r="P24" s="13"/>
      <c r="Q24" s="13"/>
      <c r="R24" s="13"/>
      <c r="S24" s="13"/>
      <c r="T24" s="7"/>
      <c r="U24" s="7"/>
      <c r="V24" s="7"/>
    </row>
    <row r="25" spans="1:22" ht="12.75">
      <c r="A25" t="s">
        <v>12</v>
      </c>
      <c r="B25" t="s">
        <v>14</v>
      </c>
      <c r="G25" s="4">
        <v>-8056</v>
      </c>
      <c r="H25" s="4">
        <v>-11197</v>
      </c>
      <c r="J25" s="4">
        <f>-14412+G25</f>
        <v>-22468</v>
      </c>
      <c r="K25" s="4">
        <v>-25114</v>
      </c>
      <c r="N25" s="13"/>
      <c r="O25" s="13"/>
      <c r="P25" s="13"/>
      <c r="Q25" s="13"/>
      <c r="R25" s="13"/>
      <c r="S25" s="13"/>
      <c r="T25" s="7"/>
      <c r="U25" s="7"/>
      <c r="V25" s="7"/>
    </row>
    <row r="26" spans="7:22" ht="12.75">
      <c r="G26" s="4"/>
      <c r="H26" s="4"/>
      <c r="J26" s="4"/>
      <c r="K26" s="4"/>
      <c r="N26" s="13"/>
      <c r="O26" s="13"/>
      <c r="P26" s="13"/>
      <c r="Q26" s="13"/>
      <c r="R26" s="13"/>
      <c r="S26" s="13"/>
      <c r="T26" s="7"/>
      <c r="U26" s="7"/>
      <c r="V26" s="7"/>
    </row>
    <row r="27" spans="1:22" ht="12.75">
      <c r="A27" t="s">
        <v>15</v>
      </c>
      <c r="B27" t="s">
        <v>16</v>
      </c>
      <c r="G27" s="4">
        <v>0</v>
      </c>
      <c r="H27" s="4">
        <v>0</v>
      </c>
      <c r="J27" s="4">
        <f>G27</f>
        <v>0</v>
      </c>
      <c r="K27" s="4">
        <v>0</v>
      </c>
      <c r="N27" s="13"/>
      <c r="O27" s="13"/>
      <c r="P27" s="13"/>
      <c r="Q27" s="13"/>
      <c r="R27" s="13"/>
      <c r="S27" s="13"/>
      <c r="T27" s="7"/>
      <c r="U27" s="7"/>
      <c r="V27" s="7"/>
    </row>
    <row r="28" spans="7:22" ht="12.75">
      <c r="G28" s="4"/>
      <c r="H28" s="4"/>
      <c r="J28" s="4"/>
      <c r="K28" s="4"/>
      <c r="N28" s="13"/>
      <c r="O28" s="13"/>
      <c r="P28" s="13"/>
      <c r="Q28" s="13"/>
      <c r="R28" s="13"/>
      <c r="S28" s="13"/>
      <c r="T28" s="7"/>
      <c r="U28" s="13"/>
      <c r="V28" s="7"/>
    </row>
    <row r="29" spans="1:22" ht="12.75">
      <c r="A29" t="s">
        <v>17</v>
      </c>
      <c r="B29" t="s">
        <v>18</v>
      </c>
      <c r="G29" s="4">
        <f>J29-22671</f>
        <v>7691</v>
      </c>
      <c r="H29" s="4">
        <f>SUM(H18:H27)</f>
        <v>1143</v>
      </c>
      <c r="J29" s="4">
        <f>30062+300</f>
        <v>30362</v>
      </c>
      <c r="K29" s="4">
        <f>SUM(K18:K27)</f>
        <v>12707</v>
      </c>
      <c r="N29" s="13"/>
      <c r="O29" s="13"/>
      <c r="P29" s="13"/>
      <c r="Q29" s="13"/>
      <c r="R29" s="13"/>
      <c r="S29" s="13"/>
      <c r="T29" s="7"/>
      <c r="U29" s="7"/>
      <c r="V29" s="7"/>
    </row>
    <row r="30" spans="2:22" ht="12.75">
      <c r="B30" t="s">
        <v>6</v>
      </c>
      <c r="G30" s="4"/>
      <c r="H30" s="4"/>
      <c r="J30" s="4"/>
      <c r="K30" s="4"/>
      <c r="N30" s="13"/>
      <c r="O30" s="13"/>
      <c r="P30" s="13"/>
      <c r="Q30" s="13"/>
      <c r="R30" s="13"/>
      <c r="S30" s="13"/>
      <c r="T30" s="7"/>
      <c r="U30" s="7"/>
      <c r="V30" s="7"/>
    </row>
    <row r="31" spans="2:22" ht="12.75">
      <c r="B31" t="s">
        <v>19</v>
      </c>
      <c r="G31" s="4"/>
      <c r="H31" s="4"/>
      <c r="J31" s="4"/>
      <c r="K31" s="4"/>
      <c r="N31" s="13"/>
      <c r="O31" s="13"/>
      <c r="P31" s="13"/>
      <c r="Q31" s="13"/>
      <c r="R31" s="13"/>
      <c r="S31" s="13"/>
      <c r="T31" s="13"/>
      <c r="U31" s="13"/>
      <c r="V31" s="13"/>
    </row>
    <row r="32" spans="2:22" ht="12.75">
      <c r="B32" t="s">
        <v>20</v>
      </c>
      <c r="G32" s="4"/>
      <c r="H32" s="4"/>
      <c r="J32" s="4"/>
      <c r="K32" s="4"/>
      <c r="N32" s="13"/>
      <c r="O32" s="13"/>
      <c r="P32" s="13"/>
      <c r="Q32" s="13"/>
      <c r="R32" s="13"/>
      <c r="S32" s="13"/>
      <c r="T32" s="7"/>
      <c r="U32" s="7"/>
      <c r="V32" s="7"/>
    </row>
    <row r="33" spans="2:22" ht="12.75">
      <c r="B33" t="s">
        <v>21</v>
      </c>
      <c r="G33" s="4"/>
      <c r="H33" s="4"/>
      <c r="J33" s="4"/>
      <c r="K33" s="4"/>
      <c r="N33" s="13"/>
      <c r="O33" s="13"/>
      <c r="P33" s="13"/>
      <c r="Q33" s="13"/>
      <c r="R33" s="13"/>
      <c r="S33" s="13"/>
      <c r="T33" s="7"/>
      <c r="U33" s="7"/>
      <c r="V33" s="7"/>
    </row>
    <row r="34" spans="7:22" ht="12.75">
      <c r="G34" s="4"/>
      <c r="H34" s="4"/>
      <c r="J34" s="4"/>
      <c r="K34" s="4"/>
      <c r="N34" s="13"/>
      <c r="O34" s="13"/>
      <c r="P34" s="13"/>
      <c r="Q34" s="13"/>
      <c r="R34" s="13"/>
      <c r="S34" s="13"/>
      <c r="T34" s="7"/>
      <c r="U34" s="7"/>
      <c r="V34" s="7"/>
    </row>
    <row r="35" spans="1:23" ht="12.75">
      <c r="A35" t="s">
        <v>22</v>
      </c>
      <c r="B35" t="s">
        <v>23</v>
      </c>
      <c r="G35" s="4">
        <f>J35-519</f>
        <v>-7</v>
      </c>
      <c r="H35" s="4">
        <v>253</v>
      </c>
      <c r="J35" s="4">
        <v>512</v>
      </c>
      <c r="K35" s="4">
        <v>1240</v>
      </c>
      <c r="N35" s="13"/>
      <c r="O35" s="13"/>
      <c r="P35" s="13"/>
      <c r="Q35" s="13"/>
      <c r="R35" s="13"/>
      <c r="S35" s="13"/>
      <c r="T35" s="7"/>
      <c r="U35" s="7"/>
      <c r="V35" s="7"/>
      <c r="W35" s="11"/>
    </row>
    <row r="36" spans="2:22" ht="12.75">
      <c r="B36" t="s">
        <v>24</v>
      </c>
      <c r="G36" s="4"/>
      <c r="H36" s="4"/>
      <c r="J36" s="4"/>
      <c r="K36" s="4"/>
      <c r="N36" s="13"/>
      <c r="O36" s="13"/>
      <c r="P36" s="13"/>
      <c r="Q36" s="13"/>
      <c r="R36" s="13"/>
      <c r="S36" s="12"/>
      <c r="T36" s="7"/>
      <c r="U36" s="7"/>
      <c r="V36" s="7"/>
    </row>
    <row r="37" spans="7:22" ht="12.75">
      <c r="G37" s="4"/>
      <c r="H37" s="4"/>
      <c r="J37" s="4"/>
      <c r="K37" s="4"/>
      <c r="N37" s="13"/>
      <c r="O37" s="13"/>
      <c r="P37" s="13"/>
      <c r="Q37" s="13"/>
      <c r="R37" s="13"/>
      <c r="S37" s="13"/>
      <c r="T37" s="7"/>
      <c r="U37" s="13"/>
      <c r="V37" s="7"/>
    </row>
    <row r="38" spans="1:22" ht="12.75">
      <c r="A38" t="s">
        <v>25</v>
      </c>
      <c r="B38" t="s">
        <v>26</v>
      </c>
      <c r="G38" s="4">
        <f>+G29+G35</f>
        <v>7684</v>
      </c>
      <c r="H38" s="4">
        <f>+H29+H35</f>
        <v>1396</v>
      </c>
      <c r="J38" s="4">
        <f>+J29+J35</f>
        <v>30874</v>
      </c>
      <c r="K38" s="4">
        <f>+K29+K35</f>
        <v>13947</v>
      </c>
      <c r="N38" s="13"/>
      <c r="O38" s="13"/>
      <c r="P38" s="13"/>
      <c r="Q38" s="13"/>
      <c r="R38" s="13"/>
      <c r="S38" s="13"/>
      <c r="T38" s="7"/>
      <c r="U38" s="7"/>
      <c r="V38" s="7"/>
    </row>
    <row r="39" spans="2:22" ht="12.75">
      <c r="B39" t="s">
        <v>9</v>
      </c>
      <c r="G39" s="4"/>
      <c r="H39" s="4"/>
      <c r="J39" s="4"/>
      <c r="K39" s="4"/>
      <c r="N39" s="13"/>
      <c r="O39" s="13"/>
      <c r="P39" s="13"/>
      <c r="Q39" s="13"/>
      <c r="R39" s="13"/>
      <c r="S39" s="13"/>
      <c r="T39" s="7"/>
      <c r="U39" s="7"/>
      <c r="V39" s="7"/>
    </row>
    <row r="40" spans="7:22" ht="12.75">
      <c r="G40" s="4"/>
      <c r="H40" s="4"/>
      <c r="J40" s="4"/>
      <c r="K40" s="4"/>
      <c r="N40" s="13"/>
      <c r="O40" s="13"/>
      <c r="P40" s="13"/>
      <c r="Q40" s="13"/>
      <c r="R40" s="13"/>
      <c r="S40" s="13"/>
      <c r="T40" s="7"/>
      <c r="U40" s="7"/>
      <c r="V40" s="7"/>
    </row>
    <row r="41" spans="1:22" ht="12.75">
      <c r="A41" t="s">
        <v>27</v>
      </c>
      <c r="B41" t="s">
        <v>28</v>
      </c>
      <c r="G41" s="4">
        <f>+J41+7179</f>
        <v>-5135</v>
      </c>
      <c r="H41" s="4">
        <v>930</v>
      </c>
      <c r="J41" s="4">
        <v>-12314</v>
      </c>
      <c r="K41" s="4">
        <v>-1157</v>
      </c>
      <c r="L41" s="14"/>
      <c r="N41" s="13"/>
      <c r="O41" s="13"/>
      <c r="P41" s="13"/>
      <c r="Q41" s="13"/>
      <c r="R41" s="13"/>
      <c r="S41" s="13"/>
      <c r="T41" s="7"/>
      <c r="U41" s="7"/>
      <c r="V41" s="7"/>
    </row>
    <row r="42" spans="7:22" ht="12.75">
      <c r="G42" s="4"/>
      <c r="H42" s="4"/>
      <c r="J42" s="4"/>
      <c r="K42" s="4"/>
      <c r="N42" s="13"/>
      <c r="O42" s="13"/>
      <c r="P42" s="13"/>
      <c r="Q42" s="13"/>
      <c r="R42" s="13"/>
      <c r="S42" s="13"/>
      <c r="T42" s="7"/>
      <c r="U42" s="7"/>
      <c r="V42" s="7"/>
    </row>
    <row r="43" spans="1:22" ht="12.75">
      <c r="A43" t="s">
        <v>29</v>
      </c>
      <c r="B43" t="s">
        <v>30</v>
      </c>
      <c r="G43" s="4">
        <f>+G38+G41</f>
        <v>2549</v>
      </c>
      <c r="H43" s="4">
        <f>+H38+H41</f>
        <v>2326</v>
      </c>
      <c r="J43" s="4">
        <f>+J38+J41</f>
        <v>18560</v>
      </c>
      <c r="K43" s="4">
        <f>+K38+K41</f>
        <v>12790</v>
      </c>
      <c r="N43" s="13"/>
      <c r="O43" s="13"/>
      <c r="P43" s="13"/>
      <c r="Q43" s="13"/>
      <c r="R43" s="13"/>
      <c r="S43" s="13"/>
      <c r="T43" s="7"/>
      <c r="U43" s="7"/>
      <c r="V43" s="7"/>
    </row>
    <row r="44" spans="2:22" ht="12.75">
      <c r="B44" t="s">
        <v>31</v>
      </c>
      <c r="G44" s="4"/>
      <c r="H44" s="4"/>
      <c r="J44" s="4"/>
      <c r="K44" s="4"/>
      <c r="N44" s="13"/>
      <c r="O44" s="13"/>
      <c r="P44" s="13"/>
      <c r="Q44" s="13"/>
      <c r="R44" s="13"/>
      <c r="S44" s="13"/>
      <c r="T44" s="7"/>
      <c r="U44" s="7"/>
      <c r="V44" s="7"/>
    </row>
    <row r="45" spans="7:22" ht="12.75">
      <c r="G45" s="4"/>
      <c r="H45" s="4"/>
      <c r="J45" s="4"/>
      <c r="K45" s="4"/>
      <c r="N45" s="13"/>
      <c r="O45" s="13"/>
      <c r="P45" s="13"/>
      <c r="Q45" s="13"/>
      <c r="R45" s="13"/>
      <c r="S45" s="13"/>
      <c r="T45" s="7"/>
      <c r="U45" s="7"/>
      <c r="V45" s="7"/>
    </row>
    <row r="46" spans="2:22" ht="12.75">
      <c r="B46" t="s">
        <v>32</v>
      </c>
      <c r="G46" s="4">
        <f>+J46+10023</f>
        <v>-2190</v>
      </c>
      <c r="H46" s="4">
        <v>-347</v>
      </c>
      <c r="I46" s="14"/>
      <c r="J46" s="4">
        <v>-12213</v>
      </c>
      <c r="K46" s="4">
        <v>-2986</v>
      </c>
      <c r="L46" s="14"/>
      <c r="N46" s="13"/>
      <c r="O46" s="13"/>
      <c r="P46" s="13"/>
      <c r="Q46" s="13"/>
      <c r="R46" s="13"/>
      <c r="S46" s="13"/>
      <c r="T46" s="7"/>
      <c r="U46" s="7"/>
      <c r="V46" s="7"/>
    </row>
    <row r="47" spans="7:22" ht="12.75">
      <c r="G47" s="4"/>
      <c r="H47" s="4"/>
      <c r="J47" s="4"/>
      <c r="K47" s="4"/>
      <c r="N47" s="13"/>
      <c r="O47" s="13"/>
      <c r="P47" s="13"/>
      <c r="Q47" s="13"/>
      <c r="R47" s="13"/>
      <c r="S47" s="13"/>
      <c r="T47" s="7"/>
      <c r="U47" s="7"/>
      <c r="V47" s="7"/>
    </row>
    <row r="48" spans="1:22" ht="12.75">
      <c r="A48" t="s">
        <v>33</v>
      </c>
      <c r="B48" t="s">
        <v>34</v>
      </c>
      <c r="G48" s="4">
        <f>+G43+G46</f>
        <v>359</v>
      </c>
      <c r="H48" s="4">
        <f>+H43+H46</f>
        <v>1979</v>
      </c>
      <c r="J48" s="4">
        <f>+J43+J46</f>
        <v>6347</v>
      </c>
      <c r="K48" s="4">
        <f>+K43+K46</f>
        <v>9804</v>
      </c>
      <c r="N48" s="13"/>
      <c r="O48" s="13"/>
      <c r="P48" s="13"/>
      <c r="Q48" s="13"/>
      <c r="R48" s="13"/>
      <c r="S48" s="13"/>
      <c r="T48" s="7"/>
      <c r="U48" s="7"/>
      <c r="V48" s="7"/>
    </row>
    <row r="49" spans="2:22" ht="12.75">
      <c r="B49" t="s">
        <v>35</v>
      </c>
      <c r="G49" s="4"/>
      <c r="H49" s="4"/>
      <c r="J49" s="4"/>
      <c r="K49" s="4"/>
      <c r="N49" s="17"/>
      <c r="O49" s="17"/>
      <c r="P49" s="13"/>
      <c r="Q49" s="13"/>
      <c r="R49" s="13"/>
      <c r="S49" s="13"/>
      <c r="T49" s="7"/>
      <c r="U49" s="7"/>
      <c r="V49" s="7"/>
    </row>
    <row r="50" spans="7:22" ht="12.75">
      <c r="G50" s="4"/>
      <c r="H50" s="4"/>
      <c r="J50" s="4"/>
      <c r="K50" s="4"/>
      <c r="N50" s="13"/>
      <c r="O50" s="13"/>
      <c r="P50" s="13"/>
      <c r="Q50" s="13"/>
      <c r="R50" s="13"/>
      <c r="S50" s="13"/>
      <c r="T50" s="7"/>
      <c r="U50" s="7"/>
      <c r="V50" s="7"/>
    </row>
    <row r="51" spans="1:22" ht="12.75">
      <c r="A51" t="s">
        <v>36</v>
      </c>
      <c r="B51" t="s">
        <v>39</v>
      </c>
      <c r="G51" s="4">
        <v>0</v>
      </c>
      <c r="H51" s="4">
        <v>0</v>
      </c>
      <c r="J51" s="4">
        <v>0</v>
      </c>
      <c r="K51" s="4">
        <v>0</v>
      </c>
      <c r="N51" s="13"/>
      <c r="O51" s="13"/>
      <c r="P51" s="13"/>
      <c r="Q51" s="13"/>
      <c r="R51" s="13"/>
      <c r="S51" s="13"/>
      <c r="T51" s="7"/>
      <c r="U51" s="7"/>
      <c r="V51" s="7"/>
    </row>
    <row r="52" spans="2:22" ht="12.75">
      <c r="B52" t="s">
        <v>38</v>
      </c>
      <c r="G52" s="4">
        <v>0</v>
      </c>
      <c r="H52" s="4">
        <v>0</v>
      </c>
      <c r="J52" s="4">
        <v>0</v>
      </c>
      <c r="K52" s="4">
        <v>0</v>
      </c>
      <c r="N52" s="13"/>
      <c r="O52" s="13"/>
      <c r="P52" s="13"/>
      <c r="Q52" s="13"/>
      <c r="R52" s="13"/>
      <c r="S52" s="13"/>
      <c r="T52" s="7"/>
      <c r="U52" s="7"/>
      <c r="V52" s="7"/>
    </row>
    <row r="53" spans="2:22" ht="12.75">
      <c r="B53" t="s">
        <v>37</v>
      </c>
      <c r="G53" s="4">
        <v>0</v>
      </c>
      <c r="H53" s="4">
        <v>0</v>
      </c>
      <c r="J53" s="4">
        <v>0</v>
      </c>
      <c r="K53" s="4">
        <v>0</v>
      </c>
      <c r="N53" s="13"/>
      <c r="O53" s="13"/>
      <c r="P53" s="13"/>
      <c r="Q53" s="13"/>
      <c r="R53" s="13"/>
      <c r="S53" s="13"/>
      <c r="T53" s="7"/>
      <c r="U53" s="7"/>
      <c r="V53" s="7"/>
    </row>
    <row r="54" spans="2:22" ht="12.75">
      <c r="B54" t="s">
        <v>40</v>
      </c>
      <c r="G54" s="4"/>
      <c r="H54" s="4"/>
      <c r="J54" s="4"/>
      <c r="K54" s="4"/>
      <c r="N54" s="13"/>
      <c r="O54" s="13"/>
      <c r="P54" s="13"/>
      <c r="Q54" s="13"/>
      <c r="R54" s="13"/>
      <c r="S54" s="13"/>
      <c r="T54" s="13"/>
      <c r="U54" s="13"/>
      <c r="V54" s="13"/>
    </row>
    <row r="55" spans="7:22" ht="12.75">
      <c r="G55" s="4"/>
      <c r="H55" s="4"/>
      <c r="J55" s="4"/>
      <c r="K55" s="4"/>
      <c r="N55" s="13"/>
      <c r="O55" s="13"/>
      <c r="P55" s="13"/>
      <c r="Q55" s="13"/>
      <c r="R55" s="13"/>
      <c r="S55" s="13"/>
      <c r="T55" s="7"/>
      <c r="U55" s="7"/>
      <c r="V55" s="7"/>
    </row>
    <row r="56" spans="1:22" ht="12.75">
      <c r="A56" t="s">
        <v>41</v>
      </c>
      <c r="B56" t="s">
        <v>42</v>
      </c>
      <c r="G56" s="4">
        <f>SUM(G48:G54)</f>
        <v>359</v>
      </c>
      <c r="H56" s="4">
        <f>SUM(H48:H54)</f>
        <v>1979</v>
      </c>
      <c r="J56" s="4">
        <f>SUM(J48:J54)</f>
        <v>6347</v>
      </c>
      <c r="K56" s="4">
        <f>SUM(K48:K54)</f>
        <v>9804</v>
      </c>
      <c r="N56" s="13"/>
      <c r="O56" s="13"/>
      <c r="P56" s="13"/>
      <c r="Q56" s="13"/>
      <c r="R56" s="13"/>
      <c r="S56" s="13"/>
      <c r="T56" s="13"/>
      <c r="U56" s="13"/>
      <c r="V56" s="13"/>
    </row>
    <row r="57" spans="2:22" ht="12.75">
      <c r="B57" t="s">
        <v>43</v>
      </c>
      <c r="G57" s="4"/>
      <c r="H57" s="4"/>
      <c r="J57" s="4"/>
      <c r="K57" s="4"/>
      <c r="N57" s="13"/>
      <c r="O57" s="13"/>
      <c r="P57" s="13"/>
      <c r="Q57" s="13"/>
      <c r="R57" s="13"/>
      <c r="S57" s="13"/>
      <c r="T57" s="7"/>
      <c r="U57" s="7"/>
      <c r="V57" s="7"/>
    </row>
    <row r="58" spans="2:22" ht="12.75">
      <c r="B58" t="s">
        <v>44</v>
      </c>
      <c r="G58" s="4"/>
      <c r="H58" s="4"/>
      <c r="J58" s="4"/>
      <c r="K58" s="4"/>
      <c r="N58" s="13"/>
      <c r="O58" s="13"/>
      <c r="P58" s="13"/>
      <c r="Q58" s="13"/>
      <c r="R58" s="13"/>
      <c r="S58" s="13"/>
      <c r="T58" s="13"/>
      <c r="U58" s="13"/>
      <c r="V58" s="13"/>
    </row>
    <row r="59" spans="14:22" ht="12.75">
      <c r="N59" s="13"/>
      <c r="O59" s="13"/>
      <c r="P59" s="13"/>
      <c r="Q59" s="13"/>
      <c r="R59" s="13"/>
      <c r="S59" s="13"/>
      <c r="T59" s="7"/>
      <c r="U59" s="7"/>
      <c r="V59" s="7"/>
    </row>
    <row r="60" spans="1:22" ht="12.75">
      <c r="A60" t="s">
        <v>45</v>
      </c>
      <c r="B60" t="s">
        <v>46</v>
      </c>
      <c r="N60" s="13"/>
      <c r="O60" s="13"/>
      <c r="P60" s="13"/>
      <c r="Q60" s="13"/>
      <c r="R60" s="13"/>
      <c r="S60" s="13"/>
      <c r="T60" s="13"/>
      <c r="U60" s="13"/>
      <c r="V60" s="13"/>
    </row>
    <row r="61" spans="2:22" ht="12.75">
      <c r="B61" t="s">
        <v>47</v>
      </c>
      <c r="N61" s="13"/>
      <c r="O61" s="13"/>
      <c r="P61" s="13"/>
      <c r="Q61" s="13"/>
      <c r="R61" s="13"/>
      <c r="S61" s="13"/>
      <c r="T61" s="7"/>
      <c r="U61" s="7"/>
      <c r="V61" s="7"/>
    </row>
    <row r="62" spans="2:22" ht="12.75">
      <c r="B62" t="s">
        <v>48</v>
      </c>
      <c r="N62" s="13"/>
      <c r="O62" s="13"/>
      <c r="P62" s="13"/>
      <c r="Q62" s="13"/>
      <c r="R62" s="13"/>
      <c r="S62" s="13"/>
      <c r="T62" s="13"/>
      <c r="U62" s="13"/>
      <c r="V62" s="13"/>
    </row>
    <row r="63" spans="14:22" ht="12.75">
      <c r="N63" s="13"/>
      <c r="O63" s="13"/>
      <c r="P63" s="13"/>
      <c r="Q63" s="13"/>
      <c r="R63" s="13"/>
      <c r="S63" s="13"/>
      <c r="T63" s="7"/>
      <c r="U63" s="7"/>
      <c r="V63" s="7"/>
    </row>
    <row r="64" spans="2:22" ht="12.75">
      <c r="B64" t="s">
        <v>80</v>
      </c>
      <c r="G64" s="14">
        <v>0.3</v>
      </c>
      <c r="H64" s="14">
        <v>1.67</v>
      </c>
      <c r="J64" s="14">
        <v>5.28</v>
      </c>
      <c r="K64">
        <v>8.29</v>
      </c>
      <c r="N64" s="13"/>
      <c r="O64" s="13"/>
      <c r="P64" s="13"/>
      <c r="Q64" s="13"/>
      <c r="R64" s="13"/>
      <c r="S64" s="13"/>
      <c r="T64" s="13"/>
      <c r="U64" s="13"/>
      <c r="V64" s="13"/>
    </row>
    <row r="65" spans="7:22" ht="12.75">
      <c r="G65" s="14"/>
      <c r="H65" s="14"/>
      <c r="J65" s="14"/>
      <c r="N65" s="13"/>
      <c r="O65" s="13"/>
      <c r="P65" s="13"/>
      <c r="Q65" s="13"/>
      <c r="R65" s="13"/>
      <c r="S65" s="13"/>
      <c r="T65" s="13"/>
      <c r="U65" s="13"/>
      <c r="V65" s="13"/>
    </row>
    <row r="66" spans="2:22" ht="12.75">
      <c r="B66" t="s">
        <v>104</v>
      </c>
      <c r="G66" s="4">
        <v>120023</v>
      </c>
      <c r="H66" s="20">
        <v>118192</v>
      </c>
      <c r="J66" s="4">
        <v>120318</v>
      </c>
      <c r="K66" s="4">
        <v>118205</v>
      </c>
      <c r="N66" s="13"/>
      <c r="O66" s="13"/>
      <c r="P66" s="13"/>
      <c r="Q66" s="13"/>
      <c r="R66" s="13"/>
      <c r="S66" s="13"/>
      <c r="T66" s="7"/>
      <c r="U66" s="7"/>
      <c r="V66" s="7"/>
    </row>
    <row r="67" spans="7:22" ht="12.75">
      <c r="G67" s="4"/>
      <c r="N67" s="13"/>
      <c r="O67" s="13"/>
      <c r="P67" s="13"/>
      <c r="Q67" s="13"/>
      <c r="R67" s="13"/>
      <c r="S67" s="13"/>
      <c r="T67" s="7"/>
      <c r="U67" s="7"/>
      <c r="V67" s="7"/>
    </row>
    <row r="68" spans="2:22" ht="12.75">
      <c r="B68" t="s">
        <v>81</v>
      </c>
      <c r="G68" s="22" t="s">
        <v>113</v>
      </c>
      <c r="H68" s="22" t="s">
        <v>113</v>
      </c>
      <c r="J68" s="22" t="s">
        <v>113</v>
      </c>
      <c r="K68" s="22" t="s">
        <v>113</v>
      </c>
      <c r="N68" s="13"/>
      <c r="O68" s="13"/>
      <c r="P68" s="13"/>
      <c r="Q68" s="13"/>
      <c r="R68" s="13"/>
      <c r="S68" s="13"/>
      <c r="T68" s="7"/>
      <c r="U68" s="7"/>
      <c r="V68" s="7"/>
    </row>
    <row r="69" spans="2:22" ht="12.75">
      <c r="B69" t="s">
        <v>112</v>
      </c>
      <c r="G69" s="22"/>
      <c r="N69" s="13"/>
      <c r="O69" s="13"/>
      <c r="P69" s="13"/>
      <c r="Q69" s="13"/>
      <c r="R69" s="13"/>
      <c r="S69" s="13"/>
      <c r="T69" s="7"/>
      <c r="U69" s="7"/>
      <c r="V69" s="7"/>
    </row>
    <row r="70" spans="14:22" ht="12.75">
      <c r="N70" s="13"/>
      <c r="O70" s="13"/>
      <c r="P70" s="13"/>
      <c r="Q70" s="13"/>
      <c r="R70" s="13"/>
      <c r="S70" s="13"/>
      <c r="T70" s="7"/>
      <c r="U70" s="7"/>
      <c r="V70" s="7"/>
    </row>
    <row r="71" spans="2:22" ht="12.75">
      <c r="B71" t="s">
        <v>103</v>
      </c>
      <c r="G71" s="4">
        <v>118996</v>
      </c>
      <c r="H71" s="20">
        <v>119917</v>
      </c>
      <c r="J71" s="4">
        <v>120059</v>
      </c>
      <c r="K71" s="4">
        <v>119930</v>
      </c>
      <c r="N71" s="13"/>
      <c r="O71" s="13"/>
      <c r="P71" s="13"/>
      <c r="Q71" s="13"/>
      <c r="R71" s="13"/>
      <c r="S71" s="13"/>
      <c r="T71" s="7"/>
      <c r="U71" s="7"/>
      <c r="V71" s="7"/>
    </row>
    <row r="72" spans="14:22" ht="12.75">
      <c r="N72" s="13"/>
      <c r="O72" s="13"/>
      <c r="P72" s="13"/>
      <c r="Q72" s="13"/>
      <c r="R72" s="13"/>
      <c r="S72" s="13"/>
      <c r="T72" s="7"/>
      <c r="U72" s="7"/>
      <c r="V72" s="7"/>
    </row>
    <row r="73" spans="1:22" ht="12.75">
      <c r="A73" s="15" t="s">
        <v>78</v>
      </c>
      <c r="B73" t="s">
        <v>79</v>
      </c>
      <c r="G73" s="1" t="s">
        <v>83</v>
      </c>
      <c r="H73" s="1" t="s">
        <v>83</v>
      </c>
      <c r="J73" s="1" t="s">
        <v>83</v>
      </c>
      <c r="K73" s="1" t="s">
        <v>83</v>
      </c>
      <c r="N73" s="13"/>
      <c r="O73" s="13"/>
      <c r="P73" s="13"/>
      <c r="Q73" s="13"/>
      <c r="R73" s="13"/>
      <c r="S73" s="13"/>
      <c r="T73" s="7"/>
      <c r="U73" s="7"/>
      <c r="V73" s="7"/>
    </row>
    <row r="74" spans="14:22" ht="12.75"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.75">
      <c r="A75" t="s">
        <v>10</v>
      </c>
      <c r="B75" t="s">
        <v>82</v>
      </c>
      <c r="G75" s="1" t="s">
        <v>83</v>
      </c>
      <c r="H75" s="1" t="s">
        <v>83</v>
      </c>
      <c r="J75" s="1" t="s">
        <v>83</v>
      </c>
      <c r="K75" s="1" t="s">
        <v>83</v>
      </c>
      <c r="N75" s="13"/>
      <c r="O75" s="13"/>
      <c r="P75" s="13"/>
      <c r="Q75" s="13"/>
      <c r="R75" s="13"/>
      <c r="S75" s="13"/>
      <c r="T75" s="7"/>
      <c r="U75" s="7"/>
      <c r="V75" s="7"/>
    </row>
    <row r="76" spans="14:22" ht="12.75">
      <c r="N76" s="13"/>
      <c r="O76" s="13"/>
      <c r="P76" s="13"/>
      <c r="Q76" s="13"/>
      <c r="R76" s="13"/>
      <c r="S76" s="13"/>
      <c r="T76" s="13"/>
      <c r="U76" s="13"/>
      <c r="V76" s="13"/>
    </row>
    <row r="77" spans="2:22" ht="12.75">
      <c r="B77" t="s">
        <v>111</v>
      </c>
      <c r="N77" s="13"/>
      <c r="O77" s="13"/>
      <c r="P77" s="13"/>
      <c r="Q77" s="13"/>
      <c r="R77" s="13"/>
      <c r="S77" s="13"/>
      <c r="T77" s="7"/>
      <c r="U77" s="7"/>
      <c r="V77" s="7"/>
    </row>
    <row r="78" spans="2:22" ht="12.75">
      <c r="B78" t="s">
        <v>109</v>
      </c>
      <c r="N78" s="13"/>
      <c r="O78" s="13"/>
      <c r="P78" s="13"/>
      <c r="Q78" s="13"/>
      <c r="R78" s="13"/>
      <c r="S78" s="13"/>
      <c r="T78" s="13"/>
      <c r="U78" s="13"/>
      <c r="V78" s="13"/>
    </row>
    <row r="79" spans="2:22" ht="12.75">
      <c r="B79" t="s">
        <v>110</v>
      </c>
      <c r="N79" s="13"/>
      <c r="O79" s="13"/>
      <c r="P79" s="13"/>
      <c r="Q79" s="13"/>
      <c r="R79" s="13"/>
      <c r="S79" s="13"/>
      <c r="T79" s="7"/>
      <c r="U79" s="7"/>
      <c r="V79" s="7"/>
    </row>
    <row r="80" spans="14:22" ht="12.75">
      <c r="N80" s="13"/>
      <c r="O80" s="13"/>
      <c r="P80" s="13"/>
      <c r="Q80" s="13"/>
      <c r="R80" s="13"/>
      <c r="S80" s="13"/>
      <c r="T80" s="7"/>
      <c r="U80" s="7"/>
      <c r="V80" s="7"/>
    </row>
    <row r="81" spans="14:22" ht="12.75">
      <c r="N81" s="13"/>
      <c r="O81" s="13"/>
      <c r="P81" s="13"/>
      <c r="Q81" s="13"/>
      <c r="R81" s="13"/>
      <c r="S81" s="13"/>
      <c r="T81" s="7"/>
      <c r="U81" s="7"/>
      <c r="V81" s="7"/>
    </row>
    <row r="82" spans="14:22" ht="12.75">
      <c r="N82" s="13"/>
      <c r="O82" s="13"/>
      <c r="P82" s="13"/>
      <c r="Q82" s="13"/>
      <c r="R82" s="13"/>
      <c r="S82" s="13"/>
      <c r="T82" s="13"/>
      <c r="U82" s="13"/>
      <c r="V82" s="13"/>
    </row>
    <row r="83" spans="7:22" ht="12.75">
      <c r="G83" s="1"/>
      <c r="J83" s="1"/>
      <c r="K83" s="1"/>
      <c r="L83" s="1"/>
      <c r="N83" s="13"/>
      <c r="O83" s="13"/>
      <c r="P83" s="13"/>
      <c r="Q83" s="13"/>
      <c r="R83" s="13"/>
      <c r="S83" s="13"/>
      <c r="T83" s="19"/>
      <c r="U83" s="13"/>
      <c r="V83" s="13"/>
    </row>
    <row r="84" spans="7:22" ht="12.75">
      <c r="G84" s="1"/>
      <c r="J84" s="1"/>
      <c r="K84" s="1"/>
      <c r="L84" s="1"/>
      <c r="N84" s="13"/>
      <c r="O84" s="13"/>
      <c r="P84" s="13"/>
      <c r="Q84" s="13"/>
      <c r="R84" s="13"/>
      <c r="S84" s="13"/>
      <c r="T84" s="13"/>
      <c r="U84" s="13"/>
      <c r="V84" s="13"/>
    </row>
    <row r="85" spans="10:12" ht="12.75">
      <c r="J85" s="1"/>
      <c r="K85" s="1"/>
      <c r="L85" s="1"/>
    </row>
  </sheetData>
  <mergeCells count="2">
    <mergeCell ref="G7:H7"/>
    <mergeCell ref="J7:K7"/>
  </mergeCells>
  <printOptions horizontalCentered="1"/>
  <pageMargins left="0.75" right="0.75" top="0.75" bottom="0.75" header="0.5" footer="0.5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cp:lastPrinted>2001-04-30T08:59:01Z</cp:lastPrinted>
  <dcterms:created xsi:type="dcterms:W3CDTF">1999-04-23T06:48:49Z</dcterms:created>
  <dcterms:modified xsi:type="dcterms:W3CDTF">2001-04-30T04:07:52Z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