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ConBS" sheetId="1" r:id="rId1"/>
    <sheet name="ConPL" sheetId="2" r:id="rId2"/>
  </sheets>
  <definedNames>
    <definedName name="_xlnm.Print_Area" localSheetId="0">'ConBS'!$A$1:$L$83</definedName>
    <definedName name="_xlnm.Print_Area" localSheetId="1">'ConPL'!$A$1:$L$74</definedName>
  </definedNames>
  <calcPr fullCalcOnLoad="1"/>
</workbook>
</file>

<file path=xl/sharedStrings.xml><?xml version="1.0" encoding="utf-8"?>
<sst xmlns="http://schemas.openxmlformats.org/spreadsheetml/2006/main" count="123" uniqueCount="109">
  <si>
    <t xml:space="preserve">ANCOM BERHAD </t>
  </si>
  <si>
    <t>RM'000</t>
  </si>
  <si>
    <t>Turnover</t>
  </si>
  <si>
    <t>Investment income</t>
  </si>
  <si>
    <t>Other income including interest income</t>
  </si>
  <si>
    <t>2 (a)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</si>
  <si>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</si>
  <si>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</si>
  <si>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</si>
  <si>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</si>
  <si>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</si>
  <si>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 xml:space="preserve">   (b)</t>
  </si>
  <si>
    <t>Interest on borrowings</t>
  </si>
  <si>
    <t xml:space="preserve">   (c)</t>
  </si>
  <si>
    <t>1 (a)</t>
  </si>
  <si>
    <t>Depreciation and amortisation</t>
  </si>
  <si>
    <t xml:space="preserve">   (d)</t>
  </si>
  <si>
    <t>Exceptional items</t>
  </si>
  <si>
    <t xml:space="preserve">   (e)</t>
  </si>
  <si>
    <t xml:space="preserve">Operating profit/(loss) after interest on </t>
  </si>
  <si>
    <t xml:space="preserve">and exceptional items but before income </t>
  </si>
  <si>
    <t xml:space="preserve">   (f)</t>
  </si>
  <si>
    <t xml:space="preserve">   (g)</t>
  </si>
  <si>
    <t>Profit/(loss) before taxation, minority</t>
  </si>
  <si>
    <t xml:space="preserve">   (h)</t>
  </si>
  <si>
    <t>Taxation</t>
  </si>
  <si>
    <t xml:space="preserve">   (i)</t>
  </si>
  <si>
    <t>(i) Profit/(loss) after  taxation before</t>
  </si>
  <si>
    <t xml:space="preserve">    deducting minority interests</t>
  </si>
  <si>
    <t>(ii) Less minority interests</t>
  </si>
  <si>
    <t xml:space="preserve">   (j)</t>
  </si>
  <si>
    <t>Profit/(loss) after taxation attributable to</t>
  </si>
  <si>
    <t>members of the company</t>
  </si>
  <si>
    <t xml:space="preserve">   (k)</t>
  </si>
  <si>
    <t xml:space="preserve">(iii) Extraordinary items attributable to </t>
  </si>
  <si>
    <t>(ii)  Less minority interests</t>
  </si>
  <si>
    <t>(i)   Extraordinary items</t>
  </si>
  <si>
    <t xml:space="preserve">      members of the company</t>
  </si>
  <si>
    <t xml:space="preserve">    (j)</t>
  </si>
  <si>
    <t>Profit/(loss) after taxation and extraordinary</t>
  </si>
  <si>
    <t>items attributable to members of the</t>
  </si>
  <si>
    <t>company</t>
  </si>
  <si>
    <t>3 (a)</t>
  </si>
  <si>
    <t>Earnings per share based on 2(j) above after</t>
  </si>
  <si>
    <t xml:space="preserve">deducting any provision for preference </t>
  </si>
  <si>
    <t>dividends, if any:-</t>
  </si>
  <si>
    <t>(i) Basic (based on</t>
  </si>
  <si>
    <t xml:space="preserve">    ordinary shares)(sen)</t>
  </si>
  <si>
    <t>(ii) Fully diluted (based on</t>
  </si>
  <si>
    <t xml:space="preserve">     ordinary shares)(sen)</t>
  </si>
  <si>
    <t>ANCOM BERHAD</t>
  </si>
  <si>
    <t>AS AT</t>
  </si>
  <si>
    <t xml:space="preserve">    Stocks</t>
  </si>
  <si>
    <t xml:space="preserve">   </t>
  </si>
  <si>
    <t xml:space="preserve">    Provision for taxation</t>
  </si>
  <si>
    <t>Net tangible assets per share (sen)</t>
  </si>
  <si>
    <t>31.5.99</t>
  </si>
  <si>
    <t>ASSETS EMPLOYED</t>
  </si>
  <si>
    <t>FIXED ASSETS</t>
  </si>
  <si>
    <t>DEVELOPMENT PROPERTIES</t>
  </si>
  <si>
    <t>INVESTMENT IN ASSOCIATED COMPANIES</t>
  </si>
  <si>
    <t>OTHER INVESTMENTS - AT COST</t>
  </si>
  <si>
    <t>INTANGIBLE ASSETS</t>
  </si>
  <si>
    <t>GOODWILL ARISING ON CONSOLIDATION</t>
  </si>
  <si>
    <t>CURRENT ASSETS</t>
  </si>
  <si>
    <t xml:space="preserve">    Development  properties</t>
  </si>
  <si>
    <t xml:space="preserve">    Trade debtors</t>
  </si>
  <si>
    <t xml:space="preserve">    Other debtors, deposits &amp; prepayments</t>
  </si>
  <si>
    <t xml:space="preserve">    Amount due from associated companies</t>
  </si>
  <si>
    <t xml:space="preserve">    Short term deposits</t>
  </si>
  <si>
    <t xml:space="preserve">    Cash and bank balances</t>
  </si>
  <si>
    <t>CURRENT LIABILITIES</t>
  </si>
  <si>
    <t xml:space="preserve">    Trade creditors</t>
  </si>
  <si>
    <t xml:space="preserve">    Other creditors &amp; accruals</t>
  </si>
  <si>
    <t xml:space="preserve">    Hire-purchase &amp; lease creditors</t>
  </si>
  <si>
    <t xml:space="preserve">    Amount due to associated companies</t>
  </si>
  <si>
    <t xml:space="preserve">    Short term borrowings</t>
  </si>
  <si>
    <t xml:space="preserve">    Proposed dividend</t>
  </si>
  <si>
    <t>NET CURRENT ASSETS</t>
  </si>
  <si>
    <t>FINANCED BY</t>
  </si>
  <si>
    <t>SHARE CAPITAL</t>
  </si>
  <si>
    <t>RETAINED EARNINGS</t>
  </si>
  <si>
    <t>CAPITAL REDEMPTION RESERVES</t>
  </si>
  <si>
    <t>REVALUATION RESERVES</t>
  </si>
  <si>
    <t>CAPITAL RESERVES</t>
  </si>
  <si>
    <t>FOREIGN EXCHANGE RESERVES</t>
  </si>
  <si>
    <t>SHARE PREMIUM</t>
  </si>
  <si>
    <t>MERGER RESERVES/RELIEF</t>
  </si>
  <si>
    <t>SHAREHOLDERS' FUNDS</t>
  </si>
  <si>
    <t>MINORITY INTERESTS</t>
  </si>
  <si>
    <t>LONG TERM LOANS</t>
  </si>
  <si>
    <t>PROVISION FOR RETIREMENT BENEFITS</t>
  </si>
  <si>
    <t>HIRE-PURCHASE AND LEASE CREDITORS</t>
  </si>
  <si>
    <t>DEFERRED TAXATION</t>
  </si>
  <si>
    <t>tax, minority interests and extraordinary items</t>
  </si>
  <si>
    <t>Share in the results of associated  companies</t>
  </si>
  <si>
    <t>4 (a)</t>
  </si>
  <si>
    <t>Dividend per share (sen)</t>
  </si>
  <si>
    <t>Dividend description</t>
  </si>
  <si>
    <t>Note:</t>
  </si>
  <si>
    <t>31.05.00</t>
  </si>
  <si>
    <t>QUARTERLY REPORT ON CONSOLIDATED RESULTS FOR THE FINANCIAL QUARTER ENDED 31 MAY 2000</t>
  </si>
  <si>
    <t>(These figures have been audited)</t>
  </si>
  <si>
    <t>QTR ENDED 31 MAY</t>
  </si>
  <si>
    <t>CUM QTR TO 31 MAY</t>
  </si>
  <si>
    <t>Final</t>
  </si>
  <si>
    <t>No comparatives available as this is the Group's first quarterly report</t>
  </si>
  <si>
    <t>CONSOLIDATED BALANCE SHEETS</t>
  </si>
  <si>
    <t>CONSOLIDATED INCOME STATEMENTS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</si>
</sst>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00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3" xfId="15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10</xdr:row>
      <xdr:rowOff>38100</xdr:rowOff>
    </xdr:from>
    <xdr:to>
      <xdr:col>8</xdr:col>
      <xdr:colOff>0</xdr:colOff>
      <xdr:row>70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05300" y="1657350"/>
          <a:ext cx="685800" cy="970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32</xdr:row>
      <xdr:rowOff>152400</xdr:rowOff>
    </xdr:from>
    <xdr:to>
      <xdr:col>8</xdr:col>
      <xdr:colOff>38100</xdr:colOff>
      <xdr:row>36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343400" y="5334000"/>
          <a:ext cx="6858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N/A
(See  Note
 below)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="75" zoomScaleNormal="75" workbookViewId="0" topLeftCell="A61">
      <selection activeCell="L7" sqref="L7"/>
    </sheetView>
  </sheetViews>
  <sheetFormatPr defaultColWidth="9.140625" defaultRowHeight="12.75"/>
  <cols>
    <col min="9" max="9" width="10.7109375" style="0" customWidth="1"/>
    <col min="11" max="11" width="10.7109375" style="0" customWidth="1"/>
  </cols>
  <sheetData>
    <row r="1" spans="1:7" ht="12.75">
      <c r="A1" s="2" t="s">
        <v>50</v>
      </c>
      <c r="B1" s="2"/>
      <c r="C1" s="2"/>
      <c r="D1" s="2"/>
      <c r="E1" s="2"/>
      <c r="F1" s="2"/>
      <c r="G1" s="2"/>
    </row>
    <row r="2" spans="1:7" ht="12.75">
      <c r="A2" s="2" t="s">
        <v>101</v>
      </c>
      <c r="B2" s="2"/>
      <c r="C2" s="2"/>
      <c r="D2" s="2"/>
      <c r="E2" s="2"/>
      <c r="F2" s="2"/>
      <c r="G2" s="2"/>
    </row>
    <row r="3" spans="1:7" ht="12.75">
      <c r="A3" s="2" t="s">
        <v>102</v>
      </c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 t="s">
        <v>107</v>
      </c>
      <c r="B5" s="2"/>
      <c r="C5" s="2"/>
      <c r="D5" s="2"/>
      <c r="E5" s="2"/>
      <c r="F5" s="2"/>
      <c r="G5" s="2"/>
    </row>
    <row r="7" spans="9:11" ht="12.75">
      <c r="I7" s="3" t="s">
        <v>51</v>
      </c>
      <c r="K7" s="3" t="s">
        <v>51</v>
      </c>
    </row>
    <row r="8" spans="9:11" ht="12.75">
      <c r="I8" s="3" t="s">
        <v>100</v>
      </c>
      <c r="K8" s="3" t="s">
        <v>56</v>
      </c>
    </row>
    <row r="9" spans="9:11" ht="12.75">
      <c r="I9" s="3" t="s">
        <v>1</v>
      </c>
      <c r="K9" s="3" t="s">
        <v>1</v>
      </c>
    </row>
    <row r="10" spans="1:2" ht="12.75">
      <c r="A10" s="2" t="s">
        <v>57</v>
      </c>
      <c r="B10" s="2"/>
    </row>
    <row r="12" spans="1:11" ht="12.75">
      <c r="A12" t="s">
        <v>58</v>
      </c>
      <c r="I12" s="5">
        <v>281899</v>
      </c>
      <c r="J12" s="5"/>
      <c r="K12" s="5">
        <v>115205</v>
      </c>
    </row>
    <row r="13" spans="9:11" ht="12.75">
      <c r="I13" s="5"/>
      <c r="J13" s="5"/>
      <c r="K13" s="5"/>
    </row>
    <row r="14" spans="1:11" ht="12.75">
      <c r="A14" t="s">
        <v>59</v>
      </c>
      <c r="I14" s="5">
        <v>26177</v>
      </c>
      <c r="J14" s="5"/>
      <c r="K14" s="5">
        <v>26313</v>
      </c>
    </row>
    <row r="15" spans="9:11" ht="12.75">
      <c r="I15" s="5"/>
      <c r="J15" s="5"/>
      <c r="K15" s="5"/>
    </row>
    <row r="16" spans="1:11" ht="12.75">
      <c r="A16" t="s">
        <v>60</v>
      </c>
      <c r="I16" s="5">
        <f>8950+1354</f>
        <v>10304</v>
      </c>
      <c r="J16" s="5"/>
      <c r="K16" s="5">
        <v>5888</v>
      </c>
    </row>
    <row r="17" spans="9:11" ht="12.75">
      <c r="I17" s="5"/>
      <c r="J17" s="5"/>
      <c r="K17" s="5"/>
    </row>
    <row r="18" spans="1:11" ht="12.75">
      <c r="A18" t="s">
        <v>61</v>
      </c>
      <c r="I18" s="5">
        <v>42104</v>
      </c>
      <c r="J18" s="5"/>
      <c r="K18" s="5">
        <v>44346</v>
      </c>
    </row>
    <row r="19" spans="9:11" ht="12.75">
      <c r="I19" s="5"/>
      <c r="J19" s="5"/>
      <c r="K19" s="5"/>
    </row>
    <row r="20" spans="1:11" ht="12.75">
      <c r="A20" t="s">
        <v>62</v>
      </c>
      <c r="I20" s="5">
        <v>11136</v>
      </c>
      <c r="J20" s="5"/>
      <c r="K20" s="5">
        <v>6842</v>
      </c>
    </row>
    <row r="21" spans="9:11" ht="12.75">
      <c r="I21" s="5"/>
      <c r="J21" s="5"/>
      <c r="K21" s="5"/>
    </row>
    <row r="22" spans="1:11" ht="12.75">
      <c r="A22" t="s">
        <v>63</v>
      </c>
      <c r="I22" s="5">
        <v>54137</v>
      </c>
      <c r="J22" s="5"/>
      <c r="K22" s="5">
        <v>39743</v>
      </c>
    </row>
    <row r="23" spans="9:11" ht="12.75">
      <c r="I23" s="5"/>
      <c r="J23" s="5"/>
      <c r="K23" s="5"/>
    </row>
    <row r="24" spans="1:11" ht="12.75">
      <c r="A24" t="s">
        <v>64</v>
      </c>
      <c r="I24" s="8"/>
      <c r="J24" s="5"/>
      <c r="K24" s="8"/>
    </row>
    <row r="25" spans="1:11" ht="12.75">
      <c r="A25" t="s">
        <v>65</v>
      </c>
      <c r="I25" s="9">
        <v>5536</v>
      </c>
      <c r="J25" s="5"/>
      <c r="K25" s="9">
        <v>8036</v>
      </c>
    </row>
    <row r="26" spans="1:11" ht="12.75">
      <c r="A26" t="s">
        <v>52</v>
      </c>
      <c r="I26" s="9">
        <v>113289</v>
      </c>
      <c r="J26" s="5"/>
      <c r="K26" s="9">
        <v>22107</v>
      </c>
    </row>
    <row r="27" spans="1:11" ht="12.75">
      <c r="A27" t="s">
        <v>66</v>
      </c>
      <c r="I27" s="9">
        <v>233868</v>
      </c>
      <c r="J27" s="5"/>
      <c r="K27" s="9">
        <v>59815</v>
      </c>
    </row>
    <row r="28" spans="1:11" ht="12.75">
      <c r="A28" t="s">
        <v>67</v>
      </c>
      <c r="I28" s="9">
        <v>43160</v>
      </c>
      <c r="J28" s="5"/>
      <c r="K28" s="9">
        <v>9866</v>
      </c>
    </row>
    <row r="29" spans="1:11" ht="12.75">
      <c r="A29" t="s">
        <v>68</v>
      </c>
      <c r="I29" s="9">
        <v>2166</v>
      </c>
      <c r="J29" s="5"/>
      <c r="K29" s="9">
        <v>3107</v>
      </c>
    </row>
    <row r="30" spans="1:11" ht="12.75">
      <c r="A30" t="s">
        <v>69</v>
      </c>
      <c r="I30" s="9">
        <v>66091</v>
      </c>
      <c r="J30" s="5"/>
      <c r="K30" s="9">
        <v>35003</v>
      </c>
    </row>
    <row r="31" spans="1:11" ht="12.75">
      <c r="A31" t="s">
        <v>70</v>
      </c>
      <c r="I31" s="9">
        <v>28431</v>
      </c>
      <c r="J31" s="5"/>
      <c r="K31" s="9">
        <v>12351</v>
      </c>
    </row>
    <row r="32" spans="9:11" ht="12.75">
      <c r="I32" s="9"/>
      <c r="J32" s="5"/>
      <c r="K32" s="9"/>
    </row>
    <row r="33" spans="9:11" ht="12.75">
      <c r="I33" s="10">
        <f>SUM(I25:I31)</f>
        <v>492541</v>
      </c>
      <c r="J33" s="5"/>
      <c r="K33" s="10">
        <f>SUM(K25:K31)</f>
        <v>150285</v>
      </c>
    </row>
    <row r="34" spans="9:11" ht="12.75">
      <c r="I34" s="9"/>
      <c r="J34" s="5"/>
      <c r="K34" s="9"/>
    </row>
    <row r="35" spans="1:11" ht="12.75">
      <c r="A35" t="s">
        <v>71</v>
      </c>
      <c r="I35" s="9"/>
      <c r="J35" s="5"/>
      <c r="K35" s="9"/>
    </row>
    <row r="36" spans="1:11" ht="12.75">
      <c r="A36" t="s">
        <v>72</v>
      </c>
      <c r="I36" s="9">
        <v>107189</v>
      </c>
      <c r="J36" s="5"/>
      <c r="K36" s="9">
        <v>21315</v>
      </c>
    </row>
    <row r="37" spans="1:11" ht="12.75">
      <c r="A37" t="s">
        <v>73</v>
      </c>
      <c r="I37" s="15">
        <f>107686+56</f>
        <v>107742</v>
      </c>
      <c r="J37" s="5"/>
      <c r="K37" s="9">
        <v>20317</v>
      </c>
    </row>
    <row r="38" spans="1:11" ht="12.75">
      <c r="A38" t="s">
        <v>74</v>
      </c>
      <c r="I38" s="9">
        <v>1291</v>
      </c>
      <c r="J38" s="5"/>
      <c r="K38" s="9">
        <v>1031</v>
      </c>
    </row>
    <row r="39" spans="1:11" ht="12.75">
      <c r="A39" t="s">
        <v>75</v>
      </c>
      <c r="I39" s="9">
        <v>8088</v>
      </c>
      <c r="J39" s="5"/>
      <c r="K39" s="9">
        <v>186</v>
      </c>
    </row>
    <row r="40" spans="1:11" ht="12.75">
      <c r="A40" t="s">
        <v>76</v>
      </c>
      <c r="I40" s="9">
        <v>179683</v>
      </c>
      <c r="J40" s="5"/>
      <c r="K40" s="9">
        <v>47601</v>
      </c>
    </row>
    <row r="41" spans="1:11" ht="12.75">
      <c r="A41" t="s">
        <v>77</v>
      </c>
      <c r="I41" s="9">
        <v>3466</v>
      </c>
      <c r="J41" s="5"/>
      <c r="K41" s="9">
        <v>3362</v>
      </c>
    </row>
    <row r="42" spans="1:11" ht="12.75">
      <c r="A42" t="s">
        <v>54</v>
      </c>
      <c r="I42" s="9">
        <v>6383</v>
      </c>
      <c r="J42" s="5"/>
      <c r="K42" s="9">
        <v>2749</v>
      </c>
    </row>
    <row r="43" spans="1:11" ht="12.75">
      <c r="A43" t="s">
        <v>53</v>
      </c>
      <c r="I43" s="9"/>
      <c r="J43" s="5"/>
      <c r="K43" s="9"/>
    </row>
    <row r="44" spans="9:11" ht="12.75">
      <c r="I44" s="10">
        <f>SUM(I36:I42)</f>
        <v>413842</v>
      </c>
      <c r="J44" s="5"/>
      <c r="K44" s="10">
        <f>SUM(K36:K42)</f>
        <v>96561</v>
      </c>
    </row>
    <row r="45" spans="9:11" ht="12.75">
      <c r="I45" s="5"/>
      <c r="J45" s="5"/>
      <c r="K45" s="5"/>
    </row>
    <row r="46" spans="1:11" ht="12.75">
      <c r="A46" t="s">
        <v>78</v>
      </c>
      <c r="I46" s="5">
        <f>+I33-I44</f>
        <v>78699</v>
      </c>
      <c r="J46" s="5"/>
      <c r="K46" s="5">
        <f>+K33-K44</f>
        <v>53724</v>
      </c>
    </row>
    <row r="47" spans="9:11" ht="12.75">
      <c r="I47" s="5"/>
      <c r="J47" s="5"/>
      <c r="K47" s="5"/>
    </row>
    <row r="48" spans="9:11" ht="13.5" thickBot="1">
      <c r="I48" s="6">
        <f>SUM(I12:I22)+I46</f>
        <v>504456</v>
      </c>
      <c r="J48" s="5"/>
      <c r="K48" s="6">
        <f>SUM(K12:K22)+K46</f>
        <v>292061</v>
      </c>
    </row>
    <row r="49" spans="9:11" ht="13.5" thickTop="1">
      <c r="I49" s="5"/>
      <c r="J49" s="5"/>
      <c r="K49" s="5"/>
    </row>
    <row r="50" spans="1:11" ht="12.75">
      <c r="A50" s="2" t="s">
        <v>79</v>
      </c>
      <c r="B50" s="2"/>
      <c r="I50" s="5"/>
      <c r="J50" s="5"/>
      <c r="K50" s="5"/>
    </row>
    <row r="51" spans="9:11" ht="12.75">
      <c r="I51" s="5"/>
      <c r="J51" s="5"/>
      <c r="K51" s="5"/>
    </row>
    <row r="52" spans="1:11" ht="12.75">
      <c r="A52" t="s">
        <v>80</v>
      </c>
      <c r="I52" s="5">
        <v>120361</v>
      </c>
      <c r="J52" s="5"/>
      <c r="K52" s="5">
        <v>116761</v>
      </c>
    </row>
    <row r="53" ht="12.75">
      <c r="K53" s="5"/>
    </row>
    <row r="54" spans="1:11" ht="12.75">
      <c r="A54" t="s">
        <v>81</v>
      </c>
      <c r="I54" s="5">
        <v>45186</v>
      </c>
      <c r="J54" s="5"/>
      <c r="K54" s="5">
        <v>47534</v>
      </c>
    </row>
    <row r="55" spans="9:11" ht="12.75">
      <c r="I55" s="5"/>
      <c r="J55" s="5"/>
      <c r="K55" s="5"/>
    </row>
    <row r="56" spans="1:11" ht="12.75">
      <c r="A56" t="s">
        <v>82</v>
      </c>
      <c r="I56" s="5">
        <v>4917</v>
      </c>
      <c r="J56" s="5"/>
      <c r="K56" s="5">
        <v>4917</v>
      </c>
    </row>
    <row r="57" spans="9:11" ht="12.75">
      <c r="I57" s="5"/>
      <c r="J57" s="5"/>
      <c r="K57" s="5"/>
    </row>
    <row r="58" spans="1:11" ht="12.75">
      <c r="A58" t="s">
        <v>83</v>
      </c>
      <c r="I58" s="5">
        <v>20442</v>
      </c>
      <c r="J58" s="5"/>
      <c r="K58" s="5">
        <v>6995</v>
      </c>
    </row>
    <row r="59" spans="9:11" ht="12.75">
      <c r="I59" s="5"/>
      <c r="J59" s="5"/>
      <c r="K59" s="5"/>
    </row>
    <row r="60" spans="1:11" ht="12.75">
      <c r="A60" t="s">
        <v>84</v>
      </c>
      <c r="I60" s="5">
        <v>2349</v>
      </c>
      <c r="J60" s="5"/>
      <c r="K60" s="5">
        <v>2349</v>
      </c>
    </row>
    <row r="61" spans="9:11" ht="12.75">
      <c r="I61" s="5"/>
      <c r="J61" s="5"/>
      <c r="K61" s="5"/>
    </row>
    <row r="62" spans="1:11" ht="12.75">
      <c r="A62" t="s">
        <v>85</v>
      </c>
      <c r="I62" s="5">
        <v>-2107</v>
      </c>
      <c r="J62" s="5"/>
      <c r="K62" s="5">
        <v>-949</v>
      </c>
    </row>
    <row r="63" spans="9:11" ht="12.75">
      <c r="I63" s="5"/>
      <c r="J63" s="5"/>
      <c r="K63" s="5"/>
    </row>
    <row r="64" spans="1:11" ht="12.75">
      <c r="A64" t="s">
        <v>86</v>
      </c>
      <c r="I64" s="5">
        <v>75039</v>
      </c>
      <c r="J64" s="5"/>
      <c r="K64" s="5">
        <v>73365</v>
      </c>
    </row>
    <row r="65" spans="9:11" ht="12.75">
      <c r="I65" s="5"/>
      <c r="J65" s="5"/>
      <c r="K65" s="5"/>
    </row>
    <row r="66" spans="1:11" ht="12.75">
      <c r="A66" t="s">
        <v>87</v>
      </c>
      <c r="I66" s="5">
        <v>1282</v>
      </c>
      <c r="J66" s="5"/>
      <c r="K66" s="5">
        <v>1282</v>
      </c>
    </row>
    <row r="67" spans="9:11" ht="12.75">
      <c r="I67" s="8"/>
      <c r="J67" s="5"/>
      <c r="K67" s="8"/>
    </row>
    <row r="68" spans="1:11" ht="12.75">
      <c r="A68" t="s">
        <v>88</v>
      </c>
      <c r="I68" s="5">
        <f>SUM(I52:I66)</f>
        <v>267469</v>
      </c>
      <c r="J68" s="5"/>
      <c r="K68" s="5">
        <f>SUM(K52:K66)</f>
        <v>252254</v>
      </c>
    </row>
    <row r="69" spans="9:11" ht="12.75">
      <c r="I69" s="5"/>
      <c r="J69" s="5"/>
      <c r="K69" s="5"/>
    </row>
    <row r="70" spans="1:11" ht="12.75">
      <c r="A70" t="s">
        <v>89</v>
      </c>
      <c r="I70" s="5">
        <v>157376</v>
      </c>
      <c r="J70" s="5"/>
      <c r="K70" s="5">
        <v>10765</v>
      </c>
    </row>
    <row r="72" spans="1:11" ht="12.75">
      <c r="A72" t="s">
        <v>90</v>
      </c>
      <c r="I72" s="5">
        <v>76529</v>
      </c>
      <c r="J72" s="5"/>
      <c r="K72" s="5">
        <v>26086</v>
      </c>
    </row>
    <row r="73" spans="9:11" ht="12.75">
      <c r="I73" s="5"/>
      <c r="J73" s="5"/>
      <c r="K73" s="5"/>
    </row>
    <row r="74" spans="1:11" ht="12.75">
      <c r="A74" t="s">
        <v>91</v>
      </c>
      <c r="I74" s="5">
        <v>3276</v>
      </c>
      <c r="J74" s="5"/>
      <c r="K74" s="5">
        <v>0</v>
      </c>
    </row>
    <row r="75" spans="9:11" ht="12.75">
      <c r="I75" s="5"/>
      <c r="J75" s="5"/>
      <c r="K75" s="5"/>
    </row>
    <row r="76" spans="1:11" ht="12.75">
      <c r="A76" t="s">
        <v>92</v>
      </c>
      <c r="I76" s="5">
        <v>1619</v>
      </c>
      <c r="J76" s="5"/>
      <c r="K76" s="5">
        <v>1751</v>
      </c>
    </row>
    <row r="78" spans="1:11" ht="12.75">
      <c r="A78" t="s">
        <v>93</v>
      </c>
      <c r="I78" s="5">
        <v>-1813</v>
      </c>
      <c r="J78" s="5"/>
      <c r="K78" s="5">
        <v>1205</v>
      </c>
    </row>
    <row r="79" spans="9:11" ht="12.75">
      <c r="I79" s="5"/>
      <c r="J79" s="5"/>
      <c r="K79" s="5"/>
    </row>
    <row r="80" spans="9:11" ht="13.5" thickBot="1">
      <c r="I80" s="6">
        <f>SUM(I68:I78)</f>
        <v>504456</v>
      </c>
      <c r="J80" s="5"/>
      <c r="K80" s="6">
        <f>SUM(K68:K78)</f>
        <v>292061</v>
      </c>
    </row>
    <row r="81" ht="13.5" thickTop="1"/>
    <row r="82" spans="1:11" ht="12.75">
      <c r="A82" t="s">
        <v>55</v>
      </c>
      <c r="I82" s="11">
        <f>(I68-I20-I22)/I52</f>
        <v>1.6799129286064423</v>
      </c>
      <c r="K82">
        <v>1.76</v>
      </c>
    </row>
  </sheetData>
  <printOptions/>
  <pageMargins left="0.75" right="0.75" top="1" bottom="1" header="0.5" footer="0.5"/>
  <pageSetup fitToHeight="1" fitToWidth="1" horizontalDpi="360" verticalDpi="36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zoomScale="75" zoomScaleNormal="75" workbookViewId="0" topLeftCell="A70">
      <selection activeCell="L9" sqref="L9"/>
    </sheetView>
  </sheetViews>
  <sheetFormatPr defaultColWidth="9.140625" defaultRowHeight="12.75"/>
  <cols>
    <col min="1" max="1" width="6.57421875" style="0" customWidth="1"/>
    <col min="5" max="6" width="9.7109375" style="0" customWidth="1"/>
    <col min="7" max="8" width="10.7109375" style="0" customWidth="1"/>
    <col min="9" max="9" width="5.7109375" style="0" customWidth="1"/>
    <col min="10" max="11" width="10.7109375" style="0" customWidth="1"/>
    <col min="18" max="18" width="10.7109375" style="0" customWidth="1"/>
    <col min="19" max="19" width="5.7109375" style="0" customWidth="1"/>
    <col min="20" max="20" width="10.7109375" style="0" customWidth="1"/>
  </cols>
  <sheetData>
    <row r="1" spans="1:16" ht="12.75">
      <c r="A1" s="2" t="s">
        <v>0</v>
      </c>
      <c r="B1" s="2"/>
      <c r="C1" s="2"/>
      <c r="D1" s="2"/>
      <c r="E1" s="2"/>
      <c r="F1" s="2"/>
      <c r="G1" s="2"/>
      <c r="H1" s="2"/>
      <c r="I1" s="2"/>
      <c r="M1" s="2"/>
      <c r="N1" s="2"/>
      <c r="O1" s="2"/>
      <c r="P1" s="2"/>
    </row>
    <row r="2" spans="1:16" ht="12.75">
      <c r="A2" s="2" t="s">
        <v>101</v>
      </c>
      <c r="B2" s="2"/>
      <c r="C2" s="2"/>
      <c r="D2" s="2"/>
      <c r="E2" s="2"/>
      <c r="F2" s="2"/>
      <c r="G2" s="2"/>
      <c r="H2" s="2"/>
      <c r="I2" s="2"/>
      <c r="M2" s="2"/>
      <c r="N2" s="2"/>
      <c r="O2" s="2"/>
      <c r="P2" s="2"/>
    </row>
    <row r="3" spans="1:9" ht="12.75">
      <c r="A3" s="2" t="s">
        <v>102</v>
      </c>
      <c r="B3" s="2"/>
      <c r="C3" s="2"/>
      <c r="D3" s="2"/>
      <c r="E3" s="2"/>
      <c r="F3" s="2"/>
      <c r="G3" s="2"/>
      <c r="H3" s="2"/>
      <c r="I3" s="2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R4" s="3"/>
      <c r="T4" s="3"/>
    </row>
    <row r="5" spans="1:20" ht="12.75">
      <c r="A5" s="2" t="s">
        <v>108</v>
      </c>
      <c r="B5" s="2"/>
      <c r="C5" s="2"/>
      <c r="D5" s="2"/>
      <c r="E5" s="2"/>
      <c r="F5" s="2"/>
      <c r="G5" s="2"/>
      <c r="H5" s="2"/>
      <c r="I5" s="2"/>
      <c r="R5" s="3"/>
      <c r="T5" s="3"/>
    </row>
    <row r="6" spans="18:20" ht="12.75">
      <c r="R6" s="3"/>
      <c r="T6" s="3"/>
    </row>
    <row r="7" spans="7:11" ht="12.75">
      <c r="G7" s="18" t="s">
        <v>103</v>
      </c>
      <c r="H7" s="18"/>
      <c r="J7" s="18" t="s">
        <v>104</v>
      </c>
      <c r="K7" s="18"/>
    </row>
    <row r="8" spans="7:11" ht="12.75">
      <c r="G8" s="3">
        <v>2000</v>
      </c>
      <c r="H8" s="3">
        <v>1999</v>
      </c>
      <c r="J8" s="3">
        <v>2000</v>
      </c>
      <c r="K8" s="3">
        <v>1999</v>
      </c>
    </row>
    <row r="9" spans="7:11" ht="12.75">
      <c r="G9" s="1" t="s">
        <v>1</v>
      </c>
      <c r="H9" s="1" t="s">
        <v>1</v>
      </c>
      <c r="J9" s="4" t="s">
        <v>1</v>
      </c>
      <c r="K9" s="4" t="s">
        <v>1</v>
      </c>
    </row>
    <row r="11" spans="1:11" ht="12.75">
      <c r="A11" t="s">
        <v>14</v>
      </c>
      <c r="B11" t="s">
        <v>2</v>
      </c>
      <c r="G11" s="5">
        <f>J11-478040</f>
        <v>232654</v>
      </c>
      <c r="H11" s="5"/>
      <c r="J11" s="5">
        <v>710694</v>
      </c>
      <c r="K11" s="5">
        <v>252413</v>
      </c>
    </row>
    <row r="12" spans="7:11" ht="12.75">
      <c r="G12" s="5"/>
      <c r="H12" s="5"/>
      <c r="J12" s="5"/>
      <c r="K12" s="5"/>
    </row>
    <row r="13" spans="1:11" ht="12.75">
      <c r="A13" t="s">
        <v>11</v>
      </c>
      <c r="B13" t="s">
        <v>3</v>
      </c>
      <c r="G13" s="5">
        <f>J13-1103</f>
        <v>1654</v>
      </c>
      <c r="H13" s="5"/>
      <c r="J13" s="5">
        <f>965+397+288+1107</f>
        <v>2757</v>
      </c>
      <c r="K13" s="5">
        <f>435+203</f>
        <v>638</v>
      </c>
    </row>
    <row r="14" spans="7:11" ht="12.75">
      <c r="G14" s="5"/>
      <c r="H14" s="5"/>
      <c r="J14" s="5"/>
      <c r="K14" s="5"/>
    </row>
    <row r="15" spans="1:11" ht="12.75">
      <c r="A15" t="s">
        <v>13</v>
      </c>
      <c r="B15" t="s">
        <v>4</v>
      </c>
      <c r="G15" s="5">
        <f>J15-1244</f>
        <v>2679</v>
      </c>
      <c r="H15" s="5"/>
      <c r="J15" s="5">
        <f>915+3008</f>
        <v>3923</v>
      </c>
      <c r="K15" s="5">
        <f>3470+3692</f>
        <v>7162</v>
      </c>
    </row>
    <row r="16" spans="7:11" ht="12.75">
      <c r="G16" s="5"/>
      <c r="H16" s="5"/>
      <c r="J16" s="5"/>
      <c r="K16" s="5"/>
    </row>
    <row r="17" spans="1:11" ht="12.75">
      <c r="A17" t="s">
        <v>5</v>
      </c>
      <c r="B17" t="s">
        <v>6</v>
      </c>
      <c r="G17" s="7">
        <f>J17-49624</f>
        <v>29079</v>
      </c>
      <c r="H17" s="7"/>
      <c r="J17" s="5">
        <f>J28-J26-J24-J22</f>
        <v>78703</v>
      </c>
      <c r="K17" s="5">
        <f>K28-K26-K24-K22</f>
        <v>34728</v>
      </c>
    </row>
    <row r="18" spans="2:11" ht="12.75">
      <c r="B18" t="s">
        <v>8</v>
      </c>
      <c r="G18" s="5"/>
      <c r="H18" s="5"/>
      <c r="J18" s="5"/>
      <c r="K18" s="5"/>
    </row>
    <row r="19" spans="2:20" ht="12.75">
      <c r="B19" t="s">
        <v>9</v>
      </c>
      <c r="G19" s="5"/>
      <c r="H19" s="5"/>
      <c r="J19" s="5"/>
      <c r="K19" s="5"/>
      <c r="R19" s="13"/>
      <c r="S19" s="13"/>
      <c r="T19" s="13"/>
    </row>
    <row r="20" spans="2:20" ht="12.75">
      <c r="B20" t="s">
        <v>10</v>
      </c>
      <c r="G20" s="5"/>
      <c r="H20" s="5"/>
      <c r="J20" s="5"/>
      <c r="K20" s="5"/>
      <c r="R20" s="13"/>
      <c r="S20" s="13"/>
      <c r="T20" s="13"/>
    </row>
    <row r="21" spans="7:20" ht="12.75">
      <c r="G21" s="5"/>
      <c r="H21" s="5"/>
      <c r="J21" s="5"/>
      <c r="K21" s="5"/>
      <c r="R21" s="13"/>
      <c r="S21" s="13"/>
      <c r="T21" s="13"/>
    </row>
    <row r="22" spans="1:20" ht="12.75">
      <c r="A22" t="s">
        <v>11</v>
      </c>
      <c r="B22" t="s">
        <v>12</v>
      </c>
      <c r="G22" s="5">
        <f>J22+11803</f>
        <v>-5406</v>
      </c>
      <c r="H22" s="5"/>
      <c r="J22" s="5">
        <f>-(588+14276+2345)</f>
        <v>-17209</v>
      </c>
      <c r="K22" s="5">
        <f>-(1288+4286+1867)</f>
        <v>-7441</v>
      </c>
      <c r="R22" s="13"/>
      <c r="S22" s="13"/>
      <c r="T22" s="13"/>
    </row>
    <row r="23" spans="7:20" ht="12.75">
      <c r="G23" s="5"/>
      <c r="H23" s="5"/>
      <c r="J23" s="5"/>
      <c r="K23" s="5"/>
      <c r="R23" s="13"/>
      <c r="S23" s="13"/>
      <c r="T23" s="13"/>
    </row>
    <row r="24" spans="1:20" ht="12.75">
      <c r="A24" t="s">
        <v>13</v>
      </c>
      <c r="B24" t="s">
        <v>15</v>
      </c>
      <c r="G24" s="5">
        <f>J24+25114</f>
        <v>-8904</v>
      </c>
      <c r="H24" s="5"/>
      <c r="J24" s="5">
        <f>-(26031+3494)-(13+4480)</f>
        <v>-34018</v>
      </c>
      <c r="K24" s="5">
        <f>-(5523+3807+1520)</f>
        <v>-10850</v>
      </c>
      <c r="R24" s="13"/>
      <c r="S24" s="13"/>
      <c r="T24" s="13"/>
    </row>
    <row r="25" spans="7:20" ht="12.75">
      <c r="G25" s="5"/>
      <c r="H25" s="5"/>
      <c r="J25" s="5"/>
      <c r="K25" s="5"/>
      <c r="R25" s="13"/>
      <c r="S25" s="13"/>
      <c r="T25" s="13"/>
    </row>
    <row r="26" spans="1:20" ht="12.75">
      <c r="A26" t="s">
        <v>16</v>
      </c>
      <c r="B26" t="s">
        <v>17</v>
      </c>
      <c r="G26" s="5">
        <f>J26-0</f>
        <v>-27363</v>
      </c>
      <c r="H26" s="5"/>
      <c r="J26" s="5">
        <v>-27363</v>
      </c>
      <c r="K26" s="5">
        <v>0</v>
      </c>
      <c r="R26" s="13"/>
      <c r="S26" s="13"/>
      <c r="T26" s="13"/>
    </row>
    <row r="27" spans="7:20" ht="12.75">
      <c r="G27" s="5"/>
      <c r="H27" s="5"/>
      <c r="J27" s="5"/>
      <c r="K27" s="5"/>
      <c r="R27" s="13"/>
      <c r="S27" s="13"/>
      <c r="T27" s="13"/>
    </row>
    <row r="28" spans="1:20" ht="12.75">
      <c r="A28" t="s">
        <v>18</v>
      </c>
      <c r="B28" t="s">
        <v>19</v>
      </c>
      <c r="G28" s="5">
        <f>SUM(G17:G26)</f>
        <v>-12594</v>
      </c>
      <c r="H28" s="7"/>
      <c r="J28" s="5">
        <v>113</v>
      </c>
      <c r="K28" s="7">
        <v>16437</v>
      </c>
      <c r="R28" s="13"/>
      <c r="S28" s="13"/>
      <c r="T28" s="13"/>
    </row>
    <row r="29" spans="2:20" ht="12.75">
      <c r="B29" t="s">
        <v>7</v>
      </c>
      <c r="G29" s="5"/>
      <c r="H29" s="5"/>
      <c r="J29" s="5"/>
      <c r="K29" s="5"/>
      <c r="R29" s="13"/>
      <c r="S29" s="13"/>
      <c r="T29" s="13"/>
    </row>
    <row r="30" spans="2:20" ht="12.75">
      <c r="B30" t="s">
        <v>20</v>
      </c>
      <c r="G30" s="5"/>
      <c r="H30" s="5"/>
      <c r="J30" s="5"/>
      <c r="K30" s="5"/>
      <c r="R30" s="13"/>
      <c r="S30" s="13"/>
      <c r="T30" s="13"/>
    </row>
    <row r="31" spans="2:20" ht="12.75">
      <c r="B31" t="s">
        <v>94</v>
      </c>
      <c r="G31" s="5"/>
      <c r="H31" s="5"/>
      <c r="J31" s="5"/>
      <c r="K31" s="5"/>
      <c r="R31" s="13"/>
      <c r="S31" s="13"/>
      <c r="T31" s="13"/>
    </row>
    <row r="32" spans="7:20" ht="12.75">
      <c r="G32" s="5"/>
      <c r="H32" s="5"/>
      <c r="J32" s="5"/>
      <c r="K32" s="5"/>
      <c r="R32" s="13"/>
      <c r="S32" s="13"/>
      <c r="T32" s="13"/>
    </row>
    <row r="33" spans="1:20" ht="12.75">
      <c r="A33" t="s">
        <v>21</v>
      </c>
      <c r="B33" t="s">
        <v>95</v>
      </c>
      <c r="G33" s="5">
        <f>J33-1240</f>
        <v>397</v>
      </c>
      <c r="H33" s="5"/>
      <c r="J33" s="5">
        <v>1637</v>
      </c>
      <c r="K33" s="5">
        <v>-384</v>
      </c>
      <c r="R33" s="13"/>
      <c r="S33" s="13"/>
      <c r="T33" s="13"/>
    </row>
    <row r="34" spans="7:20" ht="12.75">
      <c r="G34" s="5"/>
      <c r="H34" s="14"/>
      <c r="J34" s="5"/>
      <c r="K34" s="14"/>
      <c r="R34" s="13"/>
      <c r="S34" s="13"/>
      <c r="T34" s="13"/>
    </row>
    <row r="35" spans="1:20" ht="12.75">
      <c r="A35" t="s">
        <v>22</v>
      </c>
      <c r="B35" t="s">
        <v>23</v>
      </c>
      <c r="G35" s="5">
        <f>+G28+G33</f>
        <v>-12197</v>
      </c>
      <c r="H35" s="14"/>
      <c r="J35" s="5">
        <f>+J28+J33</f>
        <v>1750</v>
      </c>
      <c r="K35" s="14">
        <f>+K28+K33</f>
        <v>16053</v>
      </c>
      <c r="R35" s="13"/>
      <c r="S35" s="13"/>
      <c r="T35" s="13"/>
    </row>
    <row r="36" spans="2:20" ht="12.75">
      <c r="B36" t="s">
        <v>10</v>
      </c>
      <c r="G36" s="5"/>
      <c r="H36" s="14"/>
      <c r="J36" s="5"/>
      <c r="K36" s="14"/>
      <c r="R36" s="13"/>
      <c r="S36" s="13"/>
      <c r="T36" s="13"/>
    </row>
    <row r="37" spans="7:20" ht="12.75">
      <c r="G37" s="5"/>
      <c r="H37" s="5"/>
      <c r="J37" s="5"/>
      <c r="K37" s="5"/>
      <c r="R37" s="13"/>
      <c r="S37" s="13"/>
      <c r="T37" s="13"/>
    </row>
    <row r="38" spans="1:20" ht="12.75">
      <c r="A38" t="s">
        <v>24</v>
      </c>
      <c r="B38" t="s">
        <v>25</v>
      </c>
      <c r="G38" s="5">
        <f>J38+1157</f>
        <v>-3909</v>
      </c>
      <c r="H38" s="5"/>
      <c r="J38" s="5">
        <v>-5066</v>
      </c>
      <c r="K38" s="5">
        <v>384</v>
      </c>
      <c r="R38" s="13"/>
      <c r="S38" s="13"/>
      <c r="T38" s="13"/>
    </row>
    <row r="39" spans="7:20" ht="12.75">
      <c r="G39" s="5"/>
      <c r="H39" s="5"/>
      <c r="J39" s="5"/>
      <c r="K39" s="5"/>
      <c r="R39" s="13"/>
      <c r="S39" s="13"/>
      <c r="T39" s="13"/>
    </row>
    <row r="40" spans="1:20" ht="12.75">
      <c r="A40" t="s">
        <v>26</v>
      </c>
      <c r="B40" t="s">
        <v>27</v>
      </c>
      <c r="G40" s="5">
        <f>+G35+G38</f>
        <v>-16106</v>
      </c>
      <c r="H40" s="5"/>
      <c r="J40" s="5">
        <f>+J35+J38</f>
        <v>-3316</v>
      </c>
      <c r="K40" s="5">
        <f>+K35+K38</f>
        <v>16437</v>
      </c>
      <c r="R40" s="13"/>
      <c r="S40" s="13"/>
      <c r="T40" s="13"/>
    </row>
    <row r="41" spans="2:20" ht="12.75">
      <c r="B41" t="s">
        <v>28</v>
      </c>
      <c r="G41" s="5"/>
      <c r="H41" s="5"/>
      <c r="J41" s="5"/>
      <c r="K41" s="5"/>
      <c r="R41" s="13"/>
      <c r="S41" s="13"/>
      <c r="T41" s="13"/>
    </row>
    <row r="42" spans="7:20" ht="12.75">
      <c r="G42" s="5"/>
      <c r="H42" s="5"/>
      <c r="J42" s="5"/>
      <c r="K42" s="5"/>
      <c r="R42" s="13"/>
      <c r="S42" s="13"/>
      <c r="T42" s="13"/>
    </row>
    <row r="43" spans="2:20" ht="12.75">
      <c r="B43" t="s">
        <v>29</v>
      </c>
      <c r="G43" s="5">
        <f>J43+2986</f>
        <v>7468</v>
      </c>
      <c r="H43" s="5"/>
      <c r="J43" s="7">
        <v>4482</v>
      </c>
      <c r="K43" s="5">
        <v>-393</v>
      </c>
      <c r="R43" s="13"/>
      <c r="S43" s="13"/>
      <c r="T43" s="13"/>
    </row>
    <row r="44" spans="7:20" ht="12.75">
      <c r="G44" s="5"/>
      <c r="H44" s="5"/>
      <c r="J44" s="5"/>
      <c r="K44" s="5"/>
      <c r="R44" s="13"/>
      <c r="S44" s="13"/>
      <c r="T44" s="13"/>
    </row>
    <row r="45" spans="1:20" ht="12.75">
      <c r="A45" t="s">
        <v>30</v>
      </c>
      <c r="B45" t="s">
        <v>31</v>
      </c>
      <c r="G45" s="5">
        <f>+G40+G43</f>
        <v>-8638</v>
      </c>
      <c r="H45" s="5"/>
      <c r="J45" s="5">
        <f>+J40+J43</f>
        <v>1166</v>
      </c>
      <c r="K45" s="5">
        <f>+K40+K43</f>
        <v>16044</v>
      </c>
      <c r="R45" s="13"/>
      <c r="S45" s="13"/>
      <c r="T45" s="13"/>
    </row>
    <row r="46" spans="2:20" ht="12.75">
      <c r="B46" t="s">
        <v>32</v>
      </c>
      <c r="G46" s="5"/>
      <c r="H46" s="5"/>
      <c r="J46" s="5"/>
      <c r="K46" s="5"/>
      <c r="R46" s="13"/>
      <c r="S46" s="13"/>
      <c r="T46" s="13"/>
    </row>
    <row r="47" spans="7:20" ht="12.75">
      <c r="G47" s="5"/>
      <c r="H47" s="5"/>
      <c r="J47" s="5"/>
      <c r="K47" s="5"/>
      <c r="R47" s="13"/>
      <c r="S47" s="13"/>
      <c r="T47" s="13"/>
    </row>
    <row r="48" spans="1:20" ht="12.75">
      <c r="A48" t="s">
        <v>33</v>
      </c>
      <c r="B48" t="s">
        <v>36</v>
      </c>
      <c r="G48" s="5">
        <v>0</v>
      </c>
      <c r="H48" s="5"/>
      <c r="J48" s="5">
        <v>0</v>
      </c>
      <c r="K48" s="5">
        <v>0</v>
      </c>
      <c r="R48" s="13"/>
      <c r="S48" s="13"/>
      <c r="T48" s="13"/>
    </row>
    <row r="49" spans="2:20" ht="12.75">
      <c r="B49" t="s">
        <v>35</v>
      </c>
      <c r="G49" s="5">
        <v>0</v>
      </c>
      <c r="H49" s="5"/>
      <c r="J49" s="5">
        <v>0</v>
      </c>
      <c r="K49" s="5">
        <v>0</v>
      </c>
      <c r="R49" s="13"/>
      <c r="S49" s="13"/>
      <c r="T49" s="13"/>
    </row>
    <row r="50" spans="2:20" ht="12.75">
      <c r="B50" t="s">
        <v>34</v>
      </c>
      <c r="G50" s="5">
        <v>0</v>
      </c>
      <c r="H50" s="5"/>
      <c r="J50" s="5">
        <v>0</v>
      </c>
      <c r="K50" s="5">
        <v>0</v>
      </c>
      <c r="R50" s="13"/>
      <c r="S50" s="13"/>
      <c r="T50" s="13"/>
    </row>
    <row r="51" spans="2:20" ht="12.75">
      <c r="B51" t="s">
        <v>37</v>
      </c>
      <c r="G51" s="5"/>
      <c r="H51" s="5"/>
      <c r="J51" s="5"/>
      <c r="K51" s="5"/>
      <c r="R51" s="13"/>
      <c r="S51" s="13"/>
      <c r="T51" s="13"/>
    </row>
    <row r="52" spans="7:20" ht="12.75">
      <c r="G52" s="5"/>
      <c r="H52" s="5"/>
      <c r="J52" s="5"/>
      <c r="K52" s="5"/>
      <c r="R52" s="13"/>
      <c r="S52" s="13"/>
      <c r="T52" s="13"/>
    </row>
    <row r="53" spans="1:20" ht="12.75">
      <c r="A53" t="s">
        <v>38</v>
      </c>
      <c r="B53" t="s">
        <v>39</v>
      </c>
      <c r="G53" s="5">
        <f>SUM(G45:G51)</f>
        <v>-8638</v>
      </c>
      <c r="H53" s="5"/>
      <c r="J53" s="5">
        <f>SUM(J45:J51)</f>
        <v>1166</v>
      </c>
      <c r="K53" s="5">
        <f>SUM(K45:K51)</f>
        <v>16044</v>
      </c>
      <c r="R53" s="13"/>
      <c r="S53" s="13"/>
      <c r="T53" s="13"/>
    </row>
    <row r="54" spans="2:20" ht="12.75">
      <c r="B54" t="s">
        <v>40</v>
      </c>
      <c r="G54" s="5"/>
      <c r="H54" s="5"/>
      <c r="J54" s="5"/>
      <c r="K54" s="5"/>
      <c r="R54" s="13"/>
      <c r="S54" s="13"/>
      <c r="T54" s="13"/>
    </row>
    <row r="55" spans="2:20" ht="12.75">
      <c r="B55" t="s">
        <v>41</v>
      </c>
      <c r="G55" s="5"/>
      <c r="H55" s="5"/>
      <c r="J55" s="5"/>
      <c r="K55" s="5"/>
      <c r="R55" s="13"/>
      <c r="S55" s="13"/>
      <c r="T55" s="13"/>
    </row>
    <row r="56" spans="18:20" ht="12.75">
      <c r="R56" s="13"/>
      <c r="S56" s="13"/>
      <c r="T56" s="13"/>
    </row>
    <row r="57" spans="1:20" ht="12.75">
      <c r="A57" t="s">
        <v>42</v>
      </c>
      <c r="B57" t="s">
        <v>43</v>
      </c>
      <c r="R57" s="13"/>
      <c r="S57" s="13"/>
      <c r="T57" s="13"/>
    </row>
    <row r="58" spans="2:20" ht="12.75">
      <c r="B58" t="s">
        <v>44</v>
      </c>
      <c r="R58" s="13"/>
      <c r="S58" s="13"/>
      <c r="T58" s="13"/>
    </row>
    <row r="59" spans="2:20" ht="12.75">
      <c r="B59" t="s">
        <v>45</v>
      </c>
      <c r="R59" s="13"/>
      <c r="S59" s="13"/>
      <c r="T59" s="13"/>
    </row>
    <row r="60" spans="18:20" ht="12.75">
      <c r="R60" s="13"/>
      <c r="S60" s="13"/>
      <c r="T60" s="13"/>
    </row>
    <row r="61" spans="2:20" ht="12.75">
      <c r="B61" t="s">
        <v>46</v>
      </c>
      <c r="G61" s="12">
        <v>-7.26</v>
      </c>
      <c r="H61" s="12"/>
      <c r="J61" s="12">
        <v>0.98</v>
      </c>
      <c r="K61" s="12">
        <v>13.6</v>
      </c>
      <c r="R61" s="13"/>
      <c r="S61" s="13"/>
      <c r="T61" s="13"/>
    </row>
    <row r="62" spans="2:20" ht="12.75">
      <c r="B62" t="s">
        <v>47</v>
      </c>
      <c r="R62" s="13"/>
      <c r="S62" s="13"/>
      <c r="T62" s="13"/>
    </row>
    <row r="63" spans="18:20" ht="12.75">
      <c r="R63" s="13"/>
      <c r="S63" s="13"/>
      <c r="T63" s="13"/>
    </row>
    <row r="64" spans="2:20" ht="12.75">
      <c r="B64" t="s">
        <v>48</v>
      </c>
      <c r="G64" s="12">
        <v>-6.77</v>
      </c>
      <c r="H64" s="12"/>
      <c r="J64" s="12">
        <v>1.32</v>
      </c>
      <c r="K64" s="12">
        <v>13.62</v>
      </c>
      <c r="R64" s="13"/>
      <c r="S64" s="13"/>
      <c r="T64" s="13"/>
    </row>
    <row r="65" spans="2:20" ht="12.75">
      <c r="B65" t="s">
        <v>49</v>
      </c>
      <c r="R65" s="13"/>
      <c r="S65" s="13"/>
      <c r="T65" s="13"/>
    </row>
    <row r="66" spans="18:20" ht="12.75">
      <c r="R66" s="13"/>
      <c r="S66" s="13"/>
      <c r="T66" s="13"/>
    </row>
    <row r="67" spans="1:20" ht="12.75">
      <c r="A67" t="s">
        <v>96</v>
      </c>
      <c r="B67" t="s">
        <v>97</v>
      </c>
      <c r="G67" s="17">
        <v>4</v>
      </c>
      <c r="H67" s="1"/>
      <c r="I67" s="1"/>
      <c r="J67" s="16">
        <f>4/100*100</f>
        <v>4</v>
      </c>
      <c r="K67" s="16">
        <v>4</v>
      </c>
      <c r="R67" s="13"/>
      <c r="S67" s="13"/>
      <c r="T67" s="13"/>
    </row>
    <row r="68" spans="7:20" ht="12.75">
      <c r="G68" s="1"/>
      <c r="H68" s="1"/>
      <c r="I68" s="1"/>
      <c r="J68" s="1"/>
      <c r="K68" s="1"/>
      <c r="R68" s="13"/>
      <c r="S68" s="13"/>
      <c r="T68" s="13"/>
    </row>
    <row r="69" spans="1:20" ht="12.75">
      <c r="A69" t="s">
        <v>11</v>
      </c>
      <c r="B69" t="s">
        <v>98</v>
      </c>
      <c r="G69" s="1" t="s">
        <v>105</v>
      </c>
      <c r="H69" s="1"/>
      <c r="I69" s="1"/>
      <c r="J69" s="1" t="s">
        <v>105</v>
      </c>
      <c r="K69" s="1" t="s">
        <v>105</v>
      </c>
      <c r="R69" s="13"/>
      <c r="S69" s="13"/>
      <c r="T69" s="13"/>
    </row>
    <row r="70" spans="18:20" ht="12.75">
      <c r="R70" s="13"/>
      <c r="S70" s="13"/>
      <c r="T70" s="13"/>
    </row>
    <row r="71" spans="18:20" ht="12.75">
      <c r="R71" s="13"/>
      <c r="S71" s="13"/>
      <c r="T71" s="13"/>
    </row>
    <row r="72" spans="18:20" ht="12.75">
      <c r="R72" s="13"/>
      <c r="S72" s="13"/>
      <c r="T72" s="13"/>
    </row>
    <row r="73" spans="1:20" ht="12.75">
      <c r="A73" t="s">
        <v>99</v>
      </c>
      <c r="B73" t="s">
        <v>106</v>
      </c>
      <c r="R73" s="13"/>
      <c r="S73" s="13"/>
      <c r="T73" s="13"/>
    </row>
    <row r="74" spans="18:20" ht="12.75">
      <c r="R74" s="13"/>
      <c r="S74" s="13"/>
      <c r="T74" s="13"/>
    </row>
    <row r="75" spans="18:20" ht="12.75">
      <c r="R75" s="13"/>
      <c r="S75" s="13"/>
      <c r="T75" s="13"/>
    </row>
    <row r="76" spans="7:20" ht="12.75">
      <c r="G76" s="1"/>
      <c r="J76" s="1"/>
      <c r="K76" s="1"/>
      <c r="R76" s="13"/>
      <c r="S76" s="13"/>
      <c r="T76" s="13"/>
    </row>
    <row r="77" spans="7:20" ht="12.75">
      <c r="G77" s="1"/>
      <c r="J77" s="1"/>
      <c r="K77" s="1"/>
      <c r="R77" s="13"/>
      <c r="S77" s="13"/>
      <c r="T77" s="13"/>
    </row>
    <row r="78" spans="10:20" ht="12.75">
      <c r="J78" s="1"/>
      <c r="K78" s="1"/>
      <c r="R78" s="13"/>
      <c r="S78" s="13"/>
      <c r="T78" s="13"/>
    </row>
    <row r="79" spans="18:20" ht="12.75">
      <c r="R79" s="13"/>
      <c r="S79" s="13"/>
      <c r="T79" s="13"/>
    </row>
    <row r="80" spans="18:20" ht="12.75">
      <c r="R80" s="13"/>
      <c r="S80" s="13"/>
      <c r="T80" s="13"/>
    </row>
    <row r="81" spans="18:20" ht="12.75">
      <c r="R81" s="13"/>
      <c r="S81" s="13"/>
      <c r="T81" s="13"/>
    </row>
    <row r="82" spans="18:20" ht="12.75">
      <c r="R82" s="13"/>
      <c r="S82" s="13"/>
      <c r="T82" s="13"/>
    </row>
    <row r="83" spans="18:20" ht="12.75">
      <c r="R83" s="13"/>
      <c r="S83" s="13"/>
      <c r="T83" s="13"/>
    </row>
    <row r="84" spans="18:20" ht="12.75">
      <c r="R84" s="13"/>
      <c r="S84" s="13"/>
      <c r="T84" s="13"/>
    </row>
    <row r="85" spans="18:20" ht="12.75">
      <c r="R85" s="13"/>
      <c r="S85" s="13"/>
      <c r="T85" s="13"/>
    </row>
    <row r="86" spans="18:20" ht="12.75">
      <c r="R86" s="13"/>
      <c r="S86" s="13"/>
      <c r="T86" s="13"/>
    </row>
    <row r="87" spans="18:20" ht="12.75">
      <c r="R87" s="13"/>
      <c r="S87" s="13"/>
      <c r="T87" s="13"/>
    </row>
    <row r="88" spans="18:20" ht="12.75">
      <c r="R88" s="13"/>
      <c r="S88" s="13"/>
      <c r="T88" s="13"/>
    </row>
    <row r="89" spans="18:20" ht="12.75">
      <c r="R89" s="13"/>
      <c r="S89" s="13"/>
      <c r="T89" s="13"/>
    </row>
    <row r="90" spans="18:20" ht="12.75">
      <c r="R90" s="13"/>
      <c r="S90" s="13"/>
      <c r="T90" s="13"/>
    </row>
    <row r="91" spans="18:20" ht="12.75">
      <c r="R91" s="13"/>
      <c r="S91" s="13"/>
      <c r="T91" s="13"/>
    </row>
    <row r="92" spans="18:20" ht="12.75">
      <c r="R92" s="13"/>
      <c r="S92" s="13"/>
      <c r="T92" s="13"/>
    </row>
    <row r="93" spans="18:20" ht="12.75">
      <c r="R93" s="13"/>
      <c r="S93" s="13"/>
      <c r="T93" s="13"/>
    </row>
    <row r="94" spans="18:20" ht="12.75">
      <c r="R94" s="13"/>
      <c r="S94" s="13"/>
      <c r="T94" s="13"/>
    </row>
  </sheetData>
  <mergeCells count="2">
    <mergeCell ref="G7:H7"/>
    <mergeCell ref="J7:K7"/>
  </mergeCells>
  <printOptions/>
  <pageMargins left="1" right="0.75" top="1" bottom="1" header="0.5" footer="0.5"/>
  <pageSetup horizontalDpi="360" verticalDpi="36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Ancom Berhad</cp:lastModifiedBy>
  <cp:lastPrinted>2000-07-24T03:48:20Z</cp:lastPrinted>
  <dcterms:created xsi:type="dcterms:W3CDTF">1999-04-23T06:48:49Z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