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150" activeTab="0"/>
  </bookViews>
  <sheets>
    <sheet name="PartA" sheetId="1" r:id="rId1"/>
    <sheet name="Income stat" sheetId="2" r:id="rId2"/>
    <sheet name="Notes" sheetId="3" r:id="rId3"/>
    <sheet name="Bal sheet" sheetId="4" r:id="rId4"/>
    <sheet name="Equity" sheetId="5" r:id="rId5"/>
    <sheet name="cashflow" sheetId="6" r:id="rId6"/>
  </sheets>
  <definedNames>
    <definedName name="_xlnm.Print_Area" localSheetId="3">'Bal sheet'!$B$2:$E$59</definedName>
    <definedName name="_xlnm.Print_Area" localSheetId="5">'cashflow'!$B$3:$F$51</definedName>
    <definedName name="_xlnm.Print_Area" localSheetId="4">'Equity'!$B$2:$G$51</definedName>
    <definedName name="_xlnm.Print_Area" localSheetId="1">'Income stat'!$B$2:$F$44</definedName>
    <definedName name="_xlnm.Print_Area" localSheetId="2">'Notes'!$A$1:$I$316</definedName>
    <definedName name="_xlnm.Print_Area" localSheetId="0">'PartA'!$B$1:$G$61</definedName>
  </definedNames>
  <calcPr fullCalcOnLoad="1"/>
</workbook>
</file>

<file path=xl/sharedStrings.xml><?xml version="1.0" encoding="utf-8"?>
<sst xmlns="http://schemas.openxmlformats.org/spreadsheetml/2006/main" count="504" uniqueCount="341">
  <si>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</si>
  <si>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</si>
  <si>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</si>
  <si>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</si>
  <si>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</si>
  <si>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</si>
  <si>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</si>
  <si>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</si>
  <si>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</si>
  <si>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</si>
  <si>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</si>
  <si>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</si>
  <si>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</si>
  <si>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</si>
  <si>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</si>
  <si>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</si>
  <si>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</si>
  <si>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</si>
  <si>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</si>
  <si>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Profit after tax</t>
  </si>
  <si>
    <t>Net Profit for the period</t>
  </si>
  <si>
    <t>EPS -  Basic</t>
  </si>
  <si>
    <t xml:space="preserve">          -  Diluted </t>
  </si>
  <si>
    <t>( The figures have not yet been audited )</t>
  </si>
  <si>
    <t>CONSOLIDATED  BALANCE  SHEET</t>
  </si>
  <si>
    <t>Property , Plant &amp; Equipment</t>
  </si>
  <si>
    <t>Other Investments</t>
  </si>
  <si>
    <t>Current Assets</t>
  </si>
  <si>
    <t xml:space="preserve">      Inventories</t>
  </si>
  <si>
    <t xml:space="preserve">      Cash &amp; Cash Equivalents</t>
  </si>
  <si>
    <t>Current  Liabilities</t>
  </si>
  <si>
    <t xml:space="preserve">      Taxation</t>
  </si>
  <si>
    <t>Net Current Assets</t>
  </si>
  <si>
    <t>Share Capital</t>
  </si>
  <si>
    <t>Shareholders' Fund</t>
  </si>
  <si>
    <t xml:space="preserve">      Deferred taxation</t>
  </si>
  <si>
    <t xml:space="preserve">AS AT </t>
  </si>
  <si>
    <t xml:space="preserve">END OF </t>
  </si>
  <si>
    <t>AS AT</t>
  </si>
  <si>
    <t xml:space="preserve">PRECEEDING </t>
  </si>
  <si>
    <t>FINANCIAL</t>
  </si>
  <si>
    <t>YEAR END</t>
  </si>
  <si>
    <t>( UNAUDITED )</t>
  </si>
  <si>
    <t>( AUDITED )</t>
  </si>
  <si>
    <t>Retained</t>
  </si>
  <si>
    <t>Total</t>
  </si>
  <si>
    <t>Balance as at 1 January 2002</t>
  </si>
  <si>
    <t>Condensed Consolidated Statement of Changes in Equity</t>
  </si>
  <si>
    <t>Non-Current Liability</t>
  </si>
  <si>
    <t>UAC BERHAD (5149-H)</t>
  </si>
  <si>
    <t>UAC  BERHAD (5149-H)</t>
  </si>
  <si>
    <t>Net profit before tax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</si>
  <si>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</si>
  <si>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</si>
  <si>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</si>
  <si>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</si>
  <si>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</si>
  <si>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</si>
  <si>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</si>
  <si>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</si>
  <si>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</si>
  <si>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</si>
  <si>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</si>
  <si>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</si>
  <si>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</si>
  <si>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</si>
  <si>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</si>
  <si>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</si>
  <si>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 at beginning of year</t>
  </si>
  <si>
    <t>Cash &amp; cash equivalents at end of year</t>
  </si>
  <si>
    <t>Reserves *</t>
  </si>
  <si>
    <t>Net Tangible Assets per share (RM)</t>
  </si>
  <si>
    <t>"</t>
  </si>
  <si>
    <t xml:space="preserve">A sum of RM 4,210,000 and RM 9,565,000 was capitalised from the Share Premium Account and </t>
  </si>
  <si>
    <t>Retained Profit respectively upon the allotment of 13,775,000 ordinary shares of RM 1.00 each pursuant</t>
  </si>
  <si>
    <t>to the Bonus Issue of 1:4 on 1 April 2002.</t>
  </si>
  <si>
    <t>*</t>
  </si>
  <si>
    <t>( The figures have not been audited )</t>
  </si>
  <si>
    <t>CONDENSED CONSOLIDATED CASH FLOW STATEMENTS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</si>
  <si>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</si>
  <si>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</si>
  <si>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</si>
  <si>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</si>
  <si>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</si>
  <si>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</si>
  <si>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</si>
  <si>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</si>
  <si>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</si>
  <si>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</si>
  <si>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</si>
  <si>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</si>
  <si>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 xml:space="preserve">There were no unusual items affecting assets, liabilities, equity, net income or cash flows for the current financial </t>
  </si>
  <si>
    <t xml:space="preserve">year-to-date. </t>
  </si>
  <si>
    <t>A5)</t>
  </si>
  <si>
    <t>Changes in estimates of amount reported</t>
  </si>
  <si>
    <t>A6)</t>
  </si>
  <si>
    <t>Debt and equity securities</t>
  </si>
  <si>
    <t xml:space="preserve">During the current financial year-to-date, the Company increased its issued and fully paid up share capital from </t>
  </si>
  <si>
    <t>(a)</t>
  </si>
  <si>
    <t>(b)</t>
  </si>
  <si>
    <t>exercised their options pursuant to the Employees' Share Option Scheme ("ESOS") which was implemented</t>
  </si>
  <si>
    <t>A7)</t>
  </si>
  <si>
    <t>Dividends paid</t>
  </si>
  <si>
    <t>A8)</t>
  </si>
  <si>
    <t>Segmental reporting</t>
  </si>
  <si>
    <t>.</t>
  </si>
  <si>
    <t>Others</t>
  </si>
  <si>
    <t>Eliminations</t>
  </si>
  <si>
    <t>Products</t>
  </si>
  <si>
    <t>External sales</t>
  </si>
  <si>
    <t>-</t>
  </si>
  <si>
    <t>Intersegment sales</t>
  </si>
  <si>
    <t>Total sales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</si>
  <si>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</si>
  <si>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</si>
  <si>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</si>
  <si>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</si>
  <si>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</si>
  <si>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</si>
  <si>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</si>
  <si>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</si>
  <si>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</si>
  <si>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</si>
  <si>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</si>
  <si>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</si>
  <si>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</si>
  <si>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</si>
  <si>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</si>
  <si>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</si>
  <si>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</si>
  <si>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</si>
  <si>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</si>
  <si>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</si>
  <si>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</si>
  <si>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>B6)</t>
  </si>
  <si>
    <t>Sale of unquoted investments and/or properties</t>
  </si>
  <si>
    <t>B7)</t>
  </si>
  <si>
    <t xml:space="preserve">3 months </t>
  </si>
  <si>
    <t>ended</t>
  </si>
  <si>
    <t>Total purchase consideration</t>
  </si>
  <si>
    <t>Total sale proceeds</t>
  </si>
  <si>
    <t>Total profit on disposal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</si>
  <si>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</si>
  <si>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</si>
  <si>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</si>
  <si>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</si>
  <si>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</si>
  <si>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</si>
  <si>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</si>
  <si>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</si>
  <si>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</si>
  <si>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</si>
  <si>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 xml:space="preserve">The Group does not have any off balance sheet financial instruments as at the date of this announcement. 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</si>
  <si>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</si>
  <si>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</si>
  <si>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</si>
  <si>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</si>
  <si>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</si>
  <si>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</si>
  <si>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</si>
  <si>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</si>
  <si>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</si>
  <si>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</si>
  <si>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</si>
  <si>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 xml:space="preserve">    ordinary shares for</t>
  </si>
  <si>
    <t>Purchases and disposals</t>
  </si>
  <si>
    <t>tax rate due to the availability of reinvestment allowance.</t>
  </si>
  <si>
    <t xml:space="preserve">The effective rate of taxation of the Group for the current quarter and financial year-to-date is lower than the statutory </t>
  </si>
  <si>
    <t>Net profit for the period            (RM'000)</t>
  </si>
  <si>
    <t xml:space="preserve">    ordinary shares in issue        ('000)</t>
  </si>
  <si>
    <t>Basic earnings per share           (sen)</t>
  </si>
  <si>
    <t xml:space="preserve">    ordinary shares in issue         ('000)</t>
  </si>
  <si>
    <t>Adjustment for share options      ('000)</t>
  </si>
  <si>
    <t xml:space="preserve">    diluted earnings per share      ('000)</t>
  </si>
  <si>
    <t>Diluted earnings per share          (sen)</t>
  </si>
  <si>
    <t xml:space="preserve"> RM'000 </t>
  </si>
  <si>
    <t xml:space="preserve"> RM'000</t>
  </si>
  <si>
    <t>Share</t>
  </si>
  <si>
    <t>Premium</t>
  </si>
  <si>
    <t>Revaluation</t>
  </si>
  <si>
    <t>Reserve</t>
  </si>
  <si>
    <t>UAC  BERHAD ( 5149-H )</t>
  </si>
  <si>
    <t>Profit/(Loss) after tax and</t>
  </si>
  <si>
    <t>minority interest</t>
  </si>
  <si>
    <t>Net profit/(loss) for the period</t>
  </si>
  <si>
    <t xml:space="preserve">Basic earnings/(loss) per </t>
  </si>
  <si>
    <t>share ( sen )</t>
  </si>
  <si>
    <t>Dividend per share (sen)</t>
  </si>
  <si>
    <t>Net tangible assets per</t>
  </si>
  <si>
    <t>share ( RM )</t>
  </si>
  <si>
    <t>AS AT END OF CURRENT QUARTER</t>
  </si>
  <si>
    <t>AS AT PRECEDING FINANCIAL YEAR END</t>
  </si>
  <si>
    <t>Part A2 : SUMMARY OF KEY FINANCIAL INFORMATION</t>
  </si>
  <si>
    <t>Part A3 : ADDITIONAL INFORMATION</t>
  </si>
  <si>
    <t>Gross interest income</t>
  </si>
  <si>
    <t>Profit/(Loss) from operations</t>
  </si>
  <si>
    <t>Gross interest expense</t>
  </si>
  <si>
    <t>Capital commitments</t>
  </si>
  <si>
    <t>Property, plant and equipment</t>
  </si>
  <si>
    <t>- contracted</t>
  </si>
  <si>
    <t>RM ' 000</t>
  </si>
  <si>
    <t>A13)</t>
  </si>
  <si>
    <t>Interim report for the three months ended 31 December 2002</t>
  </si>
  <si>
    <t>Summary of Key Financial Information for the financial period ended 31.12.2002</t>
  </si>
  <si>
    <t xml:space="preserve">      Provision</t>
  </si>
  <si>
    <t>Non-Current Assets</t>
  </si>
  <si>
    <t>( The Condensed Consolidated Balance Sheets should be read in conjunction with the Annual Financial</t>
  </si>
  <si>
    <t>Statements for the year ended 31 December 2001 )</t>
  </si>
  <si>
    <t>12 months ended 31 December 2002</t>
  </si>
  <si>
    <t>Net profit for the 12-month period</t>
  </si>
  <si>
    <t>Interim dividend for the year ended</t>
  </si>
  <si>
    <t>- 31 December 2002</t>
  </si>
  <si>
    <t>Bonus issue</t>
  </si>
  <si>
    <t>Issue of share capital</t>
  </si>
  <si>
    <t>- share issue cost</t>
  </si>
  <si>
    <t>The accounting policies adopted for the interim financial report are consistent with those adopted for the annual</t>
  </si>
  <si>
    <t>The Group is organised into two main business segments:</t>
  </si>
  <si>
    <t>Building &amp; Construction Products  - manufacture and sale of fibre cement boards, steel roof trusses and</t>
  </si>
  <si>
    <t>Building &amp;</t>
  </si>
  <si>
    <t>Construction</t>
  </si>
  <si>
    <t xml:space="preserve"> Group</t>
  </si>
  <si>
    <t>Taxation</t>
  </si>
  <si>
    <t>Minority interests</t>
  </si>
  <si>
    <t>Net profit for the period</t>
  </si>
  <si>
    <t xml:space="preserve">There are no material events subsequent to the end of the current quarter that have not been reflected in the financial </t>
  </si>
  <si>
    <t>statements as at the date of this announcement.</t>
  </si>
  <si>
    <t>the dissolution of CNA Engineering Holdings Sdn Bhd on 6 March 2002, pursuant to the Final Meeting for the</t>
  </si>
  <si>
    <t xml:space="preserve">As at the date of this announcement, there are no changes in contingent liabilities since the last annual balance           </t>
  </si>
  <si>
    <t>sheet date.  There are no contingent assets at the last annual balance sheet date or at the end of current quarter.</t>
  </si>
  <si>
    <t>- non contracted</t>
  </si>
  <si>
    <t>Material changes in profit before tax for the current quarter compared with preceding quarter</t>
  </si>
  <si>
    <t xml:space="preserve">      -   income tax</t>
  </si>
  <si>
    <t>There was no sale of unquoted investments and/or properties for the current quarter and financial year-to-date.</t>
  </si>
  <si>
    <t>Quoted securities</t>
  </si>
  <si>
    <t>There are no outstanding proposals as at the date of this announcement.</t>
  </si>
  <si>
    <t>Minority Interests</t>
  </si>
  <si>
    <t xml:space="preserve">      Trade &amp; Other Receivables</t>
  </si>
  <si>
    <t xml:space="preserve">      Trade &amp; Other Payables</t>
  </si>
  <si>
    <t xml:space="preserve">      Dividends Payable</t>
  </si>
  <si>
    <t xml:space="preserve">12 months ended </t>
  </si>
  <si>
    <t>31 December 2001</t>
  </si>
  <si>
    <t>31 December 2002</t>
  </si>
  <si>
    <t>Approved capital expenditure not provided for in the financial statements as at 31 December 2002 is as follows:</t>
  </si>
  <si>
    <t>31.12.2002</t>
  </si>
  <si>
    <t>31.12.2001</t>
  </si>
  <si>
    <t>12 months ended</t>
  </si>
  <si>
    <t xml:space="preserve">12 months </t>
  </si>
  <si>
    <t>Investment as at 31 December 2002</t>
  </si>
  <si>
    <t>Balance as at 31 December 2002</t>
  </si>
  <si>
    <t>12 months ended 31 December 2001</t>
  </si>
  <si>
    <t>Balance as at 1 January 2001</t>
  </si>
  <si>
    <t>1st Interim dividend for the year ended</t>
  </si>
  <si>
    <t>- 31 December 2001</t>
  </si>
  <si>
    <t>2nd Interim dividend for the year ended</t>
  </si>
  <si>
    <t>Balance as at 31 December 2001</t>
  </si>
  <si>
    <t>Earnings</t>
  </si>
  <si>
    <t>RM 55,100,000 to RM 70,786,000 as a result of :</t>
  </si>
  <si>
    <t>the issue and allotment of 1,911,000 new ordinary shares of RM 1.00 each to eligible employees who had</t>
  </si>
  <si>
    <t>with effect from 29 April 2002.</t>
  </si>
  <si>
    <t>a bonus issue of 13,775,000 new ordinary shares of RM 1.00 each which were allotted on 1 April 2002; and</t>
  </si>
  <si>
    <t>Segment result</t>
  </si>
  <si>
    <t>Unallocated income</t>
  </si>
  <si>
    <t>Profit from operation</t>
  </si>
  <si>
    <t>members' voluntary winding up of CNA Engineering Holdings Sdn Bhd held on 5 December 2001; and</t>
  </si>
  <si>
    <t>The Group did not issue any profit forecast or profit guarantee during the current financial year-to-date.</t>
  </si>
  <si>
    <t>There were no group borrowings and debt securities as at 31 December 2002.</t>
  </si>
  <si>
    <t xml:space="preserve">(v)  in respect of deposited securities, entitlement to dividends will be determined on the basis of the record of </t>
  </si>
  <si>
    <t>The final dividend will be recognised in the financial statements upon the approval by shareholders at the forthcoming</t>
  </si>
  <si>
    <t>Annual General Meeting of the Company.</t>
  </si>
  <si>
    <t>Kuala Lumpur</t>
  </si>
  <si>
    <t>MAICSA No. 7009211</t>
  </si>
  <si>
    <t>Company Secretary</t>
  </si>
  <si>
    <t>Ooi Lee Choo</t>
  </si>
  <si>
    <t>UAC BERHAD</t>
  </si>
  <si>
    <t>By Order of the Board</t>
  </si>
  <si>
    <t>and construction products segment.</t>
  </si>
  <si>
    <t>Unallocated cost</t>
  </si>
  <si>
    <t>The newly issued shares rank pari passu in all respects with the existing ordinary shares of the Company.</t>
  </si>
  <si>
    <t>securities during the current financial year-to-date.</t>
  </si>
  <si>
    <t xml:space="preserve">Intersegment sales comprises sales of fibre cement boards to the other segment and rental charge to the building </t>
  </si>
  <si>
    <t>Profit/(Loss) before tax</t>
  </si>
  <si>
    <t>- exercise of share options</t>
  </si>
  <si>
    <t xml:space="preserve">Non-operating items </t>
  </si>
  <si>
    <t>Prospects for the current financial year</t>
  </si>
  <si>
    <t>Other than the above, there were no cancellations, repurchases or resale and repayment of debt and equity</t>
  </si>
  <si>
    <t>The shortage of construction labour continued to affect demand for building and construction products.  This was</t>
  </si>
  <si>
    <t>reflected in the Group revenue of the quarter ended December 2002, which was 6.5% lower than that of the equivalent</t>
  </si>
  <si>
    <t>quarter last year.  This resulted in a 3.7% drop in Group pre-tax profit for the quarter, to RM9.8 million.</t>
  </si>
  <si>
    <t xml:space="preserve">Group revenue in 2002 of RM197.6 million represented a 10.1% growth over that of 2001.  The quantum of sales </t>
  </si>
  <si>
    <t>than compensated for a marginal sales drop for fibre cement boards.  The higher revenue helped Group pre-tax</t>
  </si>
  <si>
    <t>profit reach RM44.2 million, 4.1% higher than last year's figure.</t>
  </si>
  <si>
    <t>Group profit before tax for the current quarter at RM9.8 million was 2.9% lower than that of the preceding quarter,</t>
  </si>
  <si>
    <t>The labour shortage in the domestic construction sector is envisaged to be adequately resolved in 2003, leading to</t>
  </si>
  <si>
    <t>the resumption of delayed construction projects.  However, uncertainties in the global economy may impact on new</t>
  </si>
  <si>
    <t>domestic projects and external demand for the Group's products and services.  Our operating environment is</t>
  </si>
  <si>
    <t>in 2003.</t>
  </si>
  <si>
    <t xml:space="preserve">This interim report is prepared in accordance with MASB 26 "Interim Financial Reporting" and paragraph 9.22 of </t>
  </si>
  <si>
    <t xml:space="preserve">the Kuala Lumpur Stock Exchange Listing Requirements, and should be read in conjunction with the Group's </t>
  </si>
  <si>
    <t>financial statements for the year ended 31 December 2001.</t>
  </si>
  <si>
    <t>The audit report of the Company's preceding annual  financial statements for the year ended 31 December 2001</t>
  </si>
  <si>
    <t>was not qualified.</t>
  </si>
  <si>
    <t xml:space="preserve">There were no changes in estimates of amounts reported in prior interim quarters of the current financial year </t>
  </si>
  <si>
    <t>and no changes in estimates of amounts reported in prior financial years which have a material impact in the</t>
  </si>
  <si>
    <t>current quarter.</t>
  </si>
  <si>
    <t>2002.</t>
  </si>
  <si>
    <t xml:space="preserve">The valuations of property, plant and equipment have been brought forward, without any amendments from the </t>
  </si>
  <si>
    <t>previous annual financial statements.</t>
  </si>
  <si>
    <t>as mentioned below :-</t>
  </si>
  <si>
    <t>There were no changes in the composition of the Group for the current quarter and financial year-to-date other than</t>
  </si>
  <si>
    <t xml:space="preserve">the Company acquired the balance of 30% equity interest comprising 558,000 ordinary shares of RM 1.00 each </t>
  </si>
  <si>
    <t xml:space="preserve">in UAC Steel Systems Sdn. Bhd. for a total cash consideration of RM 1,674,000. The acquisition was completed </t>
  </si>
  <si>
    <t>on 12 December 2002 and the Company now holds 100% equity interest in UAC Steel Systems Sdn. Bhd.</t>
  </si>
  <si>
    <t>(i)  A final dividend has been recommended;</t>
  </si>
  <si>
    <t xml:space="preserve">financial statements for the year ended 31 December 2001 except that comparative figures have been extended </t>
  </si>
  <si>
    <t>to conform with changes in presentation due to adoption of MASB 22 "Segment Reporting".</t>
  </si>
  <si>
    <t xml:space="preserve">                                                        polyethylene pipes and fittings. </t>
  </si>
  <si>
    <t>Others                                            - property holding; sale of specialised connectors and provision of onsite</t>
  </si>
  <si>
    <t xml:space="preserve">                                                         machining and related services.  These are of insufficient size to be </t>
  </si>
  <si>
    <t xml:space="preserve">                                                         reported separately.</t>
  </si>
  <si>
    <t>and steel roof trusses; whilst there was some improvement in demand for fibre cement boards.</t>
  </si>
  <si>
    <t xml:space="preserve">though Group revenue dropped 12.9%.  A favourable product mix in the quarter ensured overall margin was not too </t>
  </si>
  <si>
    <t xml:space="preserve">RM1 each, amounting to RM6,115,394 in respect of the financial year ended 31/12/2002, was paid on 8 November </t>
  </si>
  <si>
    <t>19 February 2003</t>
  </si>
  <si>
    <t>An interim dividend of 12 sen per share less tax at 28%, on paid-up capital of 70,780,000 ordinary shares of</t>
  </si>
  <si>
    <t xml:space="preserve">(The Condensed Consolidated Cash Flow Statement should be read in conjunction with the Annual </t>
  </si>
  <si>
    <t>Financial Report for the year ended 31 December 2001 )</t>
  </si>
  <si>
    <t>(The Condensed Consolidated Statements of Changes in Equity should be read in conjunction with the Annual Financial</t>
  </si>
  <si>
    <t>Statements for the year ended 31 December 2001)</t>
  </si>
  <si>
    <t>( The Condensed Consolidated Income Statements should be read in conjunction with the Annual Financial Statements</t>
  </si>
  <si>
    <t>for the year ended 31 December 2001 )</t>
  </si>
  <si>
    <t>(iv) the date payable - 19 May 2003</t>
  </si>
  <si>
    <t xml:space="preserve">     depositors as at 25 April 2003; and</t>
  </si>
  <si>
    <t>increases came mainly from building and construction products, where a doubling of sales for steel roof trusses more</t>
  </si>
  <si>
    <t>severely eroded.  The reduction in sales was mainly in lower contribution products, such as polyethylene pipes</t>
  </si>
  <si>
    <t>expected to be increasingly competitive and challenging.  Despite this, the Group is expected to perform satisfactorily</t>
  </si>
  <si>
    <t>(ii) the amount per share - 12 sen less tax at 28% plus 5 sen tax-exempt</t>
  </si>
  <si>
    <t>(iii) the previous corresponding period - 12 sen less tax at 28% plus 6 sen tax-exempt;</t>
  </si>
  <si>
    <t>the total dividend for the current financial year - 24 sen less tax @28% plus 5 sen tax-exempt</t>
  </si>
  <si>
    <t>*17</t>
  </si>
  <si>
    <t>recommended for shareholders' approval at the forthcoming Annual General Meeting.</t>
  </si>
  <si>
    <t xml:space="preserve">* A proposed final dividend of 17 sen per share (12 sen per share less tax @ 28% plus 5 sen tax-exempt) has been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</si>
</sst>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Engravers MT"/>
      <family val="1"/>
    </font>
    <font>
      <b/>
      <sz val="10"/>
      <name val="Gill Sans Ultra Bold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 quotePrefix="1">
      <alignment horizontal="center" vertical="center"/>
    </xf>
    <xf numFmtId="37" fontId="4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2" fillId="0" borderId="0" xfId="0" applyNumberFormat="1" applyFont="1" applyAlignment="1" quotePrefix="1">
      <alignment horizontal="right"/>
    </xf>
    <xf numFmtId="37" fontId="0" fillId="0" borderId="0" xfId="0" applyNumberFormat="1" applyAlignment="1" quotePrefix="1">
      <alignment horizontal="right"/>
    </xf>
    <xf numFmtId="37" fontId="2" fillId="0" borderId="18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37" fontId="4" fillId="0" borderId="5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4" fillId="0" borderId="7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1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37" fontId="0" fillId="0" borderId="27" xfId="0" applyNumberFormat="1" applyBorder="1" applyAlignment="1">
      <alignment/>
    </xf>
    <xf numFmtId="37" fontId="0" fillId="0" borderId="6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4" fontId="2" fillId="0" borderId="5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0" fillId="0" borderId="20" xfId="0" applyBorder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 quotePrefix="1">
      <alignment vertical="top" wrapText="1"/>
    </xf>
    <xf numFmtId="2" fontId="3" fillId="0" borderId="2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7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39" fontId="3" fillId="0" borderId="26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39" fontId="3" fillId="0" borderId="5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15" fontId="0" fillId="0" borderId="0" xfId="0" applyNumberFormat="1" applyAlignment="1" quotePrefix="1">
      <alignment/>
    </xf>
    <xf numFmtId="2" fontId="3" fillId="0" borderId="2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4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workbookViewId="0" topLeftCell="C1">
      <selection activeCell="C41" sqref="C41"/>
    </sheetView>
  </sheetViews>
  <sheetFormatPr defaultColWidth="9.140625" defaultRowHeight="12.75"/>
  <cols>
    <col min="2" max="2" width="4.7109375" style="0" customWidth="1"/>
    <col min="3" max="3" width="25.8515625" style="0" customWidth="1"/>
    <col min="4" max="4" width="20.00390625" style="0" customWidth="1"/>
    <col min="5" max="5" width="19.421875" style="0" customWidth="1"/>
    <col min="6" max="6" width="19.57421875" style="0" customWidth="1"/>
    <col min="7" max="7" width="19.28125" style="0" customWidth="1"/>
  </cols>
  <sheetData>
    <row r="1" ht="15">
      <c r="B1" s="50" t="s">
        <v>192</v>
      </c>
    </row>
    <row r="3" ht="18">
      <c r="B3" s="10" t="s">
        <v>181</v>
      </c>
    </row>
    <row r="4" ht="15">
      <c r="B4" s="32" t="s">
        <v>202</v>
      </c>
    </row>
    <row r="5" ht="12.75">
      <c r="B5" s="11" t="s">
        <v>23</v>
      </c>
    </row>
    <row r="7" ht="12.75">
      <c r="B7" s="11" t="s">
        <v>203</v>
      </c>
    </row>
    <row r="9" spans="4:7" ht="12.75">
      <c r="D9" s="15" t="s">
        <v>2</v>
      </c>
      <c r="E9" s="16"/>
      <c r="F9" s="17" t="s">
        <v>3</v>
      </c>
      <c r="G9" s="18"/>
    </row>
    <row r="10" spans="4:7" ht="12.75">
      <c r="D10" s="19" t="s">
        <v>4</v>
      </c>
      <c r="E10" s="20" t="s">
        <v>5</v>
      </c>
      <c r="F10" s="21" t="s">
        <v>6</v>
      </c>
      <c r="G10" s="22" t="s">
        <v>5</v>
      </c>
    </row>
    <row r="11" spans="4:7" ht="12.75">
      <c r="D11" s="23" t="s">
        <v>7</v>
      </c>
      <c r="E11" s="24" t="s">
        <v>8</v>
      </c>
      <c r="F11" s="25" t="s">
        <v>9</v>
      </c>
      <c r="G11" s="26" t="s">
        <v>8</v>
      </c>
    </row>
    <row r="12" spans="4:7" ht="12.75">
      <c r="D12" s="23" t="s">
        <v>10</v>
      </c>
      <c r="E12" s="24" t="s">
        <v>10</v>
      </c>
      <c r="F12" s="25"/>
      <c r="G12" s="26" t="s">
        <v>11</v>
      </c>
    </row>
    <row r="13" spans="4:7" ht="12.75">
      <c r="D13" s="111">
        <v>37621</v>
      </c>
      <c r="E13" s="112">
        <v>37256</v>
      </c>
      <c r="F13" s="113">
        <v>37621</v>
      </c>
      <c r="G13" s="114">
        <v>37256</v>
      </c>
    </row>
    <row r="14" spans="4:7" ht="12.75">
      <c r="D14" s="27" t="s">
        <v>12</v>
      </c>
      <c r="E14" s="28" t="s">
        <v>12</v>
      </c>
      <c r="F14" s="29" t="s">
        <v>12</v>
      </c>
      <c r="G14" s="30" t="s">
        <v>12</v>
      </c>
    </row>
    <row r="15" spans="4:7" ht="12.75">
      <c r="D15" s="100"/>
      <c r="E15" s="101"/>
      <c r="F15" s="103"/>
      <c r="G15" s="100"/>
    </row>
    <row r="16" spans="4:7" ht="12.75">
      <c r="D16" s="6"/>
      <c r="E16" s="102"/>
      <c r="F16" s="1"/>
      <c r="G16" s="6"/>
    </row>
    <row r="17" spans="4:7" ht="12.75">
      <c r="D17" s="6"/>
      <c r="E17" s="102"/>
      <c r="F17" s="1"/>
      <c r="G17" s="6"/>
    </row>
    <row r="18" spans="2:7" ht="15.75">
      <c r="B18">
        <v>1</v>
      </c>
      <c r="C18" t="s">
        <v>13</v>
      </c>
      <c r="D18" s="76">
        <v>45894</v>
      </c>
      <c r="E18" s="123">
        <v>49059</v>
      </c>
      <c r="F18" s="105">
        <v>197640</v>
      </c>
      <c r="G18" s="126">
        <v>179496</v>
      </c>
    </row>
    <row r="19" spans="4:7" ht="15.75">
      <c r="D19" s="76"/>
      <c r="E19" s="123"/>
      <c r="F19" s="105"/>
      <c r="G19" s="126"/>
    </row>
    <row r="20" spans="2:7" ht="15.75">
      <c r="B20">
        <v>2</v>
      </c>
      <c r="C20" t="s">
        <v>280</v>
      </c>
      <c r="D20" s="76">
        <v>9840</v>
      </c>
      <c r="E20" s="123">
        <v>10222</v>
      </c>
      <c r="F20" s="105">
        <v>44199</v>
      </c>
      <c r="G20" s="126">
        <v>42468</v>
      </c>
    </row>
    <row r="21" spans="4:7" ht="15.75">
      <c r="D21" s="76"/>
      <c r="E21" s="123"/>
      <c r="F21" s="105"/>
      <c r="G21" s="126"/>
    </row>
    <row r="22" spans="2:7" ht="15.75">
      <c r="B22">
        <v>3</v>
      </c>
      <c r="C22" t="s">
        <v>182</v>
      </c>
      <c r="D22" s="76"/>
      <c r="E22" s="123"/>
      <c r="F22" s="105"/>
      <c r="G22" s="126"/>
    </row>
    <row r="23" spans="3:7" ht="15.75">
      <c r="C23" t="s">
        <v>183</v>
      </c>
      <c r="D23" s="76">
        <v>6808</v>
      </c>
      <c r="E23" s="123">
        <v>7362</v>
      </c>
      <c r="F23" s="105">
        <v>31621</v>
      </c>
      <c r="G23" s="126">
        <v>31856</v>
      </c>
    </row>
    <row r="24" spans="4:7" ht="15.75">
      <c r="D24" s="76"/>
      <c r="E24" s="123"/>
      <c r="F24" s="105"/>
      <c r="G24" s="126"/>
    </row>
    <row r="25" spans="2:7" ht="15.75">
      <c r="B25">
        <v>4</v>
      </c>
      <c r="C25" t="s">
        <v>184</v>
      </c>
      <c r="D25" s="76">
        <v>6808</v>
      </c>
      <c r="E25" s="123">
        <v>7362</v>
      </c>
      <c r="F25" s="105">
        <v>31621</v>
      </c>
      <c r="G25" s="126">
        <v>31856</v>
      </c>
    </row>
    <row r="26" spans="4:7" ht="15.75">
      <c r="D26" s="76"/>
      <c r="E26" s="123"/>
      <c r="F26" s="105"/>
      <c r="G26" s="126"/>
    </row>
    <row r="27" spans="2:7" ht="15.75">
      <c r="B27">
        <v>5</v>
      </c>
      <c r="C27" t="s">
        <v>185</v>
      </c>
      <c r="D27" s="88">
        <v>9.62</v>
      </c>
      <c r="E27" s="138">
        <v>10.69</v>
      </c>
      <c r="F27" s="135">
        <v>45.48</v>
      </c>
      <c r="G27" s="136">
        <v>46.25</v>
      </c>
    </row>
    <row r="28" spans="3:7" ht="15.75">
      <c r="C28" t="s">
        <v>186</v>
      </c>
      <c r="D28" s="88"/>
      <c r="E28" s="125"/>
      <c r="F28" s="107"/>
      <c r="G28" s="128"/>
    </row>
    <row r="29" spans="4:7" ht="15.75">
      <c r="D29" s="76"/>
      <c r="E29" s="124"/>
      <c r="F29" s="105"/>
      <c r="G29" s="127"/>
    </row>
    <row r="30" spans="2:7" ht="15.75">
      <c r="B30">
        <v>6</v>
      </c>
      <c r="C30" t="s">
        <v>187</v>
      </c>
      <c r="D30" s="160" t="s">
        <v>338</v>
      </c>
      <c r="E30" s="124">
        <v>18</v>
      </c>
      <c r="F30" s="105">
        <v>29</v>
      </c>
      <c r="G30" s="127">
        <v>30</v>
      </c>
    </row>
    <row r="31" spans="4:7" ht="15.75">
      <c r="D31" s="80"/>
      <c r="E31" s="104"/>
      <c r="F31" s="106"/>
      <c r="G31" s="7"/>
    </row>
    <row r="34" spans="4:7" ht="12.75">
      <c r="D34" s="151" t="s">
        <v>190</v>
      </c>
      <c r="E34" s="152"/>
      <c r="F34" s="155" t="s">
        <v>191</v>
      </c>
      <c r="G34" s="156"/>
    </row>
    <row r="35" spans="4:7" ht="12.75">
      <c r="D35" s="153"/>
      <c r="E35" s="154"/>
      <c r="F35" s="157"/>
      <c r="G35" s="158"/>
    </row>
    <row r="36" spans="3:7" ht="12.75">
      <c r="C36" t="s">
        <v>188</v>
      </c>
      <c r="D36" s="139">
        <v>3.25</v>
      </c>
      <c r="E36" s="140"/>
      <c r="F36" s="145">
        <v>3.59</v>
      </c>
      <c r="G36" s="146"/>
    </row>
    <row r="37" spans="3:7" ht="12.75">
      <c r="C37" t="s">
        <v>189</v>
      </c>
      <c r="D37" s="141"/>
      <c r="E37" s="142"/>
      <c r="F37" s="147"/>
      <c r="G37" s="148"/>
    </row>
    <row r="38" spans="4:7" ht="12.75">
      <c r="D38" s="143"/>
      <c r="E38" s="144"/>
      <c r="F38" s="149"/>
      <c r="G38" s="150"/>
    </row>
    <row r="40" ht="12.75">
      <c r="C40" t="s">
        <v>340</v>
      </c>
    </row>
    <row r="41" ht="12.75">
      <c r="C41" t="s">
        <v>339</v>
      </c>
    </row>
    <row r="43" ht="15">
      <c r="B43" s="50" t="s">
        <v>193</v>
      </c>
    </row>
    <row r="45" spans="4:7" ht="12.75">
      <c r="D45" s="15" t="s">
        <v>2</v>
      </c>
      <c r="E45" s="16"/>
      <c r="F45" s="17" t="s">
        <v>3</v>
      </c>
      <c r="G45" s="18"/>
    </row>
    <row r="46" spans="4:7" ht="12.75">
      <c r="D46" s="19" t="s">
        <v>4</v>
      </c>
      <c r="E46" s="20" t="s">
        <v>5</v>
      </c>
      <c r="F46" s="21" t="s">
        <v>6</v>
      </c>
      <c r="G46" s="22" t="s">
        <v>5</v>
      </c>
    </row>
    <row r="47" spans="4:7" ht="12.75">
      <c r="D47" s="23" t="s">
        <v>7</v>
      </c>
      <c r="E47" s="24" t="s">
        <v>8</v>
      </c>
      <c r="F47" s="25" t="s">
        <v>9</v>
      </c>
      <c r="G47" s="26" t="s">
        <v>8</v>
      </c>
    </row>
    <row r="48" spans="4:7" ht="12.75">
      <c r="D48" s="23" t="s">
        <v>10</v>
      </c>
      <c r="E48" s="24" t="s">
        <v>10</v>
      </c>
      <c r="F48" s="25"/>
      <c r="G48" s="26" t="s">
        <v>11</v>
      </c>
    </row>
    <row r="49" spans="4:7" ht="12.75">
      <c r="D49" s="111">
        <v>37621</v>
      </c>
      <c r="E49" s="112">
        <v>37256</v>
      </c>
      <c r="F49" s="113">
        <v>37621</v>
      </c>
      <c r="G49" s="114">
        <v>37256</v>
      </c>
    </row>
    <row r="50" spans="4:7" ht="12.75">
      <c r="D50" s="27" t="s">
        <v>12</v>
      </c>
      <c r="E50" s="28" t="s">
        <v>12</v>
      </c>
      <c r="F50" s="29" t="s">
        <v>12</v>
      </c>
      <c r="G50" s="30" t="s">
        <v>12</v>
      </c>
    </row>
    <row r="51" spans="4:7" ht="12.75">
      <c r="D51" s="100"/>
      <c r="E51" s="101"/>
      <c r="F51" s="103"/>
      <c r="G51" s="100"/>
    </row>
    <row r="52" spans="4:7" ht="12.75">
      <c r="D52" s="6"/>
      <c r="E52" s="102"/>
      <c r="F52" s="1"/>
      <c r="G52" s="6"/>
    </row>
    <row r="53" spans="4:7" ht="12.75">
      <c r="D53" s="6"/>
      <c r="E53" s="102"/>
      <c r="F53" s="1"/>
      <c r="G53" s="6"/>
    </row>
    <row r="54" spans="2:7" ht="15.75">
      <c r="B54">
        <v>1</v>
      </c>
      <c r="C54" t="s">
        <v>195</v>
      </c>
      <c r="D54" s="76">
        <v>9844</v>
      </c>
      <c r="E54" s="123">
        <v>10222</v>
      </c>
      <c r="F54" s="105">
        <f>34363+D54</f>
        <v>44207</v>
      </c>
      <c r="G54" s="126">
        <v>42468</v>
      </c>
    </row>
    <row r="55" spans="4:7" ht="15.75">
      <c r="D55" s="76"/>
      <c r="E55" s="123"/>
      <c r="F55" s="105"/>
      <c r="G55" s="126"/>
    </row>
    <row r="56" spans="2:7" ht="15.75">
      <c r="B56">
        <v>2</v>
      </c>
      <c r="C56" t="s">
        <v>194</v>
      </c>
      <c r="D56" s="76">
        <v>895</v>
      </c>
      <c r="E56" s="123">
        <v>867</v>
      </c>
      <c r="F56" s="105">
        <v>3497</v>
      </c>
      <c r="G56" s="126">
        <v>3516</v>
      </c>
    </row>
    <row r="57" spans="4:7" ht="15.75">
      <c r="D57" s="76"/>
      <c r="E57" s="123"/>
      <c r="F57" s="105"/>
      <c r="G57" s="126"/>
    </row>
    <row r="58" spans="2:7" ht="15.75">
      <c r="B58">
        <v>3</v>
      </c>
      <c r="C58" t="s">
        <v>196</v>
      </c>
      <c r="D58" s="76">
        <v>4</v>
      </c>
      <c r="E58" s="123">
        <v>0</v>
      </c>
      <c r="F58" s="105">
        <f>4+D58</f>
        <v>8</v>
      </c>
      <c r="G58" s="126">
        <v>0</v>
      </c>
    </row>
    <row r="59" spans="4:7" ht="15.75">
      <c r="D59" s="80"/>
      <c r="E59" s="108"/>
      <c r="F59" s="106"/>
      <c r="G59" s="109"/>
    </row>
  </sheetData>
  <mergeCells count="4">
    <mergeCell ref="D36:E38"/>
    <mergeCell ref="F36:G38"/>
    <mergeCell ref="D34:E35"/>
    <mergeCell ref="F34:G35"/>
  </mergeCells>
  <printOptions/>
  <pageMargins left="0.5" right="0" top="0.75" bottom="0.25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workbookViewId="0" topLeftCell="B8">
      <selection activeCell="E29" sqref="E29"/>
    </sheetView>
  </sheetViews>
  <sheetFormatPr defaultColWidth="9.140625" defaultRowHeight="12.75"/>
  <cols>
    <col min="2" max="2" width="22.140625" style="0" customWidth="1"/>
    <col min="3" max="4" width="20.7109375" style="0" customWidth="1"/>
    <col min="5" max="5" width="20.8515625" style="0" customWidth="1"/>
    <col min="6" max="6" width="20.7109375" style="0" customWidth="1"/>
  </cols>
  <sheetData>
    <row r="2" spans="2:3" ht="18">
      <c r="B2" s="10" t="s">
        <v>50</v>
      </c>
      <c r="C2" s="34"/>
    </row>
    <row r="3" ht="15">
      <c r="B3" s="32" t="s">
        <v>202</v>
      </c>
    </row>
    <row r="4" ht="18">
      <c r="B4" s="10" t="s">
        <v>0</v>
      </c>
    </row>
    <row r="5" ht="12.75">
      <c r="B5" s="11" t="s">
        <v>1</v>
      </c>
    </row>
    <row r="8" spans="3:6" ht="18" customHeight="1">
      <c r="C8" s="15" t="s">
        <v>2</v>
      </c>
      <c r="D8" s="16"/>
      <c r="E8" s="17" t="s">
        <v>3</v>
      </c>
      <c r="F8" s="18"/>
    </row>
    <row r="9" spans="3:6" ht="18" customHeight="1">
      <c r="C9" s="19" t="s">
        <v>4</v>
      </c>
      <c r="D9" s="20" t="s">
        <v>5</v>
      </c>
      <c r="E9" s="21" t="s">
        <v>6</v>
      </c>
      <c r="F9" s="22" t="s">
        <v>5</v>
      </c>
    </row>
    <row r="10" spans="3:6" ht="18" customHeight="1">
      <c r="C10" s="23" t="s">
        <v>7</v>
      </c>
      <c r="D10" s="24" t="s">
        <v>8</v>
      </c>
      <c r="E10" s="25" t="s">
        <v>9</v>
      </c>
      <c r="F10" s="26" t="s">
        <v>8</v>
      </c>
    </row>
    <row r="11" spans="3:6" ht="18" customHeight="1">
      <c r="C11" s="23" t="s">
        <v>10</v>
      </c>
      <c r="D11" s="24" t="s">
        <v>10</v>
      </c>
      <c r="E11" s="25"/>
      <c r="F11" s="26" t="s">
        <v>11</v>
      </c>
    </row>
    <row r="12" spans="3:6" ht="18" customHeight="1">
      <c r="C12" s="111">
        <v>37621</v>
      </c>
      <c r="D12" s="112">
        <v>37256</v>
      </c>
      <c r="E12" s="113">
        <v>37621</v>
      </c>
      <c r="F12" s="114">
        <v>37256</v>
      </c>
    </row>
    <row r="13" spans="3:6" ht="18" customHeight="1">
      <c r="C13" s="27" t="s">
        <v>12</v>
      </c>
      <c r="D13" s="28" t="s">
        <v>12</v>
      </c>
      <c r="E13" s="29" t="s">
        <v>12</v>
      </c>
      <c r="F13" s="30" t="s">
        <v>12</v>
      </c>
    </row>
    <row r="14" spans="3:6" ht="18" customHeight="1">
      <c r="C14" s="6"/>
      <c r="D14" s="2"/>
      <c r="E14" s="8"/>
      <c r="F14" s="1"/>
    </row>
    <row r="15" spans="3:9" ht="18" customHeight="1">
      <c r="C15" s="6"/>
      <c r="D15" s="2"/>
      <c r="E15" s="8"/>
      <c r="F15" s="1"/>
      <c r="I15" s="12"/>
    </row>
    <row r="16" spans="2:6" ht="18" customHeight="1">
      <c r="B16" t="s">
        <v>13</v>
      </c>
      <c r="C16" s="76">
        <v>45894</v>
      </c>
      <c r="D16" s="77">
        <v>49059</v>
      </c>
      <c r="E16" s="78">
        <v>197640</v>
      </c>
      <c r="F16" s="79">
        <v>179496</v>
      </c>
    </row>
    <row r="17" spans="3:6" ht="18" customHeight="1">
      <c r="C17" s="76"/>
      <c r="D17" s="77"/>
      <c r="E17" s="78"/>
      <c r="F17" s="79"/>
    </row>
    <row r="18" spans="2:6" ht="18" customHeight="1">
      <c r="B18" t="s">
        <v>14</v>
      </c>
      <c r="C18" s="76">
        <v>-36986</v>
      </c>
      <c r="D18" s="77">
        <v>-39727</v>
      </c>
      <c r="E18" s="78">
        <v>-157480</v>
      </c>
      <c r="F18" s="79">
        <v>-141280</v>
      </c>
    </row>
    <row r="19" spans="3:6" ht="18" customHeight="1">
      <c r="C19" s="76"/>
      <c r="D19" s="77"/>
      <c r="E19" s="78"/>
      <c r="F19" s="79"/>
    </row>
    <row r="20" spans="2:6" ht="18" customHeight="1">
      <c r="B20" t="s">
        <v>15</v>
      </c>
      <c r="C20" s="76">
        <v>936</v>
      </c>
      <c r="D20" s="77">
        <v>890</v>
      </c>
      <c r="E20" s="78">
        <v>4047</v>
      </c>
      <c r="F20" s="79">
        <v>4252</v>
      </c>
    </row>
    <row r="21" spans="3:6" ht="18" customHeight="1">
      <c r="C21" s="80"/>
      <c r="D21" s="81"/>
      <c r="E21" s="82"/>
      <c r="F21" s="83"/>
    </row>
    <row r="22" spans="2:6" ht="18" customHeight="1">
      <c r="B22" t="s">
        <v>16</v>
      </c>
      <c r="C22" s="76">
        <f>+C20+C18+C16</f>
        <v>9844</v>
      </c>
      <c r="D22" s="77">
        <f>+D20+D18+D16</f>
        <v>10222</v>
      </c>
      <c r="E22" s="78">
        <f>+E20+E18+E16</f>
        <v>44207</v>
      </c>
      <c r="F22" s="79">
        <f>+F20+F18+F16</f>
        <v>42468</v>
      </c>
    </row>
    <row r="23" spans="3:6" ht="18" customHeight="1">
      <c r="C23" s="76"/>
      <c r="D23" s="77"/>
      <c r="E23" s="78"/>
      <c r="F23" s="79"/>
    </row>
    <row r="24" spans="2:6" ht="18" customHeight="1">
      <c r="B24" t="s">
        <v>17</v>
      </c>
      <c r="C24" s="76">
        <v>-4</v>
      </c>
      <c r="D24" s="77">
        <v>0</v>
      </c>
      <c r="E24" s="78">
        <v>-8</v>
      </c>
      <c r="F24" s="79">
        <v>0</v>
      </c>
    </row>
    <row r="25" spans="3:6" ht="18" customHeight="1">
      <c r="C25" s="80"/>
      <c r="D25" s="81"/>
      <c r="E25" s="82"/>
      <c r="F25" s="83"/>
    </row>
    <row r="26" spans="2:6" ht="18" customHeight="1">
      <c r="B26" t="s">
        <v>18</v>
      </c>
      <c r="C26" s="76">
        <f>+C24+C22</f>
        <v>9840</v>
      </c>
      <c r="D26" s="77">
        <f>+D24+D22</f>
        <v>10222</v>
      </c>
      <c r="E26" s="78">
        <f>+E24+E22</f>
        <v>44199</v>
      </c>
      <c r="F26" s="79">
        <f>+F24+F22</f>
        <v>42468</v>
      </c>
    </row>
    <row r="27" spans="3:6" ht="18" customHeight="1">
      <c r="C27" s="76"/>
      <c r="D27" s="77"/>
      <c r="E27" s="78"/>
      <c r="F27" s="79"/>
    </row>
    <row r="28" spans="2:6" ht="18" customHeight="1">
      <c r="B28" t="s">
        <v>221</v>
      </c>
      <c r="C28" s="76">
        <v>-3010</v>
      </c>
      <c r="D28" s="77">
        <v>-2907</v>
      </c>
      <c r="E28" s="78">
        <v>-12000</v>
      </c>
      <c r="F28" s="79">
        <v>-10324</v>
      </c>
    </row>
    <row r="29" spans="3:6" ht="18" customHeight="1">
      <c r="C29" s="80"/>
      <c r="D29" s="81"/>
      <c r="E29" s="82"/>
      <c r="F29" s="83"/>
    </row>
    <row r="30" spans="2:6" ht="18" customHeight="1">
      <c r="B30" t="s">
        <v>19</v>
      </c>
      <c r="C30" s="76">
        <f>+C28+C26</f>
        <v>6830</v>
      </c>
      <c r="D30" s="77">
        <f>+D28+D26</f>
        <v>7315</v>
      </c>
      <c r="E30" s="78">
        <f>+E28+E26</f>
        <v>32199</v>
      </c>
      <c r="F30" s="79">
        <f>+F28+F26</f>
        <v>32144</v>
      </c>
    </row>
    <row r="31" spans="3:6" ht="18" customHeight="1">
      <c r="C31" s="76"/>
      <c r="D31" s="77"/>
      <c r="E31" s="78"/>
      <c r="F31" s="79"/>
    </row>
    <row r="32" spans="2:6" ht="18" customHeight="1">
      <c r="B32" t="s">
        <v>235</v>
      </c>
      <c r="C32" s="76">
        <v>-22</v>
      </c>
      <c r="D32" s="77">
        <v>47</v>
      </c>
      <c r="E32" s="78">
        <v>-578</v>
      </c>
      <c r="F32" s="79">
        <v>-288</v>
      </c>
    </row>
    <row r="33" spans="3:6" ht="18" customHeight="1" thickBot="1">
      <c r="C33" s="76"/>
      <c r="D33" s="77"/>
      <c r="E33" s="78"/>
      <c r="F33" s="79"/>
    </row>
    <row r="34" spans="2:6" ht="18" customHeight="1" thickBot="1">
      <c r="B34" t="s">
        <v>20</v>
      </c>
      <c r="C34" s="84">
        <f>+C32+C30</f>
        <v>6808</v>
      </c>
      <c r="D34" s="85">
        <f>+D32+D30</f>
        <v>7362</v>
      </c>
      <c r="E34" s="86">
        <f>+E32+E30</f>
        <v>31621</v>
      </c>
      <c r="F34" s="87">
        <f>+F32+F30</f>
        <v>31856</v>
      </c>
    </row>
    <row r="35" spans="3:6" ht="18" customHeight="1">
      <c r="C35" s="88"/>
      <c r="D35" s="89"/>
      <c r="E35" s="90"/>
      <c r="F35" s="91"/>
    </row>
    <row r="36" spans="3:6" ht="18" customHeight="1">
      <c r="C36" s="92"/>
      <c r="D36" s="93"/>
      <c r="E36" s="94"/>
      <c r="F36" s="95"/>
    </row>
    <row r="37" spans="2:6" ht="18" customHeight="1">
      <c r="B37" t="s">
        <v>21</v>
      </c>
      <c r="C37" s="96">
        <v>9.62</v>
      </c>
      <c r="D37" s="97">
        <v>10.69</v>
      </c>
      <c r="E37" s="98">
        <v>45.48</v>
      </c>
      <c r="F37" s="99">
        <v>46.25</v>
      </c>
    </row>
    <row r="38" spans="2:6" ht="18" customHeight="1">
      <c r="B38" t="s">
        <v>22</v>
      </c>
      <c r="C38" s="96">
        <v>9.57</v>
      </c>
      <c r="D38" s="121" t="s">
        <v>110</v>
      </c>
      <c r="E38" s="98">
        <v>45.21</v>
      </c>
      <c r="F38" s="99"/>
    </row>
    <row r="39" spans="3:6" ht="18" customHeight="1">
      <c r="C39" s="7"/>
      <c r="D39" s="3"/>
      <c r="E39" s="9"/>
      <c r="F39" s="4"/>
    </row>
    <row r="42" ht="12.75">
      <c r="B42" s="11" t="s">
        <v>328</v>
      </c>
    </row>
    <row r="43" ht="12.75">
      <c r="B43" s="11" t="s">
        <v>329</v>
      </c>
    </row>
  </sheetData>
  <printOptions horizontalCentered="1"/>
  <pageMargins left="1" right="0" top="1" bottom="0.5" header="0" footer="0"/>
  <pageSetup fitToHeight="1" fitToWidth="1"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6"/>
  <sheetViews>
    <sheetView workbookViewId="0" topLeftCell="A251">
      <selection activeCell="C270" sqref="C270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1.7109375" style="0" customWidth="1"/>
    <col min="5" max="5" width="11.140625" style="0" customWidth="1"/>
    <col min="6" max="6" width="12.140625" style="0" customWidth="1"/>
    <col min="7" max="7" width="11.140625" style="0" customWidth="1"/>
    <col min="8" max="8" width="10.00390625" style="0" customWidth="1"/>
    <col min="9" max="9" width="12.140625" style="0" customWidth="1"/>
    <col min="10" max="10" width="8.421875" style="0" customWidth="1"/>
    <col min="11" max="11" width="10.140625" style="0" customWidth="1"/>
  </cols>
  <sheetData>
    <row r="2" ht="18">
      <c r="A2" s="10" t="s">
        <v>49</v>
      </c>
    </row>
    <row r="3" ht="15">
      <c r="A3" s="32" t="s">
        <v>202</v>
      </c>
    </row>
    <row r="4" ht="18">
      <c r="A4" s="10" t="s">
        <v>79</v>
      </c>
    </row>
    <row r="5" ht="12.75">
      <c r="A5" t="s">
        <v>80</v>
      </c>
    </row>
    <row r="7" spans="1:3" ht="12.75">
      <c r="A7" s="11" t="s">
        <v>81</v>
      </c>
      <c r="B7" s="11" t="s">
        <v>82</v>
      </c>
      <c r="C7" s="11"/>
    </row>
    <row r="8" spans="1:3" ht="12.75">
      <c r="A8" s="33"/>
      <c r="B8" s="33"/>
      <c r="C8" s="33"/>
    </row>
    <row r="9" spans="1:3" ht="12.75">
      <c r="A9" s="33"/>
      <c r="B9" s="33" t="s">
        <v>296</v>
      </c>
      <c r="C9" s="33"/>
    </row>
    <row r="10" spans="1:3" ht="12.75">
      <c r="A10" s="33"/>
      <c r="B10" s="33" t="s">
        <v>297</v>
      </c>
      <c r="C10" s="33"/>
    </row>
    <row r="11" spans="1:3" ht="12.75">
      <c r="A11" s="33"/>
      <c r="B11" s="33" t="s">
        <v>298</v>
      </c>
      <c r="C11" s="33"/>
    </row>
    <row r="12" spans="1:3" ht="12.75">
      <c r="A12" s="33"/>
      <c r="B12" s="33" t="s">
        <v>215</v>
      </c>
      <c r="C12" s="33"/>
    </row>
    <row r="13" spans="1:3" ht="12.75">
      <c r="A13" s="33" t="s">
        <v>83</v>
      </c>
      <c r="B13" s="33" t="s">
        <v>313</v>
      </c>
      <c r="C13" s="33"/>
    </row>
    <row r="14" spans="1:3" ht="12.75">
      <c r="A14" s="33"/>
      <c r="B14" s="33" t="s">
        <v>314</v>
      </c>
      <c r="C14" s="33"/>
    </row>
    <row r="15" spans="1:3" ht="12.75">
      <c r="A15" s="33"/>
      <c r="B15" s="33"/>
      <c r="C15" s="33"/>
    </row>
    <row r="17" spans="1:3" ht="12.75">
      <c r="A17" s="11" t="s">
        <v>84</v>
      </c>
      <c r="B17" s="11" t="s">
        <v>85</v>
      </c>
      <c r="C17" s="11"/>
    </row>
    <row r="19" ht="12.75">
      <c r="B19" t="s">
        <v>299</v>
      </c>
    </row>
    <row r="20" ht="12.75">
      <c r="B20" t="s">
        <v>300</v>
      </c>
    </row>
    <row r="23" spans="1:3" ht="12.75">
      <c r="A23" s="11" t="s">
        <v>86</v>
      </c>
      <c r="B23" s="11" t="s">
        <v>87</v>
      </c>
      <c r="C23" s="11"/>
    </row>
    <row r="25" ht="12.75">
      <c r="B25" t="s">
        <v>88</v>
      </c>
    </row>
    <row r="28" spans="1:3" ht="12.75">
      <c r="A28" s="11" t="s">
        <v>89</v>
      </c>
      <c r="B28" s="11" t="s">
        <v>90</v>
      </c>
      <c r="C28" s="11"/>
    </row>
    <row r="30" ht="12.75">
      <c r="B30" t="s">
        <v>91</v>
      </c>
    </row>
    <row r="31" ht="12.75">
      <c r="B31" t="s">
        <v>92</v>
      </c>
    </row>
    <row r="34" spans="1:3" ht="12.75">
      <c r="A34" s="11" t="s">
        <v>93</v>
      </c>
      <c r="B34" s="11" t="s">
        <v>94</v>
      </c>
      <c r="C34" s="11"/>
    </row>
    <row r="36" ht="12.75">
      <c r="B36" t="s">
        <v>301</v>
      </c>
    </row>
    <row r="37" ht="12.75">
      <c r="B37" t="s">
        <v>302</v>
      </c>
    </row>
    <row r="38" ht="12.75">
      <c r="B38" t="s">
        <v>303</v>
      </c>
    </row>
    <row r="41" spans="1:3" ht="15">
      <c r="A41" s="11" t="s">
        <v>95</v>
      </c>
      <c r="B41" s="11" t="s">
        <v>96</v>
      </c>
      <c r="C41" s="50"/>
    </row>
    <row r="43" ht="12.75">
      <c r="B43" t="s">
        <v>97</v>
      </c>
    </row>
    <row r="44" spans="1:2" ht="12.75">
      <c r="A44" t="s">
        <v>80</v>
      </c>
      <c r="B44" t="s">
        <v>256</v>
      </c>
    </row>
    <row r="46" spans="2:3" ht="12.75">
      <c r="B46" t="s">
        <v>98</v>
      </c>
      <c r="C46" t="s">
        <v>259</v>
      </c>
    </row>
    <row r="48" spans="2:3" ht="12.75">
      <c r="B48" t="s">
        <v>99</v>
      </c>
      <c r="C48" t="s">
        <v>257</v>
      </c>
    </row>
    <row r="49" ht="12.75">
      <c r="C49" t="s">
        <v>100</v>
      </c>
    </row>
    <row r="50" ht="12.75">
      <c r="C50" t="s">
        <v>258</v>
      </c>
    </row>
    <row r="52" ht="12.75">
      <c r="B52" t="s">
        <v>277</v>
      </c>
    </row>
    <row r="54" ht="12.75">
      <c r="B54" t="s">
        <v>284</v>
      </c>
    </row>
    <row r="55" ht="12.75">
      <c r="B55" t="s">
        <v>278</v>
      </c>
    </row>
    <row r="58" spans="1:8" ht="12.75">
      <c r="A58" s="11" t="s">
        <v>101</v>
      </c>
      <c r="B58" s="11" t="s">
        <v>102</v>
      </c>
      <c r="C58" s="11"/>
      <c r="H58" s="51"/>
    </row>
    <row r="60" ht="12.75">
      <c r="B60" t="s">
        <v>323</v>
      </c>
    </row>
    <row r="61" ht="12.75">
      <c r="B61" t="s">
        <v>321</v>
      </c>
    </row>
    <row r="62" ht="12.75">
      <c r="B62" s="34" t="s">
        <v>304</v>
      </c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spans="1:3" ht="12.75">
      <c r="A69" s="11" t="s">
        <v>103</v>
      </c>
      <c r="B69" s="11" t="s">
        <v>104</v>
      </c>
      <c r="C69" s="11"/>
    </row>
    <row r="71" ht="18.75" customHeight="1">
      <c r="B71" t="s">
        <v>216</v>
      </c>
    </row>
    <row r="72" ht="10.5" customHeight="1"/>
    <row r="73" spans="2:3" ht="15.75">
      <c r="B73" s="132" t="s">
        <v>105</v>
      </c>
      <c r="C73" t="s">
        <v>217</v>
      </c>
    </row>
    <row r="74" spans="2:3" ht="14.25" customHeight="1">
      <c r="B74" s="132"/>
      <c r="C74" t="s">
        <v>315</v>
      </c>
    </row>
    <row r="75" ht="14.25" customHeight="1">
      <c r="B75" s="132"/>
    </row>
    <row r="76" spans="2:3" ht="14.25" customHeight="1">
      <c r="B76" s="132" t="s">
        <v>105</v>
      </c>
      <c r="C76" t="s">
        <v>316</v>
      </c>
    </row>
    <row r="77" ht="12.75">
      <c r="C77" t="s">
        <v>317</v>
      </c>
    </row>
    <row r="78" ht="12.75">
      <c r="C78" t="s">
        <v>318</v>
      </c>
    </row>
    <row r="81" ht="12.75">
      <c r="B81" t="s">
        <v>279</v>
      </c>
    </row>
    <row r="82" ht="12.75">
      <c r="B82" t="s">
        <v>275</v>
      </c>
    </row>
    <row r="84" ht="12.75">
      <c r="D84" s="13" t="s">
        <v>218</v>
      </c>
    </row>
    <row r="85" spans="4:8" ht="12.75">
      <c r="D85" s="72" t="s">
        <v>219</v>
      </c>
      <c r="E85" s="72" t="s">
        <v>106</v>
      </c>
      <c r="F85" s="72" t="s">
        <v>107</v>
      </c>
      <c r="G85" s="72" t="s">
        <v>220</v>
      </c>
      <c r="H85" s="72"/>
    </row>
    <row r="86" spans="4:8" ht="12.75">
      <c r="D86" s="72" t="s">
        <v>108</v>
      </c>
      <c r="E86" s="72"/>
      <c r="F86" s="72"/>
      <c r="G86" s="72"/>
      <c r="H86" s="72"/>
    </row>
    <row r="87" spans="4:8" ht="12.75">
      <c r="D87" s="72" t="s">
        <v>12</v>
      </c>
      <c r="E87" s="72" t="s">
        <v>12</v>
      </c>
      <c r="F87" s="72" t="s">
        <v>12</v>
      </c>
      <c r="G87" s="72" t="s">
        <v>12</v>
      </c>
      <c r="H87" s="72"/>
    </row>
    <row r="88" spans="3:8" ht="12.75">
      <c r="C88" s="11" t="s">
        <v>239</v>
      </c>
      <c r="D88" s="69"/>
      <c r="E88" s="69"/>
      <c r="F88" s="69"/>
      <c r="G88" s="69"/>
      <c r="H88" s="69"/>
    </row>
    <row r="89" spans="3:8" ht="12.75">
      <c r="C89" s="52" t="s">
        <v>241</v>
      </c>
      <c r="D89" s="69"/>
      <c r="E89" s="69"/>
      <c r="F89" s="69"/>
      <c r="G89" s="69"/>
      <c r="H89" s="69"/>
    </row>
    <row r="90" spans="3:8" ht="12.75">
      <c r="C90" t="s">
        <v>109</v>
      </c>
      <c r="D90" s="66">
        <v>195239</v>
      </c>
      <c r="E90" s="66">
        <v>2401</v>
      </c>
      <c r="F90" s="67" t="s">
        <v>110</v>
      </c>
      <c r="G90" s="67">
        <f>SUM(D90:F90)</f>
        <v>197640</v>
      </c>
      <c r="H90" s="66"/>
    </row>
    <row r="91" spans="3:8" ht="12.75">
      <c r="C91" t="s">
        <v>111</v>
      </c>
      <c r="D91" s="68">
        <v>35</v>
      </c>
      <c r="E91" s="68">
        <v>185</v>
      </c>
      <c r="F91" s="55">
        <f>-185-35</f>
        <v>-220</v>
      </c>
      <c r="G91" s="68" t="s">
        <v>110</v>
      </c>
      <c r="H91" s="67"/>
    </row>
    <row r="92" spans="3:8" ht="13.5" thickBot="1">
      <c r="C92" t="s">
        <v>112</v>
      </c>
      <c r="D92" s="59">
        <f>SUM(D90:D91)</f>
        <v>195274</v>
      </c>
      <c r="E92" s="59">
        <f>SUM(E90:E91)</f>
        <v>2586</v>
      </c>
      <c r="F92" s="59">
        <f>SUM(F90:F91)</f>
        <v>-220</v>
      </c>
      <c r="G92" s="59">
        <f>SUM(D92:F92)</f>
        <v>197640</v>
      </c>
      <c r="H92" s="66"/>
    </row>
    <row r="93" spans="4:8" ht="12.75">
      <c r="D93" s="66"/>
      <c r="E93" s="66"/>
      <c r="F93" s="66"/>
      <c r="G93" s="66"/>
      <c r="H93" s="66"/>
    </row>
    <row r="94" spans="3:8" ht="12.75">
      <c r="C94" t="s">
        <v>260</v>
      </c>
      <c r="D94" s="66">
        <v>40707</v>
      </c>
      <c r="E94" s="66">
        <v>85</v>
      </c>
      <c r="F94" s="67" t="s">
        <v>110</v>
      </c>
      <c r="G94" s="67">
        <f>SUM(D94:F94)</f>
        <v>40792</v>
      </c>
      <c r="H94" s="66"/>
    </row>
    <row r="95" spans="3:8" ht="12.75">
      <c r="C95" t="s">
        <v>261</v>
      </c>
      <c r="D95" s="66"/>
      <c r="E95" s="66"/>
      <c r="F95" s="67"/>
      <c r="G95" s="67">
        <v>3795</v>
      </c>
      <c r="H95" s="66"/>
    </row>
    <row r="96" spans="3:8" ht="12.75">
      <c r="C96" t="s">
        <v>276</v>
      </c>
      <c r="D96" s="66"/>
      <c r="E96" s="66"/>
      <c r="F96" s="67"/>
      <c r="G96" s="68">
        <v>-380</v>
      </c>
      <c r="H96" s="66"/>
    </row>
    <row r="97" spans="3:8" ht="12.75">
      <c r="C97" t="s">
        <v>262</v>
      </c>
      <c r="D97" s="66"/>
      <c r="E97" s="66"/>
      <c r="F97" s="67"/>
      <c r="G97" s="67">
        <f>SUM(G94:G96)</f>
        <v>44207</v>
      </c>
      <c r="H97" s="66"/>
    </row>
    <row r="98" spans="3:8" ht="12.75">
      <c r="C98" t="s">
        <v>17</v>
      </c>
      <c r="D98" s="66"/>
      <c r="E98" s="66"/>
      <c r="F98" s="66"/>
      <c r="G98" s="68">
        <v>-8</v>
      </c>
      <c r="H98" s="66"/>
    </row>
    <row r="99" spans="3:8" ht="12.75">
      <c r="C99" t="s">
        <v>18</v>
      </c>
      <c r="D99" s="66"/>
      <c r="E99" s="66"/>
      <c r="F99" s="66"/>
      <c r="G99" s="67">
        <f>SUM(G97:G98)</f>
        <v>44199</v>
      </c>
      <c r="H99" s="66"/>
    </row>
    <row r="100" spans="3:8" ht="12.75">
      <c r="C100" t="s">
        <v>221</v>
      </c>
      <c r="D100" s="66"/>
      <c r="E100" s="66"/>
      <c r="F100" s="66"/>
      <c r="G100" s="67">
        <v>-12000</v>
      </c>
      <c r="H100" s="66"/>
    </row>
    <row r="101" spans="3:8" ht="12.75">
      <c r="C101" t="s">
        <v>222</v>
      </c>
      <c r="D101" s="66"/>
      <c r="E101" s="66"/>
      <c r="F101" s="66"/>
      <c r="G101" s="55">
        <v>-578</v>
      </c>
      <c r="H101" s="65"/>
    </row>
    <row r="102" spans="3:7" ht="13.5" thickBot="1">
      <c r="C102" t="s">
        <v>223</v>
      </c>
      <c r="D102" s="66"/>
      <c r="E102" s="66"/>
      <c r="F102" s="66"/>
      <c r="G102" s="71">
        <f>SUM(G99:G101)</f>
        <v>31621</v>
      </c>
    </row>
    <row r="103" spans="4:8" ht="12.75">
      <c r="D103" s="69"/>
      <c r="E103" s="69"/>
      <c r="F103" s="69"/>
      <c r="G103" s="69"/>
      <c r="H103" s="69"/>
    </row>
    <row r="104" spans="3:8" ht="12.75">
      <c r="C104" s="11" t="s">
        <v>239</v>
      </c>
      <c r="D104" s="69"/>
      <c r="E104" s="69"/>
      <c r="F104" s="69"/>
      <c r="G104" s="69"/>
      <c r="H104" s="69"/>
    </row>
    <row r="105" spans="3:8" ht="12.75">
      <c r="C105" s="52" t="s">
        <v>240</v>
      </c>
      <c r="D105" s="69"/>
      <c r="E105" s="69"/>
      <c r="F105" s="69"/>
      <c r="G105" s="69"/>
      <c r="H105" s="69"/>
    </row>
    <row r="106" spans="3:8" ht="12.75">
      <c r="C106" t="s">
        <v>109</v>
      </c>
      <c r="D106" s="69">
        <v>178042</v>
      </c>
      <c r="E106" s="69">
        <v>1454</v>
      </c>
      <c r="F106" s="70" t="s">
        <v>110</v>
      </c>
      <c r="G106" s="70">
        <f>SUM(D106:F106)</f>
        <v>179496</v>
      </c>
      <c r="H106" s="69"/>
    </row>
    <row r="107" spans="3:8" ht="12.75">
      <c r="C107" t="s">
        <v>111</v>
      </c>
      <c r="D107" s="70">
        <v>6</v>
      </c>
      <c r="E107" s="69">
        <v>85</v>
      </c>
      <c r="F107" s="69">
        <v>-91</v>
      </c>
      <c r="G107" s="70" t="s">
        <v>110</v>
      </c>
      <c r="H107" s="70"/>
    </row>
    <row r="108" spans="3:8" ht="13.5" thickBot="1">
      <c r="C108" t="s">
        <v>112</v>
      </c>
      <c r="D108" s="60">
        <f>SUM(D106:D107)</f>
        <v>178048</v>
      </c>
      <c r="E108" s="60">
        <f>+E107+E106</f>
        <v>1539</v>
      </c>
      <c r="F108" s="60">
        <f>SUM(F106:F107)</f>
        <v>-91</v>
      </c>
      <c r="G108" s="60">
        <f>SUM(D108:F108)</f>
        <v>179496</v>
      </c>
      <c r="H108" s="69"/>
    </row>
    <row r="109" spans="4:8" ht="12.75">
      <c r="D109" s="69"/>
      <c r="E109" s="69"/>
      <c r="F109" s="69"/>
      <c r="G109" s="69"/>
      <c r="H109" s="69"/>
    </row>
    <row r="110" spans="3:8" ht="12.75">
      <c r="C110" t="s">
        <v>260</v>
      </c>
      <c r="D110" s="69">
        <v>38797</v>
      </c>
      <c r="E110" s="69">
        <v>-16</v>
      </c>
      <c r="F110" s="70" t="s">
        <v>110</v>
      </c>
      <c r="G110" s="70">
        <f>SUM(D110:F110)</f>
        <v>38781</v>
      </c>
      <c r="H110" s="69"/>
    </row>
    <row r="111" spans="3:8" ht="12.75">
      <c r="C111" t="s">
        <v>261</v>
      </c>
      <c r="D111" s="69"/>
      <c r="E111" s="69"/>
      <c r="F111" s="70"/>
      <c r="G111" s="70">
        <v>3687</v>
      </c>
      <c r="H111" s="69"/>
    </row>
    <row r="112" spans="3:8" ht="12.75">
      <c r="C112" t="s">
        <v>276</v>
      </c>
      <c r="D112" s="69"/>
      <c r="E112" s="69"/>
      <c r="F112" s="70"/>
      <c r="G112" s="116" t="s">
        <v>110</v>
      </c>
      <c r="H112" s="69"/>
    </row>
    <row r="113" spans="3:8" ht="12.75">
      <c r="C113" t="s">
        <v>262</v>
      </c>
      <c r="D113" s="69"/>
      <c r="E113" s="69"/>
      <c r="F113" s="70"/>
      <c r="G113" s="131">
        <f>SUM(G110:G112)</f>
        <v>42468</v>
      </c>
      <c r="H113" s="69"/>
    </row>
    <row r="114" spans="3:8" ht="12.75">
      <c r="C114" t="s">
        <v>17</v>
      </c>
      <c r="G114" s="116" t="s">
        <v>110</v>
      </c>
      <c r="H114" s="47"/>
    </row>
    <row r="115" spans="3:8" ht="12.75">
      <c r="C115" t="s">
        <v>18</v>
      </c>
      <c r="G115" s="54">
        <f>SUM(G113:G114)</f>
        <v>42468</v>
      </c>
      <c r="H115" s="117"/>
    </row>
    <row r="116" spans="3:8" ht="12.75">
      <c r="C116" t="s">
        <v>221</v>
      </c>
      <c r="G116" s="54">
        <v>-10324</v>
      </c>
      <c r="H116" s="118"/>
    </row>
    <row r="117" spans="3:8" ht="12.75">
      <c r="C117" t="s">
        <v>222</v>
      </c>
      <c r="G117" s="56">
        <v>-288</v>
      </c>
      <c r="H117" s="69"/>
    </row>
    <row r="118" spans="3:7" ht="13.5" thickBot="1">
      <c r="C118" t="s">
        <v>223</v>
      </c>
      <c r="G118" s="60">
        <f>SUM(G115:G117)</f>
        <v>31856</v>
      </c>
    </row>
    <row r="119" ht="12.75">
      <c r="C119" s="11"/>
    </row>
    <row r="120" ht="12.75">
      <c r="C120" s="11"/>
    </row>
    <row r="121" spans="1:2" ht="12.75">
      <c r="A121" s="11" t="s">
        <v>113</v>
      </c>
      <c r="B121" s="11" t="s">
        <v>114</v>
      </c>
    </row>
    <row r="123" ht="12.75">
      <c r="B123" t="s">
        <v>305</v>
      </c>
    </row>
    <row r="124" ht="12.75">
      <c r="B124" t="s">
        <v>306</v>
      </c>
    </row>
    <row r="125" ht="12.75">
      <c r="C125" s="11"/>
    </row>
    <row r="127" spans="1:2" ht="12.75">
      <c r="A127" s="11" t="s">
        <v>115</v>
      </c>
      <c r="B127" s="11" t="s">
        <v>116</v>
      </c>
    </row>
    <row r="129" ht="12.75">
      <c r="B129" t="s">
        <v>224</v>
      </c>
    </row>
    <row r="130" ht="12.75">
      <c r="B130" t="s">
        <v>225</v>
      </c>
    </row>
    <row r="131" ht="12.75">
      <c r="C131" s="11"/>
    </row>
    <row r="133" spans="1:2" ht="12.75">
      <c r="A133" s="11" t="s">
        <v>117</v>
      </c>
      <c r="B133" s="11" t="s">
        <v>118</v>
      </c>
    </row>
    <row r="135" ht="12.75">
      <c r="B135" t="s">
        <v>308</v>
      </c>
    </row>
    <row r="136" ht="12.75">
      <c r="B136" t="s">
        <v>307</v>
      </c>
    </row>
    <row r="138" spans="2:3" ht="12.75">
      <c r="B138" t="s">
        <v>98</v>
      </c>
      <c r="C138" t="s">
        <v>226</v>
      </c>
    </row>
    <row r="139" ht="12.75">
      <c r="C139" t="s">
        <v>263</v>
      </c>
    </row>
    <row r="141" spans="2:3" ht="12.75">
      <c r="B141" t="s">
        <v>99</v>
      </c>
      <c r="C141" t="s">
        <v>309</v>
      </c>
    </row>
    <row r="142" ht="12.75">
      <c r="C142" t="s">
        <v>310</v>
      </c>
    </row>
    <row r="143" ht="12.75">
      <c r="C143" t="s">
        <v>311</v>
      </c>
    </row>
    <row r="145" ht="12.75">
      <c r="C145" s="11"/>
    </row>
    <row r="146" spans="1:2" ht="12.75">
      <c r="A146" s="11" t="s">
        <v>119</v>
      </c>
      <c r="B146" s="11" t="s">
        <v>120</v>
      </c>
    </row>
    <row r="147" ht="11.25" customHeight="1"/>
    <row r="148" ht="12.75">
      <c r="B148" t="s">
        <v>227</v>
      </c>
    </row>
    <row r="149" ht="12.75">
      <c r="B149" t="s">
        <v>228</v>
      </c>
    </row>
    <row r="151" ht="15" customHeight="1"/>
    <row r="152" spans="1:2" ht="12.75">
      <c r="A152" s="11" t="s">
        <v>201</v>
      </c>
      <c r="B152" s="11" t="s">
        <v>197</v>
      </c>
    </row>
    <row r="154" ht="12.75">
      <c r="B154" t="s">
        <v>242</v>
      </c>
    </row>
    <row r="155" ht="9.75" customHeight="1"/>
    <row r="156" ht="12.75">
      <c r="F156" s="35" t="s">
        <v>200</v>
      </c>
    </row>
    <row r="157" spans="2:3" ht="12.75">
      <c r="B157" t="s">
        <v>198</v>
      </c>
      <c r="C157" s="34"/>
    </row>
    <row r="158" spans="3:6" ht="12.75">
      <c r="C158" s="34" t="s">
        <v>199</v>
      </c>
      <c r="F158" s="31">
        <v>2022</v>
      </c>
    </row>
    <row r="159" spans="3:6" ht="12.75">
      <c r="C159" s="119" t="s">
        <v>229</v>
      </c>
      <c r="F159" s="31">
        <v>935</v>
      </c>
    </row>
    <row r="160" spans="3:6" ht="13.5" thickBot="1">
      <c r="C160" s="11"/>
      <c r="F160" s="110">
        <f>SUM(F158:F159)</f>
        <v>2957</v>
      </c>
    </row>
    <row r="161" ht="11.25" customHeight="1">
      <c r="C161" s="11"/>
    </row>
    <row r="162" spans="1:2" ht="12.75" customHeight="1">
      <c r="A162" s="11" t="s">
        <v>121</v>
      </c>
      <c r="B162" s="11" t="s">
        <v>122</v>
      </c>
    </row>
    <row r="163" spans="1:2" ht="12.75" customHeight="1">
      <c r="A163" s="11"/>
      <c r="B163" s="11"/>
    </row>
    <row r="164" ht="12.75" customHeight="1">
      <c r="B164" t="s">
        <v>285</v>
      </c>
    </row>
    <row r="165" ht="12.75" customHeight="1">
      <c r="B165" t="s">
        <v>286</v>
      </c>
    </row>
    <row r="166" ht="12.75" customHeight="1">
      <c r="B166" t="s">
        <v>287</v>
      </c>
    </row>
    <row r="167" ht="12.75" customHeight="1"/>
    <row r="168" ht="12.75" customHeight="1">
      <c r="B168" t="s">
        <v>288</v>
      </c>
    </row>
    <row r="169" ht="12.75" customHeight="1">
      <c r="B169" t="s">
        <v>332</v>
      </c>
    </row>
    <row r="170" ht="12.75" customHeight="1">
      <c r="B170" t="s">
        <v>289</v>
      </c>
    </row>
    <row r="171" ht="12.75" customHeight="1">
      <c r="B171" t="s">
        <v>290</v>
      </c>
    </row>
    <row r="172" ht="12.75" customHeight="1"/>
    <row r="173" ht="12.75" customHeight="1"/>
    <row r="174" spans="1:2" ht="12.75" customHeight="1">
      <c r="A174" s="11" t="s">
        <v>123</v>
      </c>
      <c r="B174" s="11" t="s">
        <v>230</v>
      </c>
    </row>
    <row r="175" ht="12.75" customHeight="1"/>
    <row r="176" ht="12.75" customHeight="1">
      <c r="B176" t="s">
        <v>291</v>
      </c>
    </row>
    <row r="177" ht="12.75" customHeight="1">
      <c r="B177" t="s">
        <v>320</v>
      </c>
    </row>
    <row r="178" ht="12.75" customHeight="1">
      <c r="B178" t="s">
        <v>333</v>
      </c>
    </row>
    <row r="179" spans="2:3" ht="12.75" customHeight="1">
      <c r="B179" t="s">
        <v>319</v>
      </c>
      <c r="C179" s="11"/>
    </row>
    <row r="180" ht="12.75" customHeight="1">
      <c r="C180" s="11"/>
    </row>
    <row r="181" ht="12.75" customHeight="1"/>
    <row r="182" spans="1:2" ht="12.75" customHeight="1">
      <c r="A182" s="11" t="s">
        <v>124</v>
      </c>
      <c r="B182" s="11" t="s">
        <v>283</v>
      </c>
    </row>
    <row r="183" ht="12.75" customHeight="1"/>
    <row r="184" ht="12.75" customHeight="1">
      <c r="B184" t="s">
        <v>292</v>
      </c>
    </row>
    <row r="185" ht="12.75" customHeight="1">
      <c r="B185" t="s">
        <v>293</v>
      </c>
    </row>
    <row r="186" ht="12.75" customHeight="1">
      <c r="B186" t="s">
        <v>294</v>
      </c>
    </row>
    <row r="187" ht="12.75" customHeight="1">
      <c r="B187" t="s">
        <v>334</v>
      </c>
    </row>
    <row r="188" ht="12.75" customHeight="1">
      <c r="B188" t="s">
        <v>295</v>
      </c>
    </row>
    <row r="189" spans="1:2" ht="12.75" customHeight="1">
      <c r="A189" s="11"/>
      <c r="B189" s="11"/>
    </row>
    <row r="190" ht="12.75" customHeight="1"/>
    <row r="191" spans="1:2" ht="12.75" customHeight="1">
      <c r="A191" s="11" t="s">
        <v>125</v>
      </c>
      <c r="B191" s="11" t="s">
        <v>126</v>
      </c>
    </row>
    <row r="192" ht="12.75" customHeight="1"/>
    <row r="193" ht="12.75" customHeight="1">
      <c r="B193" t="s">
        <v>264</v>
      </c>
    </row>
    <row r="194" ht="12.75" customHeight="1"/>
    <row r="195" ht="12.75" customHeight="1"/>
    <row r="196" spans="1:2" ht="12.75" customHeight="1">
      <c r="A196" s="11" t="s">
        <v>127</v>
      </c>
      <c r="B196" s="11" t="s">
        <v>128</v>
      </c>
    </row>
    <row r="197" spans="4:7" ht="12.75" customHeight="1">
      <c r="D197" s="159" t="s">
        <v>129</v>
      </c>
      <c r="E197" s="159"/>
      <c r="F197" s="159" t="s">
        <v>245</v>
      </c>
      <c r="G197" s="159"/>
    </row>
    <row r="198" spans="4:7" ht="12.75" customHeight="1">
      <c r="D198" s="13" t="s">
        <v>243</v>
      </c>
      <c r="E198" s="5" t="s">
        <v>244</v>
      </c>
      <c r="F198" s="13" t="s">
        <v>243</v>
      </c>
      <c r="G198" s="5" t="s">
        <v>244</v>
      </c>
    </row>
    <row r="199" spans="4:7" ht="12.75" customHeight="1">
      <c r="D199" s="13" t="s">
        <v>12</v>
      </c>
      <c r="E199" s="5" t="s">
        <v>12</v>
      </c>
      <c r="F199" s="13" t="s">
        <v>12</v>
      </c>
      <c r="G199" s="5" t="s">
        <v>12</v>
      </c>
    </row>
    <row r="200" spans="4:7" ht="12.75" customHeight="1">
      <c r="D200" s="13"/>
      <c r="E200" s="5"/>
      <c r="F200" s="13"/>
      <c r="G200" s="5"/>
    </row>
    <row r="201" spans="3:6" ht="12.75" customHeight="1">
      <c r="C201" t="s">
        <v>130</v>
      </c>
      <c r="D201" s="11"/>
      <c r="F201" s="11"/>
    </row>
    <row r="202" spans="3:7" ht="12.75" customHeight="1">
      <c r="C202" s="120" t="s">
        <v>131</v>
      </c>
      <c r="D202" s="53">
        <v>3340</v>
      </c>
      <c r="E202" s="54">
        <v>3230</v>
      </c>
      <c r="F202" s="53">
        <v>12171</v>
      </c>
      <c r="G202" s="54">
        <v>8947</v>
      </c>
    </row>
    <row r="203" spans="3:7" ht="12.75" customHeight="1">
      <c r="C203" s="120" t="s">
        <v>132</v>
      </c>
      <c r="D203" s="55">
        <v>-877</v>
      </c>
      <c r="E203" s="56">
        <v>-721</v>
      </c>
      <c r="F203" s="55">
        <v>-718</v>
      </c>
      <c r="G203" s="56">
        <v>979</v>
      </c>
    </row>
    <row r="204" spans="4:7" ht="12.75" customHeight="1">
      <c r="D204" s="53">
        <f>+D203+D202</f>
        <v>2463</v>
      </c>
      <c r="E204" s="54">
        <f>+E203+E202</f>
        <v>2509</v>
      </c>
      <c r="F204" s="53">
        <f>+F203+F202</f>
        <v>11453</v>
      </c>
      <c r="G204" s="54">
        <f>+G203+G202</f>
        <v>9926</v>
      </c>
    </row>
    <row r="205" spans="4:7" ht="12.75" customHeight="1">
      <c r="D205" s="53"/>
      <c r="E205" s="54"/>
      <c r="F205" s="53"/>
      <c r="G205" s="54"/>
    </row>
    <row r="206" spans="3:7" ht="12.75" customHeight="1">
      <c r="C206" t="s">
        <v>133</v>
      </c>
      <c r="D206" s="53"/>
      <c r="E206" s="54"/>
      <c r="F206" s="53"/>
      <c r="G206" s="54"/>
    </row>
    <row r="207" spans="3:7" ht="12.75" customHeight="1">
      <c r="C207" t="s">
        <v>231</v>
      </c>
      <c r="D207" s="57">
        <v>547</v>
      </c>
      <c r="E207" s="58">
        <v>398</v>
      </c>
      <c r="F207" s="57">
        <v>547</v>
      </c>
      <c r="G207" s="58">
        <v>398</v>
      </c>
    </row>
    <row r="208" spans="4:7" ht="12.75" customHeight="1" thickBot="1">
      <c r="D208" s="59">
        <f>+D204+D207</f>
        <v>3010</v>
      </c>
      <c r="E208" s="60">
        <f>+E204+E207</f>
        <v>2907</v>
      </c>
      <c r="F208" s="59">
        <f>+F204+F207</f>
        <v>12000</v>
      </c>
      <c r="G208" s="60">
        <f>+G204+G207</f>
        <v>10324</v>
      </c>
    </row>
    <row r="209" spans="4:7" ht="12.75" customHeight="1">
      <c r="D209" s="66"/>
      <c r="E209" s="69"/>
      <c r="F209" s="66"/>
      <c r="G209" s="69"/>
    </row>
    <row r="210" ht="12.75">
      <c r="B210" t="s">
        <v>167</v>
      </c>
    </row>
    <row r="211" ht="12.75">
      <c r="B211" t="s">
        <v>166</v>
      </c>
    </row>
    <row r="214" spans="1:2" ht="12.75">
      <c r="A214" s="11" t="s">
        <v>134</v>
      </c>
      <c r="B214" s="11" t="s">
        <v>135</v>
      </c>
    </row>
    <row r="216" ht="12.75">
      <c r="B216" t="s">
        <v>232</v>
      </c>
    </row>
    <row r="219" spans="1:2" ht="12.75">
      <c r="A219" s="11" t="s">
        <v>136</v>
      </c>
      <c r="B219" s="11" t="s">
        <v>233</v>
      </c>
    </row>
    <row r="221" spans="2:3" ht="12.75">
      <c r="B221" t="s">
        <v>98</v>
      </c>
      <c r="C221" t="s">
        <v>165</v>
      </c>
    </row>
    <row r="222" spans="5:6" ht="12.75">
      <c r="E222" s="13" t="s">
        <v>137</v>
      </c>
      <c r="F222" s="13" t="s">
        <v>246</v>
      </c>
    </row>
    <row r="223" spans="5:6" ht="12.75">
      <c r="E223" s="13" t="s">
        <v>138</v>
      </c>
      <c r="F223" s="13" t="s">
        <v>138</v>
      </c>
    </row>
    <row r="224" spans="5:6" ht="12.75">
      <c r="E224" s="13" t="s">
        <v>243</v>
      </c>
      <c r="F224" s="13" t="s">
        <v>243</v>
      </c>
    </row>
    <row r="225" spans="5:6" ht="12.75">
      <c r="E225" s="13" t="s">
        <v>12</v>
      </c>
      <c r="F225" s="13" t="s">
        <v>12</v>
      </c>
    </row>
    <row r="227" spans="3:6" ht="12.75">
      <c r="C227" t="s">
        <v>139</v>
      </c>
      <c r="E227" s="11">
        <v>737</v>
      </c>
      <c r="F227" s="11">
        <v>954</v>
      </c>
    </row>
    <row r="228" spans="3:6" ht="12.75">
      <c r="C228" t="s">
        <v>140</v>
      </c>
      <c r="E228" s="11">
        <v>0</v>
      </c>
      <c r="F228" s="11">
        <v>266</v>
      </c>
    </row>
    <row r="229" spans="3:6" ht="12.75">
      <c r="C229" t="s">
        <v>141</v>
      </c>
      <c r="E229" s="11">
        <v>0</v>
      </c>
      <c r="F229" s="11">
        <v>110</v>
      </c>
    </row>
    <row r="230" spans="5:6" ht="12.75">
      <c r="E230" s="11"/>
      <c r="F230" s="11"/>
    </row>
    <row r="231" spans="5:6" ht="12.75">
      <c r="E231" s="11"/>
      <c r="F231" s="11"/>
    </row>
    <row r="232" spans="2:5" ht="12.75">
      <c r="B232" t="s">
        <v>142</v>
      </c>
      <c r="C232" t="s">
        <v>247</v>
      </c>
      <c r="E232" s="11"/>
    </row>
    <row r="233" spans="5:6" ht="12.75">
      <c r="E233" s="11"/>
      <c r="F233" s="13" t="s">
        <v>12</v>
      </c>
    </row>
    <row r="234" spans="5:6" ht="12.75">
      <c r="E234" s="11"/>
      <c r="F234" s="11"/>
    </row>
    <row r="235" spans="3:6" ht="12.75">
      <c r="C235" t="s">
        <v>143</v>
      </c>
      <c r="E235" s="11"/>
      <c r="F235" s="53">
        <v>6120</v>
      </c>
    </row>
    <row r="236" spans="3:6" ht="12.75">
      <c r="C236" t="s">
        <v>144</v>
      </c>
      <c r="E236" s="11"/>
      <c r="F236" s="53">
        <v>6120</v>
      </c>
    </row>
    <row r="237" spans="3:6" ht="12.75">
      <c r="C237" t="s">
        <v>145</v>
      </c>
      <c r="E237" s="11"/>
      <c r="F237" s="53">
        <v>6752</v>
      </c>
    </row>
    <row r="238" ht="12.75">
      <c r="C238" s="11"/>
    </row>
    <row r="240" spans="1:2" ht="12.75">
      <c r="A240" s="11" t="s">
        <v>146</v>
      </c>
      <c r="B240" s="11" t="s">
        <v>147</v>
      </c>
    </row>
    <row r="242" ht="12.75">
      <c r="B242" t="s">
        <v>234</v>
      </c>
    </row>
    <row r="245" spans="1:2" ht="12.75">
      <c r="A245" s="11" t="s">
        <v>148</v>
      </c>
      <c r="B245" s="11" t="s">
        <v>149</v>
      </c>
    </row>
    <row r="247" ht="12.75">
      <c r="B247" t="s">
        <v>265</v>
      </c>
    </row>
    <row r="250" spans="1:2" ht="12.75">
      <c r="A250" s="11" t="s">
        <v>150</v>
      </c>
      <c r="B250" s="11" t="s">
        <v>151</v>
      </c>
    </row>
    <row r="252" ht="12.75">
      <c r="B252" t="s">
        <v>152</v>
      </c>
    </row>
    <row r="253" ht="12.75">
      <c r="C253" s="11"/>
    </row>
    <row r="255" spans="1:2" ht="12.75">
      <c r="A255" s="11" t="s">
        <v>153</v>
      </c>
      <c r="B255" s="11" t="s">
        <v>154</v>
      </c>
    </row>
    <row r="257" ht="12.75">
      <c r="B257" t="s">
        <v>155</v>
      </c>
    </row>
    <row r="258" ht="12.75">
      <c r="C258" s="11"/>
    </row>
    <row r="260" spans="1:2" ht="12.75">
      <c r="A260" s="11" t="s">
        <v>156</v>
      </c>
      <c r="B260" s="11" t="s">
        <v>157</v>
      </c>
    </row>
    <row r="262" spans="2:3" ht="12.75">
      <c r="B262" t="s">
        <v>98</v>
      </c>
      <c r="C262" t="s">
        <v>312</v>
      </c>
    </row>
    <row r="263" ht="12.75">
      <c r="C263" t="s">
        <v>335</v>
      </c>
    </row>
    <row r="264" ht="12.75">
      <c r="C264" t="s">
        <v>336</v>
      </c>
    </row>
    <row r="265" ht="12.75">
      <c r="C265" t="s">
        <v>330</v>
      </c>
    </row>
    <row r="266" ht="12.75">
      <c r="C266" t="s">
        <v>266</v>
      </c>
    </row>
    <row r="267" ht="12.75">
      <c r="C267" s="34" t="s">
        <v>331</v>
      </c>
    </row>
    <row r="269" spans="2:3" ht="12.75">
      <c r="B269" t="s">
        <v>99</v>
      </c>
      <c r="C269" t="s">
        <v>337</v>
      </c>
    </row>
    <row r="271" spans="2:3" ht="12.75">
      <c r="B271" t="s">
        <v>267</v>
      </c>
      <c r="C271" s="11"/>
    </row>
    <row r="272" spans="2:3" ht="12.75">
      <c r="B272" t="s">
        <v>268</v>
      </c>
      <c r="C272" s="11"/>
    </row>
    <row r="273" ht="12.75">
      <c r="C273" s="11"/>
    </row>
    <row r="275" spans="1:2" ht="12.75">
      <c r="A275" s="11" t="s">
        <v>158</v>
      </c>
      <c r="B275" s="11" t="s">
        <v>159</v>
      </c>
    </row>
    <row r="276" ht="12.75">
      <c r="A276" t="s">
        <v>160</v>
      </c>
    </row>
    <row r="277" spans="5:8" ht="12.75">
      <c r="E277" s="159" t="s">
        <v>129</v>
      </c>
      <c r="F277" s="159"/>
      <c r="G277" s="159" t="s">
        <v>245</v>
      </c>
      <c r="H277" s="159"/>
    </row>
    <row r="278" spans="5:8" ht="12.75">
      <c r="E278" s="13" t="s">
        <v>243</v>
      </c>
      <c r="F278" s="5" t="s">
        <v>244</v>
      </c>
      <c r="G278" s="13" t="s">
        <v>243</v>
      </c>
      <c r="H278" s="5" t="s">
        <v>244</v>
      </c>
    </row>
    <row r="279" spans="5:8" ht="12.75">
      <c r="E279" s="13" t="s">
        <v>12</v>
      </c>
      <c r="F279" s="5" t="s">
        <v>12</v>
      </c>
      <c r="G279" s="13" t="s">
        <v>12</v>
      </c>
      <c r="H279" s="5" t="s">
        <v>12</v>
      </c>
    </row>
    <row r="280" ht="12.75">
      <c r="C280" s="11" t="s">
        <v>161</v>
      </c>
    </row>
    <row r="282" spans="2:8" ht="12.75">
      <c r="B282" t="s">
        <v>98</v>
      </c>
      <c r="C282" t="s">
        <v>168</v>
      </c>
      <c r="E282" s="53">
        <v>6808</v>
      </c>
      <c r="F282" s="62">
        <v>7362</v>
      </c>
      <c r="G282" s="53">
        <v>31621</v>
      </c>
      <c r="H282" s="62">
        <v>31856</v>
      </c>
    </row>
    <row r="283" spans="5:8" ht="12.75">
      <c r="E283" s="53"/>
      <c r="F283" s="62"/>
      <c r="G283" s="53"/>
      <c r="H283" s="62"/>
    </row>
    <row r="284" spans="3:8" ht="12.75">
      <c r="C284" t="s">
        <v>162</v>
      </c>
      <c r="E284" s="53"/>
      <c r="F284" s="62"/>
      <c r="G284" s="53"/>
      <c r="H284" s="62"/>
    </row>
    <row r="285" spans="3:8" ht="12.75">
      <c r="C285" t="s">
        <v>169</v>
      </c>
      <c r="E285" s="133">
        <v>70783</v>
      </c>
      <c r="F285" s="62">
        <v>68875</v>
      </c>
      <c r="G285" s="53">
        <v>69525</v>
      </c>
      <c r="H285" s="62">
        <v>68875</v>
      </c>
    </row>
    <row r="286" spans="5:8" ht="12.75">
      <c r="E286" s="53"/>
      <c r="F286" s="62"/>
      <c r="G286" s="53"/>
      <c r="H286" s="62"/>
    </row>
    <row r="287" spans="3:8" ht="12.75">
      <c r="C287" t="s">
        <v>170</v>
      </c>
      <c r="E287" s="11">
        <v>9.62</v>
      </c>
      <c r="F287" s="61">
        <v>10.69</v>
      </c>
      <c r="G287" s="11">
        <v>45.48</v>
      </c>
      <c r="H287">
        <v>46.25</v>
      </c>
    </row>
    <row r="290" ht="12.75">
      <c r="C290" s="11" t="s">
        <v>163</v>
      </c>
    </row>
    <row r="292" spans="2:8" ht="12.75">
      <c r="B292" t="s">
        <v>99</v>
      </c>
      <c r="C292" t="s">
        <v>168</v>
      </c>
      <c r="E292" s="53">
        <v>6808</v>
      </c>
      <c r="F292" s="63" t="s">
        <v>110</v>
      </c>
      <c r="G292" s="53">
        <v>31621</v>
      </c>
      <c r="H292" s="63" t="s">
        <v>110</v>
      </c>
    </row>
    <row r="294" ht="12.75">
      <c r="C294" t="s">
        <v>162</v>
      </c>
    </row>
    <row r="295" spans="3:8" ht="12.75">
      <c r="C295" t="s">
        <v>171</v>
      </c>
      <c r="E295" s="134">
        <v>70783</v>
      </c>
      <c r="F295" s="63" t="s">
        <v>110</v>
      </c>
      <c r="G295" s="31">
        <v>69525</v>
      </c>
      <c r="H295" s="63" t="s">
        <v>110</v>
      </c>
    </row>
    <row r="296" spans="5:7" ht="12.75">
      <c r="E296" s="31"/>
      <c r="G296" s="31"/>
    </row>
    <row r="297" spans="3:8" ht="12.75">
      <c r="C297" t="s">
        <v>172</v>
      </c>
      <c r="E297" s="31">
        <v>364</v>
      </c>
      <c r="F297" s="63" t="s">
        <v>110</v>
      </c>
      <c r="G297" s="31">
        <v>411</v>
      </c>
      <c r="H297" s="63" t="s">
        <v>110</v>
      </c>
    </row>
    <row r="298" spans="5:7" ht="12.75">
      <c r="E298" s="31"/>
      <c r="G298" s="31"/>
    </row>
    <row r="299" spans="3:7" ht="12.75">
      <c r="C299" t="s">
        <v>162</v>
      </c>
      <c r="E299" s="31"/>
      <c r="G299" s="31"/>
    </row>
    <row r="300" spans="3:7" ht="12.75">
      <c r="C300" t="s">
        <v>164</v>
      </c>
      <c r="E300" s="31"/>
      <c r="G300" s="31"/>
    </row>
    <row r="301" spans="3:8" ht="12.75">
      <c r="C301" t="s">
        <v>173</v>
      </c>
      <c r="E301" s="31">
        <f>+E297+E295</f>
        <v>71147</v>
      </c>
      <c r="F301" s="63" t="s">
        <v>110</v>
      </c>
      <c r="G301" s="31">
        <f>+G297+G295</f>
        <v>69936</v>
      </c>
      <c r="H301" s="63" t="s">
        <v>110</v>
      </c>
    </row>
    <row r="302" spans="5:7" ht="12.75">
      <c r="E302" s="31"/>
      <c r="G302" s="11"/>
    </row>
    <row r="303" spans="3:8" ht="12.75">
      <c r="C303" t="s">
        <v>174</v>
      </c>
      <c r="E303" s="11">
        <v>9.57</v>
      </c>
      <c r="F303" s="63" t="s">
        <v>110</v>
      </c>
      <c r="G303" s="64">
        <v>45.21</v>
      </c>
      <c r="H303" s="63" t="s">
        <v>110</v>
      </c>
    </row>
    <row r="307" ht="12.75">
      <c r="B307" t="s">
        <v>274</v>
      </c>
    </row>
    <row r="308" ht="12.75">
      <c r="B308" s="11" t="s">
        <v>273</v>
      </c>
    </row>
    <row r="311" ht="12.75">
      <c r="B311" t="s">
        <v>272</v>
      </c>
    </row>
    <row r="312" ht="12.75">
      <c r="B312" t="s">
        <v>271</v>
      </c>
    </row>
    <row r="313" ht="12.75">
      <c r="B313" t="s">
        <v>270</v>
      </c>
    </row>
    <row r="315" ht="12.75">
      <c r="B315" t="s">
        <v>269</v>
      </c>
    </row>
    <row r="316" ht="12.75">
      <c r="B316" s="137" t="s">
        <v>322</v>
      </c>
    </row>
  </sheetData>
  <mergeCells count="4">
    <mergeCell ref="E277:F277"/>
    <mergeCell ref="G277:H277"/>
    <mergeCell ref="D197:E197"/>
    <mergeCell ref="F197:G197"/>
  </mergeCells>
  <printOptions/>
  <pageMargins left="0.89" right="0" top="1" bottom="0.5" header="0.5" footer="0.5"/>
  <pageSetup horizontalDpi="180" verticalDpi="180" orientation="portrait" paperSize="9" scale="85" r:id="rId1"/>
  <rowBreaks count="4" manualBreakCount="4">
    <brk id="68" max="8" man="1"/>
    <brk id="131" max="8" man="1"/>
    <brk id="194" max="8" man="1"/>
    <brk id="2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workbookViewId="0" topLeftCell="A38">
      <selection activeCell="C53" sqref="C53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3.421875" style="0" customWidth="1"/>
    <col min="5" max="5" width="18.00390625" style="0" customWidth="1"/>
  </cols>
  <sheetData>
    <row r="2" ht="18">
      <c r="B2" s="10" t="s">
        <v>49</v>
      </c>
    </row>
    <row r="3" ht="15">
      <c r="B3" s="32" t="s">
        <v>202</v>
      </c>
    </row>
    <row r="4" ht="18">
      <c r="B4" s="10" t="s">
        <v>24</v>
      </c>
    </row>
    <row r="5" ht="12.75">
      <c r="B5" s="11" t="s">
        <v>23</v>
      </c>
    </row>
    <row r="8" spans="3:5" ht="12.75">
      <c r="C8" s="13" t="s">
        <v>42</v>
      </c>
      <c r="D8" s="11"/>
      <c r="E8" s="13" t="s">
        <v>43</v>
      </c>
    </row>
    <row r="9" spans="3:5" ht="12.75">
      <c r="C9" s="13" t="s">
        <v>36</v>
      </c>
      <c r="D9" s="11"/>
      <c r="E9" s="13" t="s">
        <v>38</v>
      </c>
    </row>
    <row r="10" spans="3:5" ht="12.75">
      <c r="C10" s="13" t="s">
        <v>37</v>
      </c>
      <c r="D10" s="11"/>
      <c r="E10" s="13" t="s">
        <v>39</v>
      </c>
    </row>
    <row r="11" spans="3:5" ht="12.75">
      <c r="C11" s="13" t="s">
        <v>4</v>
      </c>
      <c r="D11" s="11"/>
      <c r="E11" s="13" t="s">
        <v>40</v>
      </c>
    </row>
    <row r="12" spans="3:5" ht="12.75">
      <c r="C12" s="13" t="s">
        <v>10</v>
      </c>
      <c r="D12" s="11"/>
      <c r="E12" s="13" t="s">
        <v>41</v>
      </c>
    </row>
    <row r="13" spans="3:5" ht="12.75">
      <c r="C13" s="14">
        <v>37621</v>
      </c>
      <c r="D13" s="11"/>
      <c r="E13" s="14">
        <v>37256</v>
      </c>
    </row>
    <row r="14" spans="3:5" ht="13.5" thickBot="1">
      <c r="C14" s="74" t="s">
        <v>12</v>
      </c>
      <c r="D14" s="11"/>
      <c r="E14" s="74" t="s">
        <v>12</v>
      </c>
    </row>
    <row r="15" spans="3:5" ht="12.75">
      <c r="C15" s="5"/>
      <c r="E15" s="5"/>
    </row>
    <row r="17" ht="12.75">
      <c r="B17" t="s">
        <v>205</v>
      </c>
    </row>
    <row r="18" spans="2:5" ht="15.75">
      <c r="B18" t="s">
        <v>25</v>
      </c>
      <c r="C18" s="37">
        <v>65509</v>
      </c>
      <c r="D18" s="41"/>
      <c r="E18" s="41">
        <v>67273</v>
      </c>
    </row>
    <row r="19" spans="2:5" ht="15.75">
      <c r="B19" t="s">
        <v>26</v>
      </c>
      <c r="C19" s="37">
        <v>6120</v>
      </c>
      <c r="D19" s="41"/>
      <c r="E19" s="41">
        <v>5323</v>
      </c>
    </row>
    <row r="20" spans="3:5" ht="15.75">
      <c r="C20" s="39">
        <f>+C19+C18</f>
        <v>71629</v>
      </c>
      <c r="D20" s="41"/>
      <c r="E20" s="42">
        <f>+E19+E18</f>
        <v>72596</v>
      </c>
    </row>
    <row r="21" spans="3:5" ht="15.75">
      <c r="C21" s="37"/>
      <c r="D21" s="41"/>
      <c r="E21" s="41"/>
    </row>
    <row r="22" spans="2:5" ht="15.75">
      <c r="B22" t="s">
        <v>27</v>
      </c>
      <c r="C22" s="37"/>
      <c r="D22" s="41"/>
      <c r="E22" s="41"/>
    </row>
    <row r="23" spans="2:5" ht="15.75">
      <c r="B23" t="s">
        <v>28</v>
      </c>
      <c r="C23" s="37">
        <v>23185</v>
      </c>
      <c r="D23" s="41"/>
      <c r="E23" s="41">
        <v>22744</v>
      </c>
    </row>
    <row r="24" spans="2:5" ht="15.75">
      <c r="B24" t="s">
        <v>236</v>
      </c>
      <c r="C24" s="37">
        <v>44065</v>
      </c>
      <c r="D24" s="41"/>
      <c r="E24" s="41">
        <v>47970</v>
      </c>
    </row>
    <row r="25" spans="2:5" ht="15.75">
      <c r="B25" t="s">
        <v>29</v>
      </c>
      <c r="C25" s="37">
        <v>135644</v>
      </c>
      <c r="D25" s="41"/>
      <c r="E25" s="41">
        <v>113776</v>
      </c>
    </row>
    <row r="26" spans="3:5" ht="15.75">
      <c r="C26" s="39">
        <f>+C25+C24+C23</f>
        <v>202894</v>
      </c>
      <c r="D26" s="41"/>
      <c r="E26" s="42">
        <f>+E25+E24+E23</f>
        <v>184490</v>
      </c>
    </row>
    <row r="27" spans="3:5" ht="15.75">
      <c r="C27" s="37"/>
      <c r="D27" s="41"/>
      <c r="E27" s="41"/>
    </row>
    <row r="28" spans="2:5" ht="15.75">
      <c r="B28" t="s">
        <v>30</v>
      </c>
      <c r="C28" s="37"/>
      <c r="D28" s="41"/>
      <c r="E28" s="41"/>
    </row>
    <row r="29" spans="2:5" ht="15.75">
      <c r="B29" t="s">
        <v>237</v>
      </c>
      <c r="C29" s="37">
        <v>29924</v>
      </c>
      <c r="D29" s="41"/>
      <c r="E29" s="41">
        <v>33746</v>
      </c>
    </row>
    <row r="30" spans="2:5" ht="15.75">
      <c r="B30" t="s">
        <v>31</v>
      </c>
      <c r="C30" s="37">
        <v>4432</v>
      </c>
      <c r="D30" s="41"/>
      <c r="E30" s="41">
        <v>8727</v>
      </c>
    </row>
    <row r="31" spans="2:5" ht="15.75">
      <c r="B31" t="s">
        <v>238</v>
      </c>
      <c r="C31" s="37">
        <v>0</v>
      </c>
      <c r="D31" s="41"/>
      <c r="E31" s="41">
        <v>8066</v>
      </c>
    </row>
    <row r="32" spans="3:5" ht="15.75">
      <c r="C32" s="39">
        <f>SUM(C29:C31)</f>
        <v>34356</v>
      </c>
      <c r="D32" s="41"/>
      <c r="E32" s="42">
        <f>SUM(E29:E31)</f>
        <v>50539</v>
      </c>
    </row>
    <row r="33" spans="3:5" ht="15.75">
      <c r="C33" s="37"/>
      <c r="D33" s="41"/>
      <c r="E33" s="41"/>
    </row>
    <row r="34" spans="2:5" ht="15.75">
      <c r="B34" t="s">
        <v>32</v>
      </c>
      <c r="C34" s="43">
        <v>168538</v>
      </c>
      <c r="D34" s="41"/>
      <c r="E34" s="44">
        <f>+E26-E32</f>
        <v>133951</v>
      </c>
    </row>
    <row r="35" spans="3:5" ht="15.75">
      <c r="C35" s="43"/>
      <c r="D35" s="41"/>
      <c r="E35" s="44"/>
    </row>
    <row r="36" spans="2:5" ht="15.75">
      <c r="B36" s="33" t="s">
        <v>48</v>
      </c>
      <c r="C36" s="43"/>
      <c r="D36" s="41"/>
      <c r="E36" s="44"/>
    </row>
    <row r="37" spans="2:5" ht="15.75">
      <c r="B37" t="s">
        <v>204</v>
      </c>
      <c r="C37" s="37">
        <v>-3041</v>
      </c>
      <c r="D37" s="41"/>
      <c r="E37" s="44">
        <v>0</v>
      </c>
    </row>
    <row r="38" spans="2:5" ht="15.75">
      <c r="B38" t="s">
        <v>35</v>
      </c>
      <c r="C38" s="37">
        <v>-7176</v>
      </c>
      <c r="D38" s="41"/>
      <c r="E38" s="41">
        <v>-7894</v>
      </c>
    </row>
    <row r="39" spans="3:5" ht="15.75">
      <c r="C39" s="37"/>
      <c r="D39" s="41"/>
      <c r="E39" s="41"/>
    </row>
    <row r="40" spans="3:5" ht="16.5" thickBot="1">
      <c r="C40" s="40">
        <f>+C18+C19+C34+C38+C37</f>
        <v>229950</v>
      </c>
      <c r="D40" s="41"/>
      <c r="E40" s="40">
        <f>+E18+E19+E34+E38+E37</f>
        <v>198653</v>
      </c>
    </row>
    <row r="41" spans="3:5" ht="15.75">
      <c r="C41" s="37"/>
      <c r="D41" s="41"/>
      <c r="E41" s="41"/>
    </row>
    <row r="42" spans="3:5" ht="15.75">
      <c r="C42" s="37"/>
      <c r="D42" s="41"/>
      <c r="E42" s="41"/>
    </row>
    <row r="43" spans="2:5" ht="15.75">
      <c r="B43" t="s">
        <v>33</v>
      </c>
      <c r="C43" s="37">
        <v>70786</v>
      </c>
      <c r="D43" s="41"/>
      <c r="E43" s="41">
        <v>55100</v>
      </c>
    </row>
    <row r="44" spans="2:5" ht="15.75">
      <c r="B44" t="s">
        <v>70</v>
      </c>
      <c r="C44" s="37">
        <v>159143</v>
      </c>
      <c r="D44" s="41"/>
      <c r="E44" s="41">
        <v>142815</v>
      </c>
    </row>
    <row r="45" spans="2:5" ht="15.75">
      <c r="B45" t="s">
        <v>34</v>
      </c>
      <c r="C45" s="38">
        <f>+C44+C43</f>
        <v>229929</v>
      </c>
      <c r="D45" s="41"/>
      <c r="E45" s="45">
        <f>+E44+E43</f>
        <v>197915</v>
      </c>
    </row>
    <row r="46" spans="3:5" ht="15.75">
      <c r="C46" s="37"/>
      <c r="D46" s="41"/>
      <c r="E46" s="41"/>
    </row>
    <row r="47" spans="2:5" ht="15.75">
      <c r="B47" t="s">
        <v>235</v>
      </c>
      <c r="C47" s="37">
        <v>21</v>
      </c>
      <c r="D47" s="41"/>
      <c r="E47" s="41">
        <v>738</v>
      </c>
    </row>
    <row r="48" spans="3:5" ht="15.75">
      <c r="C48" s="37"/>
      <c r="D48" s="41"/>
      <c r="E48" s="41"/>
    </row>
    <row r="49" spans="3:5" ht="15.75">
      <c r="C49" s="37"/>
      <c r="D49" s="41"/>
      <c r="E49" s="41"/>
    </row>
    <row r="50" spans="3:5" ht="16.5" thickBot="1">
      <c r="C50" s="40">
        <f>+C47+C45</f>
        <v>229950</v>
      </c>
      <c r="D50" s="41"/>
      <c r="E50" s="46">
        <f>+E47+E45</f>
        <v>198653</v>
      </c>
    </row>
    <row r="52" spans="2:5" ht="16.5" thickBot="1">
      <c r="B52" t="s">
        <v>71</v>
      </c>
      <c r="C52" s="48">
        <v>3.25</v>
      </c>
      <c r="D52" t="s">
        <v>76</v>
      </c>
      <c r="E52" s="49">
        <v>3.59</v>
      </c>
    </row>
    <row r="54" spans="1:2" ht="12.75">
      <c r="A54" s="47" t="s">
        <v>72</v>
      </c>
      <c r="B54" t="s">
        <v>73</v>
      </c>
    </row>
    <row r="55" ht="12.75">
      <c r="B55" t="s">
        <v>74</v>
      </c>
    </row>
    <row r="56" ht="12.75">
      <c r="B56" t="s">
        <v>75</v>
      </c>
    </row>
    <row r="58" ht="12.75">
      <c r="B58" s="11" t="s">
        <v>206</v>
      </c>
    </row>
    <row r="59" ht="12.75">
      <c r="B59" s="11" t="s">
        <v>207</v>
      </c>
    </row>
  </sheetData>
  <printOptions horizontalCentered="1"/>
  <pageMargins left="0.75" right="0" top="0.5" bottom="0.5" header="0" footer="0"/>
  <pageSetup fitToHeight="1" fitToWidth="1" horizontalDpi="180" verticalDpi="18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workbookViewId="0" topLeftCell="C31">
      <selection activeCell="G47" sqref="G47"/>
    </sheetView>
  </sheetViews>
  <sheetFormatPr defaultColWidth="9.140625" defaultRowHeight="12.75"/>
  <cols>
    <col min="2" max="2" width="36.00390625" style="0" customWidth="1"/>
    <col min="3" max="3" width="14.140625" style="0" customWidth="1"/>
    <col min="4" max="4" width="15.7109375" style="0" customWidth="1"/>
    <col min="5" max="5" width="14.7109375" style="0" customWidth="1"/>
    <col min="6" max="6" width="16.00390625" style="0" customWidth="1"/>
    <col min="7" max="7" width="12.8515625" style="0" customWidth="1"/>
  </cols>
  <sheetData>
    <row r="2" ht="18">
      <c r="B2" s="10" t="s">
        <v>50</v>
      </c>
    </row>
    <row r="3" ht="15">
      <c r="B3" s="32" t="s">
        <v>202</v>
      </c>
    </row>
    <row r="4" ht="18">
      <c r="B4" s="10" t="s">
        <v>47</v>
      </c>
    </row>
    <row r="5" ht="12.75">
      <c r="B5" s="11" t="s">
        <v>77</v>
      </c>
    </row>
    <row r="8" spans="2:7" ht="12.75">
      <c r="B8" s="11"/>
      <c r="C8" s="13" t="s">
        <v>33</v>
      </c>
      <c r="D8" s="13" t="s">
        <v>177</v>
      </c>
      <c r="E8" s="13" t="s">
        <v>179</v>
      </c>
      <c r="F8" s="13" t="s">
        <v>44</v>
      </c>
      <c r="G8" s="13" t="s">
        <v>45</v>
      </c>
    </row>
    <row r="9" spans="2:7" ht="12.75">
      <c r="B9" s="11"/>
      <c r="C9" s="13"/>
      <c r="D9" s="13" t="s">
        <v>178</v>
      </c>
      <c r="E9" s="13" t="s">
        <v>180</v>
      </c>
      <c r="F9" s="13" t="s">
        <v>255</v>
      </c>
      <c r="G9" s="13"/>
    </row>
    <row r="10" spans="2:7" ht="13.5" thickBot="1">
      <c r="B10" s="11"/>
      <c r="C10" s="74" t="s">
        <v>12</v>
      </c>
      <c r="D10" s="74" t="s">
        <v>175</v>
      </c>
      <c r="E10" s="74" t="s">
        <v>176</v>
      </c>
      <c r="F10" s="74" t="s">
        <v>176</v>
      </c>
      <c r="G10" s="74" t="s">
        <v>176</v>
      </c>
    </row>
    <row r="11" spans="2:7" ht="12.75">
      <c r="B11" s="11"/>
      <c r="C11" s="72"/>
      <c r="D11" s="72"/>
      <c r="E11" s="72"/>
      <c r="F11" s="72"/>
      <c r="G11" s="72"/>
    </row>
    <row r="12" spans="2:7" ht="12.75">
      <c r="B12" s="11"/>
      <c r="C12" s="13"/>
      <c r="D12" s="13"/>
      <c r="E12" s="13"/>
      <c r="F12" s="13"/>
      <c r="G12" s="13"/>
    </row>
    <row r="13" spans="2:7" ht="12.75">
      <c r="B13" s="33" t="s">
        <v>249</v>
      </c>
      <c r="C13" s="33"/>
      <c r="D13" s="33"/>
      <c r="E13" s="33"/>
      <c r="F13" s="33"/>
      <c r="G13" s="33"/>
    </row>
    <row r="14" spans="2:7" ht="12.75">
      <c r="B14" s="33"/>
      <c r="C14" s="33"/>
      <c r="D14" s="33"/>
      <c r="E14" s="33"/>
      <c r="F14" s="33"/>
      <c r="G14" s="33"/>
    </row>
    <row r="15" spans="2:7" ht="15">
      <c r="B15" s="33" t="s">
        <v>250</v>
      </c>
      <c r="C15" s="41">
        <v>55100</v>
      </c>
      <c r="D15" s="41">
        <v>4210</v>
      </c>
      <c r="E15" s="41">
        <v>5773</v>
      </c>
      <c r="F15" s="41">
        <v>113803</v>
      </c>
      <c r="G15" s="41">
        <f>SUM(C15:F15)</f>
        <v>178886</v>
      </c>
    </row>
    <row r="16" spans="2:7" ht="15">
      <c r="B16" s="33"/>
      <c r="C16" s="41"/>
      <c r="D16" s="41"/>
      <c r="E16" s="41"/>
      <c r="F16" s="41"/>
      <c r="G16" s="41"/>
    </row>
    <row r="17" spans="2:7" ht="15">
      <c r="B17" s="33" t="s">
        <v>209</v>
      </c>
      <c r="C17" s="129" t="s">
        <v>110</v>
      </c>
      <c r="D17" s="129" t="s">
        <v>110</v>
      </c>
      <c r="E17" s="129" t="s">
        <v>110</v>
      </c>
      <c r="F17" s="41">
        <v>31856</v>
      </c>
      <c r="G17" s="41">
        <f>+F17</f>
        <v>31856</v>
      </c>
    </row>
    <row r="18" spans="2:7" ht="15">
      <c r="B18" s="33"/>
      <c r="C18" s="129"/>
      <c r="D18" s="129"/>
      <c r="E18" s="129"/>
      <c r="F18" s="41"/>
      <c r="G18" s="41"/>
    </row>
    <row r="19" spans="2:7" ht="15">
      <c r="B19" s="33" t="s">
        <v>251</v>
      </c>
      <c r="C19" s="129"/>
      <c r="D19" s="129"/>
      <c r="E19" s="129"/>
      <c r="F19" s="41"/>
      <c r="G19" s="41"/>
    </row>
    <row r="20" spans="2:7" ht="15">
      <c r="B20" s="122" t="s">
        <v>252</v>
      </c>
      <c r="C20" s="129" t="s">
        <v>110</v>
      </c>
      <c r="D20" s="129" t="s">
        <v>110</v>
      </c>
      <c r="E20" s="129" t="s">
        <v>110</v>
      </c>
      <c r="F20" s="41">
        <v>-4761</v>
      </c>
      <c r="G20" s="41">
        <f>+F20</f>
        <v>-4761</v>
      </c>
    </row>
    <row r="21" spans="2:7" ht="15">
      <c r="B21" s="122"/>
      <c r="C21" s="129"/>
      <c r="D21" s="129"/>
      <c r="E21" s="129"/>
      <c r="F21" s="41"/>
      <c r="G21" s="41"/>
    </row>
    <row r="22" spans="2:7" ht="15">
      <c r="B22" s="33" t="s">
        <v>253</v>
      </c>
      <c r="C22" s="129"/>
      <c r="D22" s="129"/>
      <c r="E22" s="129"/>
      <c r="F22" s="41"/>
      <c r="G22" s="41"/>
    </row>
    <row r="23" spans="2:7" ht="15">
      <c r="B23" s="122" t="s">
        <v>252</v>
      </c>
      <c r="C23" s="129" t="s">
        <v>110</v>
      </c>
      <c r="D23" s="129" t="s">
        <v>110</v>
      </c>
      <c r="E23" s="129" t="s">
        <v>110</v>
      </c>
      <c r="F23" s="41">
        <v>-8066</v>
      </c>
      <c r="G23" s="41">
        <f>+F23</f>
        <v>-8066</v>
      </c>
    </row>
    <row r="24" spans="2:7" ht="15">
      <c r="B24" s="33"/>
      <c r="C24" s="41"/>
      <c r="D24" s="41"/>
      <c r="E24" s="41"/>
      <c r="F24" s="41"/>
      <c r="G24" s="41"/>
    </row>
    <row r="25" spans="2:7" ht="15">
      <c r="B25" s="33"/>
      <c r="C25" s="41"/>
      <c r="D25" s="41"/>
      <c r="E25" s="41"/>
      <c r="F25" s="41"/>
      <c r="G25" s="41"/>
    </row>
    <row r="26" spans="2:7" ht="15.75" thickBot="1">
      <c r="B26" s="33" t="s">
        <v>254</v>
      </c>
      <c r="C26" s="46">
        <f>SUM(C13:C24)</f>
        <v>55100</v>
      </c>
      <c r="D26" s="46">
        <f>SUM(D13:D24)</f>
        <v>4210</v>
      </c>
      <c r="E26" s="46">
        <f>SUM(E13:E24)</f>
        <v>5773</v>
      </c>
      <c r="F26" s="46">
        <f>SUM(F13:F24)</f>
        <v>132832</v>
      </c>
      <c r="G26" s="46">
        <f>SUM(G13:G24)</f>
        <v>197915</v>
      </c>
    </row>
    <row r="27" spans="3:7" ht="15">
      <c r="C27" s="32"/>
      <c r="D27" s="32"/>
      <c r="E27" s="32"/>
      <c r="F27" s="32"/>
      <c r="G27" s="32"/>
    </row>
    <row r="28" spans="3:7" ht="15">
      <c r="C28" s="32"/>
      <c r="D28" s="32"/>
      <c r="E28" s="32"/>
      <c r="F28" s="32"/>
      <c r="G28" s="32"/>
    </row>
    <row r="29" spans="3:7" ht="15">
      <c r="C29" s="32"/>
      <c r="D29" s="32"/>
      <c r="E29" s="32"/>
      <c r="F29" s="32"/>
      <c r="G29" s="32"/>
    </row>
    <row r="30" spans="2:7" ht="15.75">
      <c r="B30" s="11" t="s">
        <v>208</v>
      </c>
      <c r="C30" s="12"/>
      <c r="D30" s="12"/>
      <c r="E30" s="12"/>
      <c r="F30" s="12"/>
      <c r="G30" s="12"/>
    </row>
    <row r="31" spans="2:7" ht="15.75">
      <c r="B31" s="11"/>
      <c r="C31" s="12"/>
      <c r="D31" s="12"/>
      <c r="E31" s="12"/>
      <c r="F31" s="12"/>
      <c r="G31" s="12"/>
    </row>
    <row r="32" spans="2:7" ht="15.75">
      <c r="B32" s="11" t="s">
        <v>46</v>
      </c>
      <c r="C32" s="37">
        <v>55100</v>
      </c>
      <c r="D32" s="37">
        <v>4210</v>
      </c>
      <c r="E32" s="37">
        <v>5773</v>
      </c>
      <c r="F32" s="37">
        <v>132832</v>
      </c>
      <c r="G32" s="37">
        <f>SUM(C32:F32)</f>
        <v>197915</v>
      </c>
    </row>
    <row r="33" spans="2:7" ht="15.75">
      <c r="B33" s="11"/>
      <c r="C33" s="37"/>
      <c r="D33" s="37"/>
      <c r="E33" s="37"/>
      <c r="F33" s="37"/>
      <c r="G33" s="37"/>
    </row>
    <row r="34" spans="2:7" ht="15.75">
      <c r="B34" s="11" t="s">
        <v>209</v>
      </c>
      <c r="C34" s="130" t="s">
        <v>110</v>
      </c>
      <c r="D34" s="130" t="s">
        <v>110</v>
      </c>
      <c r="E34" s="130" t="s">
        <v>110</v>
      </c>
      <c r="F34" s="37">
        <v>31621</v>
      </c>
      <c r="G34" s="37">
        <f>+F34</f>
        <v>31621</v>
      </c>
    </row>
    <row r="35" spans="2:7" ht="15.75">
      <c r="B35" s="11"/>
      <c r="C35" s="130"/>
      <c r="D35" s="130"/>
      <c r="E35" s="130"/>
      <c r="F35" s="37"/>
      <c r="G35" s="37"/>
    </row>
    <row r="36" spans="2:7" ht="15.75">
      <c r="B36" s="11" t="s">
        <v>210</v>
      </c>
      <c r="C36" s="130"/>
      <c r="D36" s="130"/>
      <c r="E36" s="130"/>
      <c r="F36" s="37"/>
      <c r="G36" s="37"/>
    </row>
    <row r="37" spans="2:7" ht="15.75">
      <c r="B37" s="115" t="s">
        <v>211</v>
      </c>
      <c r="C37" s="130" t="s">
        <v>110</v>
      </c>
      <c r="D37" s="130" t="s">
        <v>110</v>
      </c>
      <c r="E37" s="130" t="s">
        <v>110</v>
      </c>
      <c r="F37" s="37">
        <v>-6115</v>
      </c>
      <c r="G37" s="37">
        <f>+F37</f>
        <v>-6115</v>
      </c>
    </row>
    <row r="38" spans="2:7" ht="15.75">
      <c r="B38" s="11"/>
      <c r="C38" s="37"/>
      <c r="D38" s="37"/>
      <c r="E38" s="37"/>
      <c r="F38" s="37"/>
      <c r="G38" s="37"/>
    </row>
    <row r="39" spans="2:7" ht="15.75">
      <c r="B39" s="11" t="s">
        <v>212</v>
      </c>
      <c r="C39" s="37">
        <v>13775</v>
      </c>
      <c r="D39" s="37">
        <v>-4210</v>
      </c>
      <c r="E39" s="130" t="s">
        <v>110</v>
      </c>
      <c r="F39" s="37">
        <v>-9565</v>
      </c>
      <c r="G39" s="37">
        <f>SUM(C39:F39)</f>
        <v>0</v>
      </c>
    </row>
    <row r="40" spans="2:7" ht="15.75">
      <c r="B40" s="11"/>
      <c r="C40" s="37"/>
      <c r="D40" s="37"/>
      <c r="E40" s="130"/>
      <c r="F40" s="37"/>
      <c r="G40" s="37"/>
    </row>
    <row r="41" spans="2:7" ht="15.75">
      <c r="B41" s="11" t="s">
        <v>213</v>
      </c>
      <c r="C41" s="37"/>
      <c r="D41" s="37"/>
      <c r="E41" s="130"/>
      <c r="F41" s="37"/>
      <c r="G41" s="37"/>
    </row>
    <row r="42" spans="2:7" ht="15.75">
      <c r="B42" s="115" t="s">
        <v>281</v>
      </c>
      <c r="C42" s="37">
        <v>1911</v>
      </c>
      <c r="D42" s="37">
        <v>4739</v>
      </c>
      <c r="E42" s="130" t="s">
        <v>110</v>
      </c>
      <c r="F42" s="130" t="s">
        <v>110</v>
      </c>
      <c r="G42" s="37">
        <f>SUM(C42:F42)</f>
        <v>6650</v>
      </c>
    </row>
    <row r="43" spans="2:7" ht="15.75">
      <c r="B43" s="115" t="s">
        <v>214</v>
      </c>
      <c r="C43" s="130" t="s">
        <v>110</v>
      </c>
      <c r="D43" s="37">
        <v>-142</v>
      </c>
      <c r="E43" s="130" t="s">
        <v>110</v>
      </c>
      <c r="F43" s="130" t="s">
        <v>110</v>
      </c>
      <c r="G43" s="37">
        <f>SUM(C43:F43)</f>
        <v>-142</v>
      </c>
    </row>
    <row r="44" spans="2:7" ht="15.75">
      <c r="B44" s="33"/>
      <c r="C44" s="37"/>
      <c r="D44" s="37"/>
      <c r="E44" s="130"/>
      <c r="F44" s="37"/>
      <c r="G44" s="37"/>
    </row>
    <row r="45" spans="2:7" ht="15.75">
      <c r="B45" s="11"/>
      <c r="C45" s="37"/>
      <c r="D45" s="37"/>
      <c r="E45" s="37"/>
      <c r="F45" s="37"/>
      <c r="G45" s="37"/>
    </row>
    <row r="46" spans="2:7" ht="16.5" thickBot="1">
      <c r="B46" s="11" t="s">
        <v>248</v>
      </c>
      <c r="C46" s="40">
        <f>SUM(C30:C43)</f>
        <v>70786</v>
      </c>
      <c r="D46" s="40">
        <f>SUM(D30:D43)</f>
        <v>4597</v>
      </c>
      <c r="E46" s="40">
        <f>SUM(E30:E43)</f>
        <v>5773</v>
      </c>
      <c r="F46" s="40">
        <f>SUM(F30:F43)</f>
        <v>148773</v>
      </c>
      <c r="G46" s="40">
        <f>SUM(G30:G43)</f>
        <v>229929</v>
      </c>
    </row>
    <row r="47" spans="2:7" ht="12.75">
      <c r="B47" s="11"/>
      <c r="C47" s="53"/>
      <c r="D47" s="53"/>
      <c r="E47" s="53"/>
      <c r="F47" s="53"/>
      <c r="G47" s="53"/>
    </row>
    <row r="49" ht="12.75">
      <c r="B49" s="11" t="s">
        <v>326</v>
      </c>
    </row>
    <row r="50" ht="12.75">
      <c r="B50" s="11" t="s">
        <v>327</v>
      </c>
    </row>
  </sheetData>
  <printOptions/>
  <pageMargins left="1" right="0.25" top="1" bottom="1" header="0.5" footer="0.5"/>
  <pageSetup fitToHeight="1" fitToWidth="1" horizontalDpi="180" verticalDpi="18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51"/>
  <sheetViews>
    <sheetView workbookViewId="0" topLeftCell="B1">
      <selection activeCell="B52" sqref="B52"/>
    </sheetView>
  </sheetViews>
  <sheetFormatPr defaultColWidth="9.140625" defaultRowHeight="12.75"/>
  <cols>
    <col min="2" max="2" width="46.28125" style="0" customWidth="1"/>
    <col min="3" max="3" width="5.421875" style="0" customWidth="1"/>
    <col min="4" max="4" width="18.00390625" style="0" customWidth="1"/>
    <col min="5" max="5" width="5.421875" style="0" customWidth="1"/>
    <col min="6" max="6" width="18.00390625" style="0" customWidth="1"/>
  </cols>
  <sheetData>
    <row r="3" ht="18">
      <c r="B3" s="10" t="s">
        <v>49</v>
      </c>
    </row>
    <row r="4" ht="15">
      <c r="B4" s="32" t="s">
        <v>202</v>
      </c>
    </row>
    <row r="5" ht="18">
      <c r="B5" s="10" t="s">
        <v>78</v>
      </c>
    </row>
    <row r="6" ht="12.75">
      <c r="B6" s="11" t="s">
        <v>77</v>
      </c>
    </row>
    <row r="9" spans="4:6" ht="12.75">
      <c r="D9" s="13" t="s">
        <v>42</v>
      </c>
      <c r="F9" s="13" t="s">
        <v>43</v>
      </c>
    </row>
    <row r="10" spans="4:6" ht="12.75">
      <c r="D10" s="35" t="s">
        <v>245</v>
      </c>
      <c r="F10" s="35" t="s">
        <v>245</v>
      </c>
    </row>
    <row r="11" spans="4:6" ht="12.75">
      <c r="D11" s="36" t="s">
        <v>241</v>
      </c>
      <c r="F11" s="36" t="s">
        <v>240</v>
      </c>
    </row>
    <row r="12" spans="4:6" ht="13.5" thickBot="1">
      <c r="D12" s="75" t="s">
        <v>12</v>
      </c>
      <c r="F12" s="75" t="s">
        <v>12</v>
      </c>
    </row>
    <row r="13" spans="4:6" ht="12.75">
      <c r="D13" s="73"/>
      <c r="F13" s="73"/>
    </row>
    <row r="15" spans="2:6" ht="15.75">
      <c r="B15" t="s">
        <v>51</v>
      </c>
      <c r="D15" s="37">
        <v>44199</v>
      </c>
      <c r="F15" s="41">
        <v>42468</v>
      </c>
    </row>
    <row r="16" spans="4:6" ht="15.75">
      <c r="D16" s="37"/>
      <c r="F16" s="41"/>
    </row>
    <row r="17" spans="2:6" ht="15.75">
      <c r="B17" t="s">
        <v>52</v>
      </c>
      <c r="D17" s="37"/>
      <c r="F17" s="41"/>
    </row>
    <row r="18" spans="2:6" ht="15.75">
      <c r="B18" t="s">
        <v>53</v>
      </c>
      <c r="D18" s="37">
        <v>7216</v>
      </c>
      <c r="F18" s="41">
        <v>7806</v>
      </c>
    </row>
    <row r="19" spans="2:6" ht="15.75">
      <c r="B19" t="s">
        <v>282</v>
      </c>
      <c r="D19" s="37">
        <v>-3411</v>
      </c>
      <c r="F19" s="41">
        <v>-4029</v>
      </c>
    </row>
    <row r="20" spans="4:6" ht="15.75">
      <c r="D20" s="37"/>
      <c r="F20" s="41"/>
    </row>
    <row r="21" spans="2:6" ht="15.75">
      <c r="B21" t="s">
        <v>54</v>
      </c>
      <c r="D21" s="38">
        <f>+D15+D18+D19</f>
        <v>48004</v>
      </c>
      <c r="F21" s="45">
        <f>+F15+F18+F19</f>
        <v>46245</v>
      </c>
    </row>
    <row r="22" spans="4:6" ht="15.75">
      <c r="D22" s="37"/>
      <c r="F22" s="41"/>
    </row>
    <row r="23" spans="2:6" ht="15.75">
      <c r="B23" t="s">
        <v>55</v>
      </c>
      <c r="D23" s="37"/>
      <c r="F23" s="41"/>
    </row>
    <row r="24" spans="2:6" ht="15.75">
      <c r="B24" t="s">
        <v>56</v>
      </c>
      <c r="D24" s="37">
        <v>3153</v>
      </c>
      <c r="F24" s="41">
        <v>-7081</v>
      </c>
    </row>
    <row r="25" spans="2:6" ht="15.75">
      <c r="B25" t="s">
        <v>57</v>
      </c>
      <c r="D25" s="37">
        <v>-780</v>
      </c>
      <c r="F25" s="41">
        <v>11838</v>
      </c>
    </row>
    <row r="26" spans="4:6" ht="15.75">
      <c r="D26" s="37"/>
      <c r="F26" s="41"/>
    </row>
    <row r="27" spans="2:6" ht="15.75">
      <c r="B27" t="s">
        <v>58</v>
      </c>
      <c r="D27" s="38">
        <f>+D21+D24+D25</f>
        <v>50377</v>
      </c>
      <c r="F27" s="45">
        <f>+F21+F24+F25</f>
        <v>51002</v>
      </c>
    </row>
    <row r="28" spans="2:6" ht="15.75">
      <c r="B28" t="s">
        <v>59</v>
      </c>
      <c r="D28" s="37">
        <v>-16974</v>
      </c>
      <c r="F28" s="41">
        <v>-7981</v>
      </c>
    </row>
    <row r="29" spans="4:6" ht="15.75">
      <c r="D29" s="37"/>
      <c r="F29" s="41"/>
    </row>
    <row r="30" spans="2:6" ht="15.75">
      <c r="B30" t="s">
        <v>60</v>
      </c>
      <c r="D30" s="39">
        <f>+D28+D27</f>
        <v>33403</v>
      </c>
      <c r="F30" s="42">
        <f>+F28+F27</f>
        <v>43021</v>
      </c>
    </row>
    <row r="31" spans="4:6" ht="15.75">
      <c r="D31" s="37"/>
      <c r="F31" s="41"/>
    </row>
    <row r="32" spans="2:6" ht="15.75">
      <c r="B32" t="s">
        <v>61</v>
      </c>
      <c r="D32" s="37"/>
      <c r="F32" s="41"/>
    </row>
    <row r="33" spans="2:6" ht="15.75">
      <c r="B33" t="s">
        <v>62</v>
      </c>
      <c r="D33" s="37">
        <v>-2213</v>
      </c>
      <c r="F33" s="41">
        <v>-151</v>
      </c>
    </row>
    <row r="34" spans="2:6" ht="15.75">
      <c r="B34" t="s">
        <v>63</v>
      </c>
      <c r="D34" s="37">
        <v>-1640</v>
      </c>
      <c r="F34" s="41">
        <v>-14294</v>
      </c>
    </row>
    <row r="35" spans="4:6" ht="15.75">
      <c r="D35" s="39">
        <f>+D34+D33</f>
        <v>-3853</v>
      </c>
      <c r="F35" s="42">
        <f>+F34+F33</f>
        <v>-14445</v>
      </c>
    </row>
    <row r="36" spans="4:6" ht="15.75">
      <c r="D36" s="37"/>
      <c r="F36" s="41"/>
    </row>
    <row r="37" spans="2:6" ht="15.75">
      <c r="B37" t="s">
        <v>64</v>
      </c>
      <c r="D37" s="37"/>
      <c r="F37" s="41"/>
    </row>
    <row r="38" spans="2:6" ht="15.75">
      <c r="B38" t="s">
        <v>65</v>
      </c>
      <c r="D38" s="37">
        <v>-7674</v>
      </c>
      <c r="F38" s="41">
        <v>-13136</v>
      </c>
    </row>
    <row r="39" spans="2:6" ht="15.75">
      <c r="B39" t="s">
        <v>66</v>
      </c>
      <c r="D39" s="37">
        <v>-8</v>
      </c>
      <c r="F39" s="41">
        <v>0</v>
      </c>
    </row>
    <row r="40" spans="4:6" ht="15.75">
      <c r="D40" s="39">
        <f>+D39+D38+D37</f>
        <v>-7682</v>
      </c>
      <c r="F40" s="42">
        <f>+F39+F38+F37</f>
        <v>-13136</v>
      </c>
    </row>
    <row r="41" spans="4:6" ht="15.75">
      <c r="D41" s="43"/>
      <c r="F41" s="44"/>
    </row>
    <row r="42" spans="4:6" ht="15.75">
      <c r="D42" s="37"/>
      <c r="F42" s="41"/>
    </row>
    <row r="43" spans="2:6" ht="15.75">
      <c r="B43" t="s">
        <v>67</v>
      </c>
      <c r="D43" s="37">
        <f>+D30+D35+D40</f>
        <v>21868</v>
      </c>
      <c r="F43" s="41">
        <f>+F30+F35+F41</f>
        <v>28576</v>
      </c>
    </row>
    <row r="44" spans="4:6" ht="15.75">
      <c r="D44" s="37"/>
      <c r="F44" s="41"/>
    </row>
    <row r="45" spans="2:6" ht="15.75">
      <c r="B45" t="s">
        <v>68</v>
      </c>
      <c r="D45" s="37">
        <v>113776</v>
      </c>
      <c r="F45" s="41">
        <v>98336</v>
      </c>
    </row>
    <row r="46" spans="4:6" ht="15.75">
      <c r="D46" s="37"/>
      <c r="F46" s="41"/>
    </row>
    <row r="47" spans="2:6" ht="16.5" thickBot="1">
      <c r="B47" t="s">
        <v>69</v>
      </c>
      <c r="D47" s="40">
        <f>+D43+D45</f>
        <v>135644</v>
      </c>
      <c r="F47" s="46">
        <f>+F43+F45</f>
        <v>126912</v>
      </c>
    </row>
    <row r="50" ht="12.75">
      <c r="B50" s="11" t="s">
        <v>324</v>
      </c>
    </row>
    <row r="51" ht="12.75">
      <c r="B51" s="11" t="s">
        <v>325</v>
      </c>
    </row>
  </sheetData>
  <printOptions/>
  <pageMargins left="1.25" right="0.25" top="0.5" bottom="0.5" header="0.5" footer="0.5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UAC BHD KL</cp:lastModifiedBy>
  <cp:lastPrinted>2003-02-19T09:27:24Z</cp:lastPrinted>
  <dcterms:created xsi:type="dcterms:W3CDTF">2002-10-24T03:43:11Z</dcterms:created>
  <dcterms:modified xsi:type="dcterms:W3CDTF">2003-02-19T09:30:17Z</dcterms:modified>
  <cp:category/>
  <cp:version/>
  <cp:contentType/>
  <cp:contentStatus/>
</cp:coreProperties>
</file>