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35" windowHeight="4710" activeTab="0"/>
  </bookViews>
  <sheets>
    <sheet name="Klse~pl" sheetId="1" r:id="rId1"/>
  </sheets>
  <externalReferences>
    <externalReference r:id="rId4"/>
    <externalReference r:id="rId5"/>
    <externalReference r:id="rId6"/>
  </externalReferences>
  <definedNames>
    <definedName name="_xlnm.Print_Area" localSheetId="0">'Klse~pl'!$A$1:$P$120</definedName>
  </definedNames>
  <calcPr fullCalcOnLoad="1"/>
</workbook>
</file>

<file path=xl/comments1.xml><?xml version="1.0" encoding="utf-8"?>
<comments xmlns="http://schemas.openxmlformats.org/spreadsheetml/2006/main">
  <authors>
    <author>Sitat Tatt</author>
  </authors>
  <commentList>
    <comment ref="L31" authorId="0">
      <text>
        <r>
          <rPr>
            <b/>
            <sz val="8"/>
            <rFont val="Tahoma"/>
            <family val="0"/>
          </rPr>
          <t>Sitat Tatt:</t>
        </r>
        <r>
          <rPr>
            <sz val="8"/>
            <rFont val="Tahoma"/>
            <family val="0"/>
          </rPr>
          <t xml:space="preserve">
904,497  - STB's FD interest ; 2,004 - STB's dividend income ( non inter-co. ) .</t>
        </r>
      </text>
    </comment>
    <comment ref="L33" authorId="0">
      <text>
        <r>
          <rPr>
            <b/>
            <sz val="8"/>
            <rFont val="Tahoma"/>
            <family val="0"/>
          </rPr>
          <t>Sitat Tatt:</t>
        </r>
        <r>
          <rPr>
            <sz val="8"/>
            <rFont val="Tahoma"/>
            <family val="0"/>
          </rPr>
          <t xml:space="preserve">
29.09 - STB's dividend income .</t>
        </r>
      </text>
    </comment>
  </commentList>
</comments>
</file>

<file path=xl/sharedStrings.xml><?xml version="1.0" encoding="utf-8"?>
<sst xmlns="http://schemas.openxmlformats.org/spreadsheetml/2006/main" count="142" uniqueCount="98">
  <si>
    <t>Financial Result Announcement</t>
  </si>
  <si>
    <t>Company Name</t>
  </si>
  <si>
    <t>Sitt Tatt Berhad   ( Company No. 55576-A )</t>
  </si>
  <si>
    <t>Stock Name</t>
  </si>
  <si>
    <t>Stock Code</t>
  </si>
  <si>
    <t>Contact person</t>
  </si>
  <si>
    <t>Designation</t>
  </si>
  <si>
    <t>Financial Year End</t>
  </si>
  <si>
    <t>Quarter</t>
  </si>
  <si>
    <t>1st Qtr</t>
  </si>
  <si>
    <t>2nd Qtr</t>
  </si>
  <si>
    <t>3rd Qtr</t>
  </si>
  <si>
    <t>4th Qtr</t>
  </si>
  <si>
    <t xml:space="preserve">The figures </t>
  </si>
  <si>
    <t>have been audited</t>
  </si>
  <si>
    <t>have not been audited</t>
  </si>
  <si>
    <t xml:space="preserve">                                                         CONSOLIDATED INCOME STATEMENT</t>
  </si>
  <si>
    <t xml:space="preserve">  </t>
  </si>
  <si>
    <t xml:space="preserve">             INDIVIDUAL PERIOD</t>
  </si>
  <si>
    <t xml:space="preserve">            CUMULATIVE PERIOD</t>
  </si>
  <si>
    <t xml:space="preserve">CURRENT </t>
  </si>
  <si>
    <t>PRECEDING YEAR</t>
  </si>
  <si>
    <t>YEAR</t>
  </si>
  <si>
    <t>CORRESPONDING</t>
  </si>
  <si>
    <t>QUARTER</t>
  </si>
  <si>
    <t>TO DATE</t>
  </si>
  <si>
    <t>PERIOD</t>
  </si>
  <si>
    <t>RM'000</t>
  </si>
  <si>
    <t>1(a)</t>
  </si>
  <si>
    <t xml:space="preserve"> </t>
  </si>
  <si>
    <t xml:space="preserve">  (b)</t>
  </si>
  <si>
    <t>Investment income</t>
  </si>
  <si>
    <t xml:space="preserve">   </t>
  </si>
  <si>
    <t>2(a)</t>
  </si>
  <si>
    <t>amotisation,exceptional items, income</t>
  </si>
  <si>
    <t xml:space="preserve">  (c)</t>
  </si>
  <si>
    <t xml:space="preserve">  (d)</t>
  </si>
  <si>
    <t>Exceptional items</t>
  </si>
  <si>
    <t xml:space="preserve">  (e)</t>
  </si>
  <si>
    <t>extraordinary items</t>
  </si>
  <si>
    <t xml:space="preserve">  (f)</t>
  </si>
  <si>
    <t>associated companies</t>
  </si>
  <si>
    <t xml:space="preserve">  (g)</t>
  </si>
  <si>
    <t xml:space="preserve">  (h)</t>
  </si>
  <si>
    <t xml:space="preserve">  (i)</t>
  </si>
  <si>
    <t xml:space="preserve">Profit/(Loss) after taxation </t>
  </si>
  <si>
    <t xml:space="preserve">before deducting minority interest </t>
  </si>
  <si>
    <t xml:space="preserve">  (j)</t>
  </si>
  <si>
    <t>attributable to members of</t>
  </si>
  <si>
    <t>the company</t>
  </si>
  <si>
    <t xml:space="preserve">  (k)</t>
  </si>
  <si>
    <t>Extraordinary items</t>
  </si>
  <si>
    <t>Less minority interest</t>
  </si>
  <si>
    <t>Extraordinary items attributable to</t>
  </si>
  <si>
    <t>members of the company</t>
  </si>
  <si>
    <t xml:space="preserve">  (l)</t>
  </si>
  <si>
    <t>extraordinary items attributable to</t>
  </si>
  <si>
    <t>after deducting any provision for</t>
  </si>
  <si>
    <t>preference dividends , if any :</t>
  </si>
  <si>
    <t>Basic ( based on ordinary share - sen )</t>
  </si>
  <si>
    <t>Fully diluted</t>
  </si>
  <si>
    <t>( based on ordinary share - sen )</t>
  </si>
  <si>
    <t>SITATT</t>
  </si>
  <si>
    <t>Quarterly Report On Consolidated Results For The Financial Period Ended 30 June 2001</t>
  </si>
  <si>
    <t>30.06.2001</t>
  </si>
  <si>
    <t>30.06.2000</t>
  </si>
  <si>
    <t>Depreciation &amp; amortisation</t>
  </si>
  <si>
    <t>Finance cost</t>
  </si>
  <si>
    <t>finance cost , depreciation and</t>
  </si>
  <si>
    <t xml:space="preserve">Other income </t>
  </si>
  <si>
    <t>Revenue</t>
  </si>
  <si>
    <t xml:space="preserve">Share of profit and losses of </t>
  </si>
  <si>
    <t>Profit / (Loss) before income tax</t>
  </si>
  <si>
    <t>Income tax</t>
  </si>
  <si>
    <t>Profit/(Loss) after income tax</t>
  </si>
  <si>
    <t xml:space="preserve">  (m)</t>
  </si>
  <si>
    <t xml:space="preserve">Net profit / ( loss ) after taxation and </t>
  </si>
  <si>
    <t>Earnings per share based on 2(m) above</t>
  </si>
  <si>
    <t>if applicable</t>
  </si>
  <si>
    <t xml:space="preserve">Pre-acquisition profit / ( loss ) , </t>
  </si>
  <si>
    <t>(i)</t>
  </si>
  <si>
    <t>(ii)</t>
  </si>
  <si>
    <t>minority interests</t>
  </si>
  <si>
    <t xml:space="preserve">tax , minority interest and </t>
  </si>
  <si>
    <t xml:space="preserve">minority interest and </t>
  </si>
  <si>
    <t>(iii)</t>
  </si>
  <si>
    <t xml:space="preserve">     31ST MARCH 2002</t>
  </si>
  <si>
    <t xml:space="preserve">  (a)</t>
  </si>
  <si>
    <t>Coral Hong</t>
  </si>
  <si>
    <t>Joint Secretary</t>
  </si>
  <si>
    <t>Profit / ( loss ) before</t>
  </si>
  <si>
    <t>Profit / ( loss ) before income tax ,</t>
  </si>
  <si>
    <t>4(a)</t>
  </si>
  <si>
    <t>Dividend per share (sen)</t>
  </si>
  <si>
    <t>Dividend description</t>
  </si>
  <si>
    <t xml:space="preserve">      AS AT END OF CURRENT QUARTER</t>
  </si>
  <si>
    <t xml:space="preserve">   AS AT PRECEDING FINANCIAL YEAR END</t>
  </si>
  <si>
    <t>Net tangible assets per share (RM)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</si>
</sst>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#,##0.00;\(#,##0.00\)"/>
    <numFmt numFmtId="166" formatCode="#,##0.0%;\(#,##0.0%\)"/>
    <numFmt numFmtId="167" formatCode="0.0%"/>
    <numFmt numFmtId="168" formatCode="#,##0.0_);\(#,##0.0\)"/>
    <numFmt numFmtId="169" formatCode="#,##0.00%;\(#,##0.00%\)"/>
    <numFmt numFmtId="170" formatCode="#,##0.000000_);\(#,##0.000000\)"/>
    <numFmt numFmtId="171" formatCode="#,##0.000_);\(#,##0.000\)"/>
    <numFmt numFmtId="172" formatCode="#,##0.0;\(#,##0.0\)"/>
    <numFmt numFmtId="173" formatCode="#,##0.0"/>
    <numFmt numFmtId="174" formatCode="#,##0.000;\(#,##0.000\)"/>
    <numFmt numFmtId="175" formatCode="#,##0.0000;\(#,##0.0000\)"/>
    <numFmt numFmtId="176" formatCode="#,##0.00000;\(#,##0.00000\)"/>
    <numFmt numFmtId="177" formatCode="#,##0.000000;\(#,##0.000000\)"/>
    <numFmt numFmtId="178" formatCode="#,##0.0000000;\(#,##0.0000000\)"/>
    <numFmt numFmtId="179" formatCode="#,##0.00000000;\(#,##0.00000000\)"/>
    <numFmt numFmtId="180" formatCode="#,##0.000000000;\(#,##0.000000000\)"/>
    <numFmt numFmtId="181" formatCode="#,##0.0000000000;\(#,##0.0000000000\)"/>
    <numFmt numFmtId="182" formatCode="#,##0.0_);[Red]\(#,##0.0\)"/>
    <numFmt numFmtId="183" formatCode="0.0"/>
    <numFmt numFmtId="184" formatCode="0.0_);[Red]\(0.0\)"/>
    <numFmt numFmtId="185" formatCode="0.00_);[Red]\(0.00\)"/>
    <numFmt numFmtId="186" formatCode="0.000_);[Red]\(0.000\)"/>
    <numFmt numFmtId="187" formatCode="#,##0.000000000000_);[Red]\(#,##0.000000000000\)"/>
    <numFmt numFmtId="188" formatCode="#,##0.00000000000_);[Red]\(#,##0.00000000000\)"/>
    <numFmt numFmtId="189" formatCode="#,##0.0000000000_);[Red]\(#,##0.0000000000\)"/>
    <numFmt numFmtId="190" formatCode="#,##0.000000000_);[Red]\(#,##0.000000000\)"/>
    <numFmt numFmtId="191" formatCode="#,##0.00000000_);[Red]\(#,##0.00000000\)"/>
    <numFmt numFmtId="192" formatCode="#,##0.0000000_);[Red]\(#,##0.0000000\)"/>
    <numFmt numFmtId="193" formatCode="#,##0.000000_);[Red]\(#,##0.000000\)"/>
    <numFmt numFmtId="194" formatCode="#,##0.00000_);[Red]\(#,##0.00000\)"/>
    <numFmt numFmtId="195" formatCode="#,##0.0000_);[Red]\(#,##0.0000\)"/>
    <numFmt numFmtId="196" formatCode="#,##0.000_);[Red]\(#,##0.000\)"/>
    <numFmt numFmtId="197" formatCode="0.0000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8"/>
      <name val="Times New Roman"/>
      <family val="0"/>
    </font>
    <font>
      <b/>
      <sz val="12"/>
      <name val="Times New Roman"/>
      <family val="0"/>
    </font>
    <font>
      <sz val="12"/>
      <name val="MS Sans Serif"/>
      <family val="0"/>
    </font>
    <font>
      <sz val="10"/>
      <name val="Times New Roman"/>
      <family val="0"/>
    </font>
    <font>
      <sz val="13"/>
      <name val="Times New Roman"/>
      <family val="0"/>
    </font>
    <font>
      <u val="single"/>
      <sz val="13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u val="single"/>
      <sz val="13"/>
      <name val="Times New Roman"/>
      <family val="0"/>
    </font>
    <font>
      <b/>
      <sz val="13"/>
      <name val="Times New Roman"/>
      <family val="0"/>
    </font>
    <font>
      <b/>
      <sz val="16"/>
      <name val="Times New Roman"/>
      <family val="0"/>
    </font>
    <font>
      <i/>
      <sz val="13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sz val="13"/>
      <color indexed="10"/>
      <name val="Times New Roman"/>
      <family val="1"/>
    </font>
    <font>
      <b/>
      <sz val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37" fontId="4" fillId="0" borderId="1" xfId="0" applyNumberFormat="1" applyFont="1" applyBorder="1" applyAlignment="1" applyProtection="1">
      <alignment/>
      <protection/>
    </xf>
    <xf numFmtId="0" fontId="0" fillId="0" borderId="2" xfId="0" applyBorder="1" applyAlignment="1">
      <alignment/>
    </xf>
    <xf numFmtId="37" fontId="7" fillId="0" borderId="2" xfId="0" applyNumberFormat="1" applyFont="1" applyBorder="1" applyAlignment="1" applyProtection="1">
      <alignment/>
      <protection/>
    </xf>
    <xf numFmtId="37" fontId="4" fillId="0" borderId="3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37" fontId="5" fillId="0" borderId="0" xfId="0" applyNumberFormat="1" applyFont="1" applyBorder="1" applyAlignment="1" applyProtection="1">
      <alignment horizontal="left"/>
      <protection/>
    </xf>
    <xf numFmtId="37" fontId="4" fillId="0" borderId="0" xfId="0" applyNumberFormat="1" applyFont="1" applyBorder="1" applyAlignment="1" applyProtection="1">
      <alignment horizontal="left"/>
      <protection/>
    </xf>
    <xf numFmtId="37" fontId="7" fillId="0" borderId="0" xfId="0" applyNumberFormat="1" applyFont="1" applyBorder="1" applyAlignment="1" applyProtection="1">
      <alignment/>
      <protection/>
    </xf>
    <xf numFmtId="0" fontId="4" fillId="0" borderId="3" xfId="0" applyFont="1" applyBorder="1" applyAlignment="1">
      <alignment/>
    </xf>
    <xf numFmtId="37" fontId="4" fillId="0" borderId="4" xfId="0" applyNumberFormat="1" applyFont="1" applyBorder="1" applyAlignment="1" applyProtection="1">
      <alignment/>
      <protection/>
    </xf>
    <xf numFmtId="37" fontId="4" fillId="2" borderId="0" xfId="0" applyNumberFormat="1" applyFont="1" applyFill="1" applyBorder="1" applyAlignment="1" applyProtection="1">
      <alignment/>
      <protection/>
    </xf>
    <xf numFmtId="37" fontId="5" fillId="2" borderId="0" xfId="0" applyNumberFormat="1" applyFont="1" applyFill="1" applyBorder="1" applyAlignment="1" applyProtection="1">
      <alignment horizontal="left"/>
      <protection/>
    </xf>
    <xf numFmtId="37" fontId="4" fillId="2" borderId="0" xfId="0" applyNumberFormat="1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>
      <alignment/>
    </xf>
    <xf numFmtId="0" fontId="4" fillId="0" borderId="2" xfId="0" applyFont="1" applyBorder="1" applyAlignment="1">
      <alignment/>
    </xf>
    <xf numFmtId="37" fontId="10" fillId="0" borderId="0" xfId="0" applyNumberFormat="1" applyFont="1" applyBorder="1" applyAlignment="1" applyProtection="1">
      <alignment horizontal="left"/>
      <protection/>
    </xf>
    <xf numFmtId="37" fontId="10" fillId="0" borderId="0" xfId="0" applyNumberFormat="1" applyFont="1" applyBorder="1" applyAlignment="1" applyProtection="1">
      <alignment/>
      <protection/>
    </xf>
    <xf numFmtId="164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37" fontId="10" fillId="0" borderId="0" xfId="0" applyNumberFormat="1" applyFont="1" applyBorder="1" applyAlignment="1" applyProtection="1" quotePrefix="1">
      <alignment horizontal="left"/>
      <protection/>
    </xf>
    <xf numFmtId="164" fontId="10" fillId="0" borderId="0" xfId="0" applyNumberFormat="1" applyFont="1" applyBorder="1" applyAlignment="1" applyProtection="1">
      <alignment horizontal="right"/>
      <protection/>
    </xf>
    <xf numFmtId="164" fontId="10" fillId="0" borderId="0" xfId="0" applyNumberFormat="1" applyFont="1" applyBorder="1" applyAlignment="1">
      <alignment/>
    </xf>
    <xf numFmtId="37" fontId="10" fillId="0" borderId="5" xfId="0" applyNumberFormat="1" applyFont="1" applyBorder="1" applyAlignment="1" applyProtection="1">
      <alignment/>
      <protection/>
    </xf>
    <xf numFmtId="164" fontId="10" fillId="0" borderId="5" xfId="0" applyNumberFormat="1" applyFont="1" applyBorder="1" applyAlignment="1" applyProtection="1">
      <alignment/>
      <protection/>
    </xf>
    <xf numFmtId="37" fontId="12" fillId="0" borderId="0" xfId="0" applyNumberFormat="1" applyFont="1" applyBorder="1" applyAlignment="1" applyProtection="1">
      <alignment horizontal="left"/>
      <protection/>
    </xf>
    <xf numFmtId="37" fontId="13" fillId="0" borderId="0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 horizontal="center"/>
      <protection/>
    </xf>
    <xf numFmtId="37" fontId="4" fillId="0" borderId="6" xfId="0" applyNumberFormat="1" applyFont="1" applyBorder="1" applyAlignment="1" applyProtection="1">
      <alignment/>
      <protection/>
    </xf>
    <xf numFmtId="0" fontId="4" fillId="0" borderId="6" xfId="0" applyFont="1" applyBorder="1" applyAlignment="1">
      <alignment/>
    </xf>
    <xf numFmtId="37" fontId="4" fillId="0" borderId="6" xfId="0" applyNumberFormat="1" applyFont="1" applyBorder="1" applyAlignment="1" applyProtection="1">
      <alignment horizontal="center"/>
      <protection/>
    </xf>
    <xf numFmtId="0" fontId="8" fillId="0" borderId="6" xfId="0" applyFont="1" applyBorder="1" applyAlignment="1">
      <alignment/>
    </xf>
    <xf numFmtId="37" fontId="4" fillId="0" borderId="7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 horizontal="left"/>
      <protection/>
    </xf>
    <xf numFmtId="0" fontId="0" fillId="0" borderId="7" xfId="0" applyBorder="1" applyAlignment="1">
      <alignment/>
    </xf>
    <xf numFmtId="0" fontId="4" fillId="0" borderId="7" xfId="0" applyFont="1" applyBorder="1" applyAlignment="1">
      <alignment/>
    </xf>
    <xf numFmtId="37" fontId="4" fillId="0" borderId="2" xfId="0" applyNumberFormat="1" applyFont="1" applyBorder="1" applyAlignment="1" applyProtection="1">
      <alignment horizontal="left"/>
      <protection/>
    </xf>
    <xf numFmtId="37" fontId="10" fillId="0" borderId="8" xfId="0" applyNumberFormat="1" applyFont="1" applyBorder="1" applyAlignment="1" applyProtection="1">
      <alignment/>
      <protection/>
    </xf>
    <xf numFmtId="164" fontId="10" fillId="0" borderId="8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 horizontal="center"/>
      <protection/>
    </xf>
    <xf numFmtId="0" fontId="0" fillId="0" borderId="9" xfId="0" applyBorder="1" applyAlignment="1">
      <alignment/>
    </xf>
    <xf numFmtId="37" fontId="4" fillId="3" borderId="9" xfId="0" applyNumberFormat="1" applyFont="1" applyFill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10" fillId="0" borderId="0" xfId="0" applyNumberFormat="1" applyFont="1" applyBorder="1" applyAlignment="1" applyProtection="1">
      <alignment horizontal="left"/>
      <protection/>
    </xf>
    <xf numFmtId="0" fontId="16" fillId="0" borderId="0" xfId="0" applyFont="1" applyAlignment="1">
      <alignment/>
    </xf>
    <xf numFmtId="37" fontId="10" fillId="0" borderId="2" xfId="0" applyNumberFormat="1" applyFont="1" applyBorder="1" applyAlignment="1" applyProtection="1">
      <alignment horizontal="left"/>
      <protection/>
    </xf>
    <xf numFmtId="37" fontId="10" fillId="0" borderId="2" xfId="0" applyNumberFormat="1" applyFont="1" applyBorder="1" applyAlignment="1" applyProtection="1">
      <alignment/>
      <protection/>
    </xf>
    <xf numFmtId="37" fontId="15" fillId="0" borderId="2" xfId="0" applyNumberFormat="1" applyFont="1" applyBorder="1" applyAlignment="1" applyProtection="1">
      <alignment horizontal="left"/>
      <protection/>
    </xf>
    <xf numFmtId="164" fontId="10" fillId="0" borderId="2" xfId="0" applyNumberFormat="1" applyFont="1" applyBorder="1" applyAlignment="1" applyProtection="1">
      <alignment/>
      <protection/>
    </xf>
    <xf numFmtId="37" fontId="10" fillId="0" borderId="3" xfId="0" applyNumberFormat="1" applyFont="1" applyBorder="1" applyAlignment="1" applyProtection="1">
      <alignment/>
      <protection/>
    </xf>
    <xf numFmtId="37" fontId="10" fillId="0" borderId="10" xfId="0" applyNumberFormat="1" applyFont="1" applyBorder="1" applyAlignment="1" applyProtection="1">
      <alignment/>
      <protection/>
    </xf>
    <xf numFmtId="37" fontId="4" fillId="0" borderId="11" xfId="0" applyNumberFormat="1" applyFont="1" applyBorder="1" applyAlignment="1" applyProtection="1">
      <alignment/>
      <protection/>
    </xf>
    <xf numFmtId="164" fontId="10" fillId="0" borderId="11" xfId="0" applyNumberFormat="1" applyFont="1" applyBorder="1" applyAlignment="1" applyProtection="1">
      <alignment/>
      <protection/>
    </xf>
    <xf numFmtId="172" fontId="10" fillId="0" borderId="11" xfId="0" applyNumberFormat="1" applyFont="1" applyBorder="1" applyAlignment="1" applyProtection="1">
      <alignment/>
      <protection/>
    </xf>
    <xf numFmtId="0" fontId="0" fillId="0" borderId="11" xfId="0" applyBorder="1" applyAlignment="1">
      <alignment/>
    </xf>
    <xf numFmtId="164" fontId="10" fillId="0" borderId="12" xfId="0" applyNumberFormat="1" applyFont="1" applyBorder="1" applyAlignment="1" applyProtection="1">
      <alignment/>
      <protection/>
    </xf>
    <xf numFmtId="172" fontId="10" fillId="0" borderId="11" xfId="0" applyNumberFormat="1" applyFont="1" applyBorder="1" applyAlignment="1" applyProtection="1">
      <alignment horizontal="right"/>
      <protection/>
    </xf>
    <xf numFmtId="164" fontId="10" fillId="0" borderId="11" xfId="0" applyNumberFormat="1" applyFont="1" applyBorder="1" applyAlignment="1" applyProtection="1">
      <alignment horizontal="right"/>
      <protection/>
    </xf>
    <xf numFmtId="172" fontId="15" fillId="0" borderId="11" xfId="0" applyNumberFormat="1" applyFont="1" applyBorder="1" applyAlignment="1" applyProtection="1">
      <alignment/>
      <protection/>
    </xf>
    <xf numFmtId="164" fontId="10" fillId="0" borderId="11" xfId="0" applyNumberFormat="1" applyFont="1" applyBorder="1" applyAlignment="1">
      <alignment/>
    </xf>
    <xf numFmtId="37" fontId="13" fillId="0" borderId="13" xfId="0" applyNumberFormat="1" applyFont="1" applyBorder="1" applyAlignment="1" applyProtection="1">
      <alignment horizontal="center"/>
      <protection/>
    </xf>
    <xf numFmtId="37" fontId="4" fillId="0" borderId="13" xfId="0" applyNumberFormat="1" applyFont="1" applyBorder="1" applyAlignment="1" applyProtection="1">
      <alignment/>
      <protection/>
    </xf>
    <xf numFmtId="164" fontId="10" fillId="0" borderId="14" xfId="0" applyNumberFormat="1" applyFont="1" applyBorder="1" applyAlignment="1" applyProtection="1">
      <alignment/>
      <protection/>
    </xf>
    <xf numFmtId="164" fontId="10" fillId="0" borderId="13" xfId="0" applyNumberFormat="1" applyFont="1" applyBorder="1" applyAlignment="1" applyProtection="1">
      <alignment/>
      <protection/>
    </xf>
    <xf numFmtId="164" fontId="10" fillId="0" borderId="15" xfId="0" applyNumberFormat="1" applyFont="1" applyBorder="1" applyAlignment="1" applyProtection="1">
      <alignment/>
      <protection/>
    </xf>
    <xf numFmtId="164" fontId="10" fillId="0" borderId="13" xfId="0" applyNumberFormat="1" applyFont="1" applyBorder="1" applyAlignment="1">
      <alignment/>
    </xf>
    <xf numFmtId="164" fontId="10" fillId="0" borderId="16" xfId="0" applyNumberFormat="1" applyFont="1" applyBorder="1" applyAlignment="1" applyProtection="1">
      <alignment/>
      <protection/>
    </xf>
    <xf numFmtId="0" fontId="0" fillId="0" borderId="1" xfId="0" applyBorder="1" applyAlignment="1">
      <alignment/>
    </xf>
    <xf numFmtId="37" fontId="12" fillId="0" borderId="3" xfId="0" applyNumberFormat="1" applyFont="1" applyBorder="1" applyAlignment="1" applyProtection="1">
      <alignment/>
      <protection/>
    </xf>
    <xf numFmtId="37" fontId="12" fillId="0" borderId="2" xfId="0" applyNumberFormat="1" applyFont="1" applyBorder="1" applyAlignment="1" applyProtection="1">
      <alignment horizontal="center"/>
      <protection/>
    </xf>
    <xf numFmtId="37" fontId="13" fillId="0" borderId="14" xfId="0" applyNumberFormat="1" applyFont="1" applyBorder="1" applyAlignment="1" applyProtection="1">
      <alignment horizontal="center"/>
      <protection/>
    </xf>
    <xf numFmtId="37" fontId="7" fillId="0" borderId="14" xfId="0" applyNumberFormat="1" applyFont="1" applyBorder="1" applyAlignment="1" applyProtection="1">
      <alignment/>
      <protection/>
    </xf>
    <xf numFmtId="37" fontId="13" fillId="0" borderId="13" xfId="0" applyNumberFormat="1" applyFont="1" applyBorder="1" applyAlignment="1" applyProtection="1">
      <alignment/>
      <protection/>
    </xf>
    <xf numFmtId="37" fontId="17" fillId="0" borderId="0" xfId="0" applyNumberFormat="1" applyFont="1" applyBorder="1" applyAlignment="1" applyProtection="1">
      <alignment/>
      <protection/>
    </xf>
    <xf numFmtId="172" fontId="15" fillId="0" borderId="11" xfId="0" applyNumberFormat="1" applyFont="1" applyBorder="1" applyAlignment="1" applyProtection="1">
      <alignment horizontal="right"/>
      <protection/>
    </xf>
    <xf numFmtId="164" fontId="10" fillId="0" borderId="17" xfId="0" applyNumberFormat="1" applyFont="1" applyBorder="1" applyAlignment="1" applyProtection="1">
      <alignment horizontal="right"/>
      <protection/>
    </xf>
    <xf numFmtId="164" fontId="10" fillId="0" borderId="2" xfId="0" applyNumberFormat="1" applyFont="1" applyBorder="1" applyAlignment="1" applyProtection="1">
      <alignment horizontal="right"/>
      <protection/>
    </xf>
    <xf numFmtId="164" fontId="10" fillId="0" borderId="5" xfId="0" applyNumberFormat="1" applyFont="1" applyBorder="1" applyAlignment="1" applyProtection="1">
      <alignment horizontal="right"/>
      <protection/>
    </xf>
    <xf numFmtId="37" fontId="7" fillId="2" borderId="2" xfId="0" applyNumberFormat="1" applyFont="1" applyFill="1" applyBorder="1" applyAlignment="1" applyProtection="1">
      <alignment/>
      <protection/>
    </xf>
    <xf numFmtId="0" fontId="7" fillId="2" borderId="14" xfId="0" applyFont="1" applyFill="1" applyBorder="1" applyAlignment="1">
      <alignment/>
    </xf>
    <xf numFmtId="37" fontId="12" fillId="2" borderId="0" xfId="0" applyNumberFormat="1" applyFont="1" applyFill="1" applyBorder="1" applyAlignment="1" applyProtection="1">
      <alignment/>
      <protection/>
    </xf>
    <xf numFmtId="37" fontId="13" fillId="2" borderId="0" xfId="0" applyNumberFormat="1" applyFont="1" applyFill="1" applyBorder="1" applyAlignment="1" applyProtection="1">
      <alignment/>
      <protection/>
    </xf>
    <xf numFmtId="0" fontId="9" fillId="2" borderId="13" xfId="0" applyFont="1" applyFill="1" applyBorder="1" applyAlignment="1">
      <alignment/>
    </xf>
    <xf numFmtId="37" fontId="12" fillId="2" borderId="2" xfId="0" applyNumberFormat="1" applyFont="1" applyFill="1" applyBorder="1" applyAlignment="1" applyProtection="1">
      <alignment horizontal="center"/>
      <protection/>
    </xf>
    <xf numFmtId="37" fontId="13" fillId="2" borderId="2" xfId="0" applyNumberFormat="1" applyFont="1" applyFill="1" applyBorder="1" applyAlignment="1" applyProtection="1">
      <alignment horizontal="center"/>
      <protection/>
    </xf>
    <xf numFmtId="0" fontId="9" fillId="2" borderId="14" xfId="0" applyFont="1" applyFill="1" applyBorder="1" applyAlignment="1">
      <alignment horizontal="center"/>
    </xf>
    <xf numFmtId="37" fontId="13" fillId="2" borderId="0" xfId="0" applyNumberFormat="1" applyFont="1" applyFill="1" applyBorder="1" applyAlignment="1" applyProtection="1">
      <alignment horizontal="center"/>
      <protection/>
    </xf>
    <xf numFmtId="0" fontId="9" fillId="2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/>
    </xf>
    <xf numFmtId="164" fontId="10" fillId="2" borderId="2" xfId="0" applyNumberFormat="1" applyFont="1" applyFill="1" applyBorder="1" applyAlignment="1" applyProtection="1">
      <alignment/>
      <protection/>
    </xf>
    <xf numFmtId="37" fontId="10" fillId="2" borderId="2" xfId="0" applyNumberFormat="1" applyFont="1" applyFill="1" applyBorder="1" applyAlignment="1" applyProtection="1">
      <alignment/>
      <protection/>
    </xf>
    <xf numFmtId="0" fontId="4" fillId="2" borderId="14" xfId="0" applyFont="1" applyFill="1" applyBorder="1" applyAlignment="1">
      <alignment/>
    </xf>
    <xf numFmtId="164" fontId="10" fillId="2" borderId="13" xfId="0" applyNumberFormat="1" applyFont="1" applyFill="1" applyBorder="1" applyAlignment="1" applyProtection="1">
      <alignment/>
      <protection/>
    </xf>
    <xf numFmtId="164" fontId="10" fillId="2" borderId="0" xfId="0" applyNumberFormat="1" applyFont="1" applyFill="1" applyBorder="1" applyAlignment="1" applyProtection="1">
      <alignment/>
      <protection/>
    </xf>
    <xf numFmtId="37" fontId="10" fillId="2" borderId="0" xfId="0" applyNumberFormat="1" applyFont="1" applyFill="1" applyBorder="1" applyAlignment="1" applyProtection="1">
      <alignment/>
      <protection/>
    </xf>
    <xf numFmtId="172" fontId="10" fillId="2" borderId="13" xfId="0" applyNumberFormat="1" applyFont="1" applyFill="1" applyBorder="1" applyAlignment="1" applyProtection="1">
      <alignment/>
      <protection/>
    </xf>
    <xf numFmtId="164" fontId="11" fillId="2" borderId="13" xfId="0" applyNumberFormat="1" applyFont="1" applyFill="1" applyBorder="1" applyAlignment="1" applyProtection="1">
      <alignment/>
      <protection/>
    </xf>
    <xf numFmtId="164" fontId="10" fillId="2" borderId="15" xfId="0" applyNumberFormat="1" applyFont="1" applyFill="1" applyBorder="1" applyAlignment="1" applyProtection="1">
      <alignment/>
      <protection/>
    </xf>
    <xf numFmtId="164" fontId="10" fillId="2" borderId="8" xfId="0" applyNumberFormat="1" applyFont="1" applyFill="1" applyBorder="1" applyAlignment="1" applyProtection="1">
      <alignment/>
      <protection/>
    </xf>
    <xf numFmtId="37" fontId="10" fillId="2" borderId="8" xfId="0" applyNumberFormat="1" applyFont="1" applyFill="1" applyBorder="1" applyAlignment="1" applyProtection="1">
      <alignment/>
      <protection/>
    </xf>
    <xf numFmtId="37" fontId="10" fillId="2" borderId="15" xfId="0" applyNumberFormat="1" applyFont="1" applyFill="1" applyBorder="1" applyAlignment="1" applyProtection="1">
      <alignment/>
      <protection/>
    </xf>
    <xf numFmtId="37" fontId="10" fillId="2" borderId="13" xfId="0" applyNumberFormat="1" applyFont="1" applyFill="1" applyBorder="1" applyAlignment="1" applyProtection="1">
      <alignment/>
      <protection/>
    </xf>
    <xf numFmtId="164" fontId="10" fillId="2" borderId="13" xfId="0" applyNumberFormat="1" applyFont="1" applyFill="1" applyBorder="1" applyAlignment="1" applyProtection="1">
      <alignment horizontal="center"/>
      <protection/>
    </xf>
    <xf numFmtId="164" fontId="10" fillId="2" borderId="13" xfId="0" applyNumberFormat="1" applyFont="1" applyFill="1" applyBorder="1" applyAlignment="1">
      <alignment/>
    </xf>
    <xf numFmtId="164" fontId="10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164" fontId="10" fillId="2" borderId="13" xfId="0" applyNumberFormat="1" applyFont="1" applyFill="1" applyBorder="1" applyAlignment="1" applyProtection="1">
      <alignment horizontal="right"/>
      <protection/>
    </xf>
    <xf numFmtId="164" fontId="10" fillId="2" borderId="14" xfId="0" applyNumberFormat="1" applyFont="1" applyFill="1" applyBorder="1" applyAlignment="1" applyProtection="1">
      <alignment horizontal="right"/>
      <protection/>
    </xf>
    <xf numFmtId="164" fontId="10" fillId="2" borderId="5" xfId="0" applyNumberFormat="1" applyFont="1" applyFill="1" applyBorder="1" applyAlignment="1" applyProtection="1">
      <alignment/>
      <protection/>
    </xf>
    <xf numFmtId="37" fontId="10" fillId="2" borderId="5" xfId="0" applyNumberFormat="1" applyFont="1" applyFill="1" applyBorder="1" applyAlignment="1" applyProtection="1">
      <alignment/>
      <protection/>
    </xf>
    <xf numFmtId="0" fontId="4" fillId="2" borderId="16" xfId="0" applyFont="1" applyFill="1" applyBorder="1" applyAlignment="1">
      <alignment/>
    </xf>
    <xf numFmtId="172" fontId="14" fillId="2" borderId="17" xfId="0" applyNumberFormat="1" applyFont="1" applyFill="1" applyBorder="1" applyAlignment="1" applyProtection="1">
      <alignment horizontal="right"/>
      <protection/>
    </xf>
    <xf numFmtId="172" fontId="10" fillId="2" borderId="11" xfId="0" applyNumberFormat="1" applyFont="1" applyFill="1" applyBorder="1" applyAlignment="1" applyProtection="1">
      <alignment/>
      <protection/>
    </xf>
    <xf numFmtId="172" fontId="10" fillId="2" borderId="11" xfId="0" applyNumberFormat="1" applyFont="1" applyFill="1" applyBorder="1" applyAlignment="1" applyProtection="1">
      <alignment horizontal="right"/>
      <protection/>
    </xf>
    <xf numFmtId="172" fontId="15" fillId="2" borderId="11" xfId="0" applyNumberFormat="1" applyFont="1" applyFill="1" applyBorder="1" applyAlignment="1" applyProtection="1">
      <alignment/>
      <protection/>
    </xf>
    <xf numFmtId="172" fontId="15" fillId="2" borderId="11" xfId="0" applyNumberFormat="1" applyFont="1" applyFill="1" applyBorder="1" applyAlignment="1" applyProtection="1">
      <alignment horizontal="right"/>
      <protection/>
    </xf>
    <xf numFmtId="164" fontId="10" fillId="0" borderId="0" xfId="0" applyNumberFormat="1" applyFont="1" applyFill="1" applyBorder="1" applyAlignment="1" applyProtection="1">
      <alignment/>
      <protection/>
    </xf>
    <xf numFmtId="37" fontId="10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37" fontId="10" fillId="0" borderId="16" xfId="0" applyNumberFormat="1" applyFont="1" applyBorder="1" applyAlignment="1" applyProtection="1">
      <alignment/>
      <protection/>
    </xf>
    <xf numFmtId="164" fontId="10" fillId="2" borderId="16" xfId="0" applyNumberFormat="1" applyFont="1" applyFill="1" applyBorder="1" applyAlignment="1" applyProtection="1">
      <alignment/>
      <protection/>
    </xf>
    <xf numFmtId="173" fontId="10" fillId="2" borderId="13" xfId="0" applyNumberFormat="1" applyFont="1" applyFill="1" applyBorder="1" applyAlignment="1" applyProtection="1">
      <alignment horizontal="right"/>
      <protection/>
    </xf>
    <xf numFmtId="165" fontId="10" fillId="2" borderId="13" xfId="0" applyNumberFormat="1" applyFont="1" applyFill="1" applyBorder="1" applyAlignment="1" applyProtection="1">
      <alignment horizontal="right"/>
      <protection/>
    </xf>
    <xf numFmtId="165" fontId="10" fillId="0" borderId="11" xfId="0" applyNumberFormat="1" applyFont="1" applyFill="1" applyBorder="1" applyAlignment="1" applyProtection="1">
      <alignment horizontal="right"/>
      <protection/>
    </xf>
    <xf numFmtId="173" fontId="10" fillId="2" borderId="0" xfId="0" applyNumberFormat="1" applyFont="1" applyFill="1" applyBorder="1" applyAlignment="1" applyProtection="1">
      <alignment/>
      <protection/>
    </xf>
    <xf numFmtId="173" fontId="10" fillId="2" borderId="8" xfId="0" applyNumberFormat="1" applyFont="1" applyFill="1" applyBorder="1" applyAlignment="1" applyProtection="1">
      <alignment/>
      <protection/>
    </xf>
    <xf numFmtId="173" fontId="10" fillId="2" borderId="0" xfId="0" applyNumberFormat="1" applyFont="1" applyFill="1" applyBorder="1" applyAlignment="1" applyProtection="1">
      <alignment horizontal="right"/>
      <protection/>
    </xf>
    <xf numFmtId="173" fontId="10" fillId="2" borderId="0" xfId="0" applyNumberFormat="1" applyFont="1" applyFill="1" applyBorder="1" applyAlignment="1" applyProtection="1">
      <alignment horizontal="center"/>
      <protection/>
    </xf>
    <xf numFmtId="173" fontId="10" fillId="2" borderId="5" xfId="0" applyNumberFormat="1" applyFont="1" applyFill="1" applyBorder="1" applyAlignment="1" applyProtection="1">
      <alignment/>
      <protection/>
    </xf>
    <xf numFmtId="173" fontId="10" fillId="0" borderId="0" xfId="0" applyNumberFormat="1" applyFont="1" applyFill="1" applyBorder="1" applyAlignment="1" applyProtection="1">
      <alignment/>
      <protection/>
    </xf>
    <xf numFmtId="173" fontId="7" fillId="2" borderId="2" xfId="0" applyNumberFormat="1" applyFont="1" applyFill="1" applyBorder="1" applyAlignment="1" applyProtection="1">
      <alignment/>
      <protection/>
    </xf>
    <xf numFmtId="173" fontId="13" fillId="2" borderId="0" xfId="0" applyNumberFormat="1" applyFont="1" applyFill="1" applyBorder="1" applyAlignment="1" applyProtection="1">
      <alignment/>
      <protection/>
    </xf>
    <xf numFmtId="173" fontId="10" fillId="2" borderId="0" xfId="0" applyNumberFormat="1" applyFont="1" applyFill="1" applyBorder="1" applyAlignment="1">
      <alignment/>
    </xf>
    <xf numFmtId="173" fontId="10" fillId="2" borderId="2" xfId="0" applyNumberFormat="1" applyFont="1" applyFill="1" applyBorder="1" applyAlignment="1" applyProtection="1">
      <alignment horizontal="right"/>
      <protection/>
    </xf>
    <xf numFmtId="172" fontId="10" fillId="2" borderId="13" xfId="0" applyNumberFormat="1" applyFont="1" applyFill="1" applyBorder="1" applyAlignment="1" applyProtection="1">
      <alignment horizontal="right"/>
      <protection/>
    </xf>
    <xf numFmtId="37" fontId="4" fillId="0" borderId="9" xfId="0" applyNumberFormat="1" applyFont="1" applyFill="1" applyBorder="1" applyAlignment="1" applyProtection="1">
      <alignment/>
      <protection/>
    </xf>
    <xf numFmtId="173" fontId="14" fillId="2" borderId="2" xfId="0" applyNumberFormat="1" applyFont="1" applyFill="1" applyBorder="1" applyAlignment="1" applyProtection="1">
      <alignment horizontal="center"/>
      <protection/>
    </xf>
    <xf numFmtId="172" fontId="10" fillId="2" borderId="0" xfId="0" applyNumberFormat="1" applyFont="1" applyFill="1" applyBorder="1" applyAlignment="1" applyProtection="1">
      <alignment horizontal="center"/>
      <protection/>
    </xf>
    <xf numFmtId="172" fontId="15" fillId="2" borderId="0" xfId="0" applyNumberFormat="1" applyFont="1" applyFill="1" applyBorder="1" applyAlignment="1" applyProtection="1">
      <alignment horizontal="center"/>
      <protection/>
    </xf>
    <xf numFmtId="165" fontId="10" fillId="2" borderId="0" xfId="0" applyNumberFormat="1" applyFont="1" applyFill="1" applyBorder="1" applyAlignment="1" applyProtection="1">
      <alignment horizontal="center"/>
      <protection/>
    </xf>
    <xf numFmtId="172" fontId="14" fillId="0" borderId="2" xfId="0" applyNumberFormat="1" applyFont="1" applyBorder="1" applyAlignment="1" applyProtection="1">
      <alignment horizontal="center"/>
      <protection/>
    </xf>
    <xf numFmtId="37" fontId="20" fillId="0" borderId="17" xfId="0" applyNumberFormat="1" applyFont="1" applyBorder="1" applyAlignment="1" applyProtection="1">
      <alignment horizontal="center"/>
      <protection/>
    </xf>
    <xf numFmtId="37" fontId="20" fillId="0" borderId="11" xfId="0" applyNumberFormat="1" applyFont="1" applyBorder="1" applyAlignment="1" applyProtection="1">
      <alignment horizontal="center"/>
      <protection/>
    </xf>
    <xf numFmtId="1" fontId="20" fillId="0" borderId="11" xfId="0" applyNumberFormat="1" applyFont="1" applyBorder="1" applyAlignment="1" applyProtection="1">
      <alignment horizontal="center"/>
      <protection/>
    </xf>
    <xf numFmtId="37" fontId="20" fillId="0" borderId="2" xfId="0" applyNumberFormat="1" applyFont="1" applyBorder="1" applyAlignment="1" applyProtection="1">
      <alignment horizontal="center"/>
      <protection/>
    </xf>
    <xf numFmtId="37" fontId="20" fillId="0" borderId="0" xfId="0" applyNumberFormat="1" applyFont="1" applyBorder="1" applyAlignment="1" applyProtection="1">
      <alignment horizontal="center"/>
      <protection/>
    </xf>
    <xf numFmtId="1" fontId="20" fillId="0" borderId="0" xfId="0" applyNumberFormat="1" applyFont="1" applyBorder="1" applyAlignment="1" applyProtection="1">
      <alignment horizontal="center"/>
      <protection/>
    </xf>
    <xf numFmtId="37" fontId="9" fillId="0" borderId="0" xfId="0" applyNumberFormat="1" applyFont="1" applyBorder="1" applyAlignment="1" applyProtection="1">
      <alignment/>
      <protection/>
    </xf>
    <xf numFmtId="37" fontId="20" fillId="2" borderId="14" xfId="0" applyNumberFormat="1" applyFont="1" applyFill="1" applyBorder="1" applyAlignment="1" applyProtection="1">
      <alignment horizontal="center"/>
      <protection/>
    </xf>
    <xf numFmtId="37" fontId="20" fillId="2" borderId="13" xfId="0" applyNumberFormat="1" applyFont="1" applyFill="1" applyBorder="1" applyAlignment="1" applyProtection="1">
      <alignment horizontal="center"/>
      <protection/>
    </xf>
    <xf numFmtId="1" fontId="20" fillId="2" borderId="13" xfId="0" applyNumberFormat="1" applyFont="1" applyFill="1" applyBorder="1" applyAlignment="1" applyProtection="1">
      <alignment horizontal="center"/>
      <protection/>
    </xf>
    <xf numFmtId="37" fontId="9" fillId="2" borderId="13" xfId="0" applyNumberFormat="1" applyFont="1" applyFill="1" applyBorder="1" applyAlignment="1" applyProtection="1">
      <alignment/>
      <protection/>
    </xf>
    <xf numFmtId="37" fontId="20" fillId="2" borderId="2" xfId="0" applyNumberFormat="1" applyFont="1" applyFill="1" applyBorder="1" applyAlignment="1" applyProtection="1">
      <alignment horizontal="center"/>
      <protection/>
    </xf>
    <xf numFmtId="37" fontId="20" fillId="2" borderId="0" xfId="0" applyNumberFormat="1" applyFont="1" applyFill="1" applyBorder="1" applyAlignment="1" applyProtection="1">
      <alignment horizontal="center"/>
      <protection/>
    </xf>
    <xf numFmtId="1" fontId="20" fillId="2" borderId="0" xfId="0" applyNumberFormat="1" applyFont="1" applyFill="1" applyBorder="1" applyAlignment="1" applyProtection="1">
      <alignment horizontal="center"/>
      <protection/>
    </xf>
    <xf numFmtId="173" fontId="20" fillId="2" borderId="2" xfId="0" applyNumberFormat="1" applyFont="1" applyFill="1" applyBorder="1" applyAlignment="1" applyProtection="1">
      <alignment horizontal="center"/>
      <protection/>
    </xf>
    <xf numFmtId="173" fontId="20" fillId="2" borderId="0" xfId="0" applyNumberFormat="1" applyFont="1" applyFill="1" applyBorder="1" applyAlignment="1" applyProtection="1">
      <alignment horizontal="center"/>
      <protection/>
    </xf>
    <xf numFmtId="172" fontId="20" fillId="2" borderId="13" xfId="0" applyNumberFormat="1" applyFont="1" applyFill="1" applyBorder="1" applyAlignment="1" applyProtection="1">
      <alignment/>
      <protection/>
    </xf>
    <xf numFmtId="172" fontId="10" fillId="0" borderId="0" xfId="0" applyNumberFormat="1" applyFont="1" applyBorder="1" applyAlignment="1" applyProtection="1">
      <alignment horizontal="center"/>
      <protection/>
    </xf>
    <xf numFmtId="172" fontId="10" fillId="4" borderId="0" xfId="0" applyNumberFormat="1" applyFont="1" applyFill="1" applyBorder="1" applyAlignment="1" applyProtection="1">
      <alignment horizontal="center"/>
      <protection/>
    </xf>
    <xf numFmtId="183" fontId="10" fillId="0" borderId="0" xfId="0" applyNumberFormat="1" applyFont="1" applyBorder="1" applyAlignment="1" applyProtection="1">
      <alignment horizontal="center"/>
      <protection/>
    </xf>
    <xf numFmtId="165" fontId="10" fillId="0" borderId="0" xfId="0" applyNumberFormat="1" applyFont="1" applyBorder="1" applyAlignment="1" applyProtection="1">
      <alignment horizontal="center"/>
      <protection/>
    </xf>
    <xf numFmtId="182" fontId="10" fillId="0" borderId="0" xfId="0" applyNumberFormat="1" applyFont="1" applyBorder="1" applyAlignment="1" applyProtection="1">
      <alignment horizontal="center"/>
      <protection/>
    </xf>
    <xf numFmtId="182" fontId="10" fillId="2" borderId="0" xfId="0" applyNumberFormat="1" applyFont="1" applyFill="1" applyBorder="1" applyAlignment="1" applyProtection="1">
      <alignment horizontal="center"/>
      <protection/>
    </xf>
    <xf numFmtId="182" fontId="10" fillId="0" borderId="0" xfId="15" applyNumberFormat="1" applyFont="1" applyBorder="1" applyAlignment="1" applyProtection="1">
      <alignment horizontal="center"/>
      <protection/>
    </xf>
    <xf numFmtId="182" fontId="10" fillId="2" borderId="0" xfId="15" applyNumberFormat="1" applyFont="1" applyFill="1" applyBorder="1" applyAlignment="1" applyProtection="1">
      <alignment horizontal="center"/>
      <protection/>
    </xf>
    <xf numFmtId="184" fontId="10" fillId="2" borderId="11" xfId="0" applyNumberFormat="1" applyFont="1" applyFill="1" applyBorder="1" applyAlignment="1" applyProtection="1">
      <alignment/>
      <protection/>
    </xf>
    <xf numFmtId="182" fontId="10" fillId="0" borderId="11" xfId="0" applyNumberFormat="1" applyFont="1" applyBorder="1" applyAlignment="1" applyProtection="1">
      <alignment/>
      <protection/>
    </xf>
    <xf numFmtId="182" fontId="10" fillId="2" borderId="11" xfId="0" applyNumberFormat="1" applyFont="1" applyFill="1" applyBorder="1" applyAlignment="1" applyProtection="1">
      <alignment/>
      <protection/>
    </xf>
    <xf numFmtId="182" fontId="10" fillId="0" borderId="11" xfId="15" applyNumberFormat="1" applyFont="1" applyBorder="1" applyAlignment="1" applyProtection="1">
      <alignment/>
      <protection/>
    </xf>
    <xf numFmtId="182" fontId="10" fillId="2" borderId="11" xfId="15" applyNumberFormat="1" applyFont="1" applyFill="1" applyBorder="1" applyAlignment="1" applyProtection="1">
      <alignment/>
      <protection/>
    </xf>
    <xf numFmtId="182" fontId="10" fillId="2" borderId="13" xfId="15" applyNumberFormat="1" applyFont="1" applyFill="1" applyBorder="1" applyAlignment="1" applyProtection="1">
      <alignment/>
      <protection/>
    </xf>
    <xf numFmtId="182" fontId="10" fillId="2" borderId="0" xfId="0" applyNumberFormat="1" applyFont="1" applyFill="1" applyBorder="1" applyAlignment="1" applyProtection="1">
      <alignment/>
      <protection/>
    </xf>
    <xf numFmtId="182" fontId="10" fillId="0" borderId="0" xfId="15" applyNumberFormat="1" applyFont="1" applyBorder="1" applyAlignment="1" applyProtection="1">
      <alignment/>
      <protection/>
    </xf>
    <xf numFmtId="37" fontId="9" fillId="0" borderId="11" xfId="0" applyNumberFormat="1" applyFont="1" applyBorder="1" applyAlignment="1" applyProtection="1">
      <alignment horizontal="center"/>
      <protection/>
    </xf>
    <xf numFmtId="172" fontId="14" fillId="0" borderId="17" xfId="0" applyNumberFormat="1" applyFont="1" applyBorder="1" applyAlignment="1" applyProtection="1">
      <alignment horizontal="right"/>
      <protection/>
    </xf>
    <xf numFmtId="37" fontId="4" fillId="3" borderId="9" xfId="0" applyNumberFormat="1" applyFont="1" applyFill="1" applyBorder="1" applyAlignment="1" applyProtection="1">
      <alignment/>
      <protection/>
    </xf>
    <xf numFmtId="2" fontId="0" fillId="0" borderId="0" xfId="0" applyNumberFormat="1" applyAlignment="1">
      <alignment/>
    </xf>
    <xf numFmtId="172" fontId="21" fillId="2" borderId="0" xfId="0" applyNumberFormat="1" applyFont="1" applyFill="1" applyBorder="1" applyAlignment="1" applyProtection="1">
      <alignment horizontal="center"/>
      <protection/>
    </xf>
    <xf numFmtId="184" fontId="10" fillId="2" borderId="13" xfId="0" applyNumberFormat="1" applyFont="1" applyFill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 horizontal="left"/>
      <protection/>
    </xf>
    <xf numFmtId="37" fontId="17" fillId="0" borderId="0" xfId="0" applyNumberFormat="1" applyFont="1" applyBorder="1" applyAlignment="1" applyProtection="1">
      <alignment horizontal="center"/>
      <protection/>
    </xf>
    <xf numFmtId="37" fontId="10" fillId="0" borderId="5" xfId="0" applyNumberFormat="1" applyFont="1" applyBorder="1" applyAlignment="1" applyProtection="1">
      <alignment horizontal="left"/>
      <protection/>
    </xf>
    <xf numFmtId="164" fontId="10" fillId="0" borderId="18" xfId="0" applyNumberFormat="1" applyFont="1" applyBorder="1" applyAlignment="1" applyProtection="1">
      <alignment horizontal="right"/>
      <protection/>
    </xf>
    <xf numFmtId="164" fontId="10" fillId="2" borderId="16" xfId="0" applyNumberFormat="1" applyFont="1" applyFill="1" applyBorder="1" applyAlignment="1" applyProtection="1">
      <alignment horizontal="right"/>
      <protection/>
    </xf>
    <xf numFmtId="173" fontId="10" fillId="2" borderId="5" xfId="0" applyNumberFormat="1" applyFont="1" applyFill="1" applyBorder="1" applyAlignment="1" applyProtection="1">
      <alignment horizontal="right"/>
      <protection/>
    </xf>
    <xf numFmtId="164" fontId="9" fillId="0" borderId="1" xfId="0" applyNumberFormat="1" applyFont="1" applyBorder="1" applyAlignment="1" applyProtection="1">
      <alignment horizontal="left"/>
      <protection/>
    </xf>
    <xf numFmtId="164" fontId="9" fillId="2" borderId="1" xfId="0" applyNumberFormat="1" applyFont="1" applyFill="1" applyBorder="1" applyAlignment="1" applyProtection="1">
      <alignment horizontal="left"/>
      <protection/>
    </xf>
    <xf numFmtId="164" fontId="10" fillId="2" borderId="2" xfId="0" applyNumberFormat="1" applyFont="1" applyFill="1" applyBorder="1" applyAlignment="1" applyProtection="1">
      <alignment horizontal="right"/>
      <protection/>
    </xf>
    <xf numFmtId="164" fontId="10" fillId="0" borderId="4" xfId="0" applyNumberFormat="1" applyFont="1" applyBorder="1" applyAlignment="1" applyProtection="1">
      <alignment horizontal="right"/>
      <protection/>
    </xf>
    <xf numFmtId="164" fontId="10" fillId="2" borderId="5" xfId="0" applyNumberFormat="1" applyFont="1" applyFill="1" applyBorder="1" applyAlignment="1" applyProtection="1">
      <alignment horizontal="right"/>
      <protection/>
    </xf>
    <xf numFmtId="165" fontId="10" fillId="0" borderId="3" xfId="0" applyNumberFormat="1" applyFont="1" applyFill="1" applyBorder="1" applyAlignment="1" applyProtection="1">
      <alignment horizontal="right"/>
      <protection/>
    </xf>
    <xf numFmtId="165" fontId="10" fillId="2" borderId="0" xfId="0" applyNumberFormat="1" applyFont="1" applyFill="1" applyBorder="1" applyAlignment="1" applyProtection="1">
      <alignment horizontal="right"/>
      <protection/>
    </xf>
    <xf numFmtId="164" fontId="10" fillId="2" borderId="0" xfId="0" applyNumberFormat="1" applyFont="1" applyFill="1" applyBorder="1" applyAlignment="1" applyProtection="1">
      <alignment horizontal="right"/>
      <protection/>
    </xf>
    <xf numFmtId="37" fontId="15" fillId="0" borderId="0" xfId="0" applyNumberFormat="1" applyFont="1" applyBorder="1" applyAlignment="1" applyProtection="1">
      <alignment horizontal="left"/>
      <protection/>
    </xf>
    <xf numFmtId="165" fontId="10" fillId="0" borderId="3" xfId="0" applyNumberFormat="1" applyFont="1" applyBorder="1" applyAlignment="1" applyProtection="1">
      <alignment horizontal="right"/>
      <protection/>
    </xf>
    <xf numFmtId="164" fontId="10" fillId="0" borderId="4" xfId="0" applyNumberFormat="1" applyFont="1" applyBorder="1" applyAlignment="1" applyProtection="1">
      <alignment/>
      <protection/>
    </xf>
    <xf numFmtId="15" fontId="4" fillId="2" borderId="5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B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SOP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G\Qtr0301\CONSOB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bs"/>
    </sheetNames>
    <sheetDataSet>
      <sheetData sheetId="1">
        <row r="10">
          <cell r="O10">
            <v>0</v>
          </cell>
        </row>
        <row r="14">
          <cell r="O14">
            <v>0</v>
          </cell>
        </row>
        <row r="21">
          <cell r="O21">
            <v>69465426</v>
          </cell>
        </row>
        <row r="25">
          <cell r="O25">
            <v>75553812.322185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P"/>
      <sheetName val="Consopl"/>
    </sheetNames>
    <sheetDataSet>
      <sheetData sheetId="1">
        <row r="5">
          <cell r="N5">
            <v>7673565.530000001</v>
          </cell>
        </row>
        <row r="6">
          <cell r="N6">
            <v>81286</v>
          </cell>
        </row>
        <row r="11">
          <cell r="N11">
            <v>-892197.54</v>
          </cell>
        </row>
        <row r="13">
          <cell r="N13">
            <v>0.001999998465180397</v>
          </cell>
        </row>
        <row r="18">
          <cell r="N18">
            <v>701832.240185</v>
          </cell>
        </row>
        <row r="31">
          <cell r="N31">
            <v>260915.13</v>
          </cell>
        </row>
        <row r="48">
          <cell r="N48">
            <v>304314</v>
          </cell>
        </row>
        <row r="49">
          <cell r="N49">
            <v>22910</v>
          </cell>
        </row>
        <row r="93">
          <cell r="N93">
            <v>15301.6</v>
          </cell>
        </row>
        <row r="97">
          <cell r="N97">
            <v>-14835.3</v>
          </cell>
        </row>
        <row r="99">
          <cell r="M9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soBS~Sum"/>
      <sheetName val="M.I"/>
      <sheetName val="Amt due by"/>
      <sheetName val="Consob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showGridLines="0" tabSelected="1" workbookViewId="0" topLeftCell="B24">
      <pane xSplit="3030" ySplit="1860" topLeftCell="B4" activePane="bottomRight" state="split"/>
      <selection pane="topLeft" activeCell="B26" sqref="B26"/>
      <selection pane="topRight" activeCell="E26" sqref="E26"/>
      <selection pane="bottomLeft" activeCell="B111" sqref="A111:IV111"/>
      <selection pane="bottomRight" activeCell="L68" sqref="L68"/>
    </sheetView>
  </sheetViews>
  <sheetFormatPr defaultColWidth="9.140625" defaultRowHeight="12.75"/>
  <cols>
    <col min="1" max="1" width="6.7109375" style="0" customWidth="1"/>
    <col min="2" max="2" width="1.8515625" style="0" customWidth="1"/>
    <col min="3" max="3" width="4.57421875" style="0" customWidth="1"/>
    <col min="4" max="4" width="5.140625" style="0" customWidth="1"/>
    <col min="5" max="5" width="34.28125" style="0" customWidth="1"/>
    <col min="6" max="6" width="2.57421875" style="0" customWidth="1"/>
    <col min="7" max="7" width="3.28125" style="0" customWidth="1"/>
    <col min="8" max="8" width="15.28125" style="0" customWidth="1"/>
    <col min="9" max="9" width="3.421875" style="0" customWidth="1"/>
    <col min="10" max="10" width="16.140625" style="0" customWidth="1"/>
    <col min="11" max="11" width="3.28125" style="0" customWidth="1"/>
    <col min="12" max="12" width="14.7109375" style="0" customWidth="1"/>
    <col min="13" max="13" width="3.28125" style="0" customWidth="1"/>
    <col min="14" max="14" width="13.28125" style="0" customWidth="1"/>
    <col min="15" max="15" width="1.57421875" style="0" customWidth="1"/>
    <col min="16" max="16" width="1.421875" style="0" customWidth="1"/>
    <col min="17" max="17" width="13.28125" style="0" customWidth="1"/>
  </cols>
  <sheetData>
    <row r="1" spans="1:16" ht="20.25">
      <c r="A1" s="49"/>
      <c r="B1" s="49"/>
      <c r="C1" s="49"/>
      <c r="D1" s="49"/>
      <c r="E1" s="49"/>
      <c r="F1" s="49"/>
      <c r="G1" s="49"/>
      <c r="H1" s="51" t="s">
        <v>0</v>
      </c>
      <c r="I1" s="49"/>
      <c r="J1" s="49"/>
      <c r="K1" s="49"/>
      <c r="L1" s="49"/>
      <c r="M1" s="49"/>
      <c r="N1" s="49"/>
      <c r="O1" s="49"/>
      <c r="P1" s="49"/>
    </row>
    <row r="2" spans="1:16" ht="15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2:16" ht="15" customHeight="1">
      <c r="B3" s="21" t="s">
        <v>1</v>
      </c>
      <c r="C3" s="1"/>
      <c r="D3" s="1"/>
      <c r="E3" s="1"/>
      <c r="F3" s="20"/>
      <c r="G3" s="1"/>
      <c r="H3" s="20" t="s">
        <v>2</v>
      </c>
      <c r="I3" s="33"/>
      <c r="J3" s="8"/>
      <c r="K3" s="8"/>
      <c r="L3" s="12"/>
      <c r="N3" s="8"/>
      <c r="O3" s="8"/>
      <c r="P3" s="2"/>
    </row>
    <row r="4" spans="2:16" ht="16.5">
      <c r="B4" s="21" t="s">
        <v>3</v>
      </c>
      <c r="C4" s="1"/>
      <c r="D4" s="1"/>
      <c r="E4" s="1"/>
      <c r="F4" s="20"/>
      <c r="G4" s="1"/>
      <c r="H4" s="20" t="s">
        <v>62</v>
      </c>
      <c r="I4" s="1"/>
      <c r="K4" s="8"/>
      <c r="L4" s="1"/>
      <c r="M4" s="1"/>
      <c r="N4" s="1"/>
      <c r="O4" s="1"/>
      <c r="P4" s="2"/>
    </row>
    <row r="5" spans="2:16" ht="16.5">
      <c r="B5" s="21" t="s">
        <v>4</v>
      </c>
      <c r="C5" s="1"/>
      <c r="D5" s="1"/>
      <c r="E5" s="1"/>
      <c r="F5" s="20"/>
      <c r="G5" s="1"/>
      <c r="H5" s="50">
        <v>4359</v>
      </c>
      <c r="I5" s="1"/>
      <c r="K5" s="8"/>
      <c r="L5" s="1"/>
      <c r="M5" s="1"/>
      <c r="N5" s="1"/>
      <c r="O5" s="1"/>
      <c r="P5" s="2"/>
    </row>
    <row r="6" spans="2:16" ht="16.5">
      <c r="B6" s="21" t="s">
        <v>5</v>
      </c>
      <c r="C6" s="1"/>
      <c r="D6" s="1"/>
      <c r="E6" s="1"/>
      <c r="F6" s="20"/>
      <c r="G6" s="1"/>
      <c r="H6" s="50" t="s">
        <v>88</v>
      </c>
      <c r="I6" s="1"/>
      <c r="K6" s="8"/>
      <c r="L6" s="1"/>
      <c r="M6" s="1"/>
      <c r="N6" s="1"/>
      <c r="O6" s="1"/>
      <c r="P6" s="2"/>
    </row>
    <row r="7" spans="2:16" ht="16.5">
      <c r="B7" s="21" t="s">
        <v>6</v>
      </c>
      <c r="C7" s="1"/>
      <c r="D7" s="1"/>
      <c r="E7" s="1"/>
      <c r="F7" s="20"/>
      <c r="G7" s="1"/>
      <c r="H7" s="50" t="s">
        <v>89</v>
      </c>
      <c r="I7" s="1"/>
      <c r="K7" s="8"/>
      <c r="L7" s="1"/>
      <c r="M7" s="1"/>
      <c r="N7" s="1"/>
      <c r="O7" s="1"/>
      <c r="P7" s="2"/>
    </row>
    <row r="8" spans="2:16" ht="15.75">
      <c r="B8" s="1"/>
      <c r="C8" s="1"/>
      <c r="D8" s="1"/>
      <c r="E8" s="1"/>
      <c r="F8" s="1"/>
      <c r="G8" s="1"/>
      <c r="H8" s="7"/>
      <c r="I8" s="1"/>
      <c r="K8" s="8"/>
      <c r="L8" s="1"/>
      <c r="M8" s="1"/>
      <c r="N8" s="1"/>
      <c r="O8" s="1"/>
      <c r="P8" s="2"/>
    </row>
    <row r="9" spans="2:16" ht="16.5">
      <c r="B9" s="21" t="s">
        <v>7</v>
      </c>
      <c r="C9" s="1"/>
      <c r="D9" s="1"/>
      <c r="E9" s="21"/>
      <c r="F9" s="1"/>
      <c r="G9" s="1"/>
      <c r="H9" s="45" t="s">
        <v>86</v>
      </c>
      <c r="I9" s="1"/>
      <c r="K9" s="8"/>
      <c r="L9" s="1"/>
      <c r="M9" s="1"/>
      <c r="N9" s="1"/>
      <c r="O9" s="1"/>
      <c r="P9" s="2"/>
    </row>
    <row r="10" spans="2:16" ht="16.5">
      <c r="B10" s="21" t="s">
        <v>8</v>
      </c>
      <c r="C10" s="1"/>
      <c r="D10" s="1"/>
      <c r="E10" s="21"/>
      <c r="F10" s="1"/>
      <c r="G10" s="183"/>
      <c r="H10" s="20" t="s">
        <v>9</v>
      </c>
      <c r="I10" s="142"/>
      <c r="J10" s="20" t="s">
        <v>10</v>
      </c>
      <c r="K10" s="142"/>
      <c r="L10" s="20" t="s">
        <v>11</v>
      </c>
      <c r="M10" s="142"/>
      <c r="N10" s="20" t="s">
        <v>12</v>
      </c>
      <c r="O10" s="1"/>
      <c r="P10" s="2"/>
    </row>
    <row r="11" spans="2:16" ht="15.75">
      <c r="B11" s="1"/>
      <c r="C11" s="1"/>
      <c r="D11" s="1"/>
      <c r="E11" s="1"/>
      <c r="F11" s="1"/>
      <c r="G11" s="1"/>
      <c r="H11" s="7"/>
      <c r="I11" s="1"/>
      <c r="K11" s="8"/>
      <c r="L11" s="1"/>
      <c r="M11" s="1"/>
      <c r="N11" s="1"/>
      <c r="O11" s="1"/>
      <c r="P11" s="2"/>
    </row>
    <row r="12" spans="2:16" ht="15.75">
      <c r="B12" s="1"/>
      <c r="C12" s="1"/>
      <c r="D12" s="1"/>
      <c r="E12" s="1"/>
      <c r="F12" s="1"/>
      <c r="G12" s="1"/>
      <c r="H12" s="2"/>
      <c r="I12" s="1"/>
      <c r="J12" s="7"/>
      <c r="K12" s="9"/>
      <c r="L12" s="1"/>
      <c r="M12" s="1"/>
      <c r="N12" s="1"/>
      <c r="O12" s="1"/>
      <c r="P12" s="2"/>
    </row>
    <row r="13" spans="2:16" ht="18.75">
      <c r="B13" s="15"/>
      <c r="C13" s="16" t="s">
        <v>63</v>
      </c>
      <c r="D13" s="15"/>
      <c r="E13" s="16"/>
      <c r="F13" s="15"/>
      <c r="G13" s="15"/>
      <c r="H13" s="16"/>
      <c r="I13" s="16"/>
      <c r="J13" s="17"/>
      <c r="K13" s="18"/>
      <c r="L13" s="15"/>
      <c r="M13" s="15"/>
      <c r="N13" s="15"/>
      <c r="O13" s="15"/>
      <c r="P13" s="15"/>
    </row>
    <row r="14" spans="2:16" ht="15.75">
      <c r="B14" s="1"/>
      <c r="C14" s="1"/>
      <c r="D14" s="1"/>
      <c r="E14" s="1"/>
      <c r="F14" s="1"/>
      <c r="G14" s="1"/>
      <c r="H14" s="2"/>
      <c r="I14" s="1"/>
      <c r="J14" s="7"/>
      <c r="K14" s="9"/>
      <c r="L14" s="1"/>
      <c r="M14" s="1"/>
      <c r="N14" s="1"/>
      <c r="O14" s="1"/>
      <c r="P14" s="2"/>
    </row>
    <row r="15" spans="2:16" ht="16.5">
      <c r="B15" s="1"/>
      <c r="C15" s="1"/>
      <c r="D15" s="1"/>
      <c r="E15" s="8"/>
      <c r="F15" s="21"/>
      <c r="G15" s="1"/>
      <c r="H15" s="21" t="s">
        <v>13</v>
      </c>
      <c r="I15" s="46"/>
      <c r="J15" s="48" t="s">
        <v>14</v>
      </c>
      <c r="K15" s="47"/>
      <c r="L15" s="48" t="s">
        <v>15</v>
      </c>
      <c r="M15" s="1"/>
      <c r="N15" s="1"/>
      <c r="O15" s="1"/>
      <c r="P15" s="2"/>
    </row>
    <row r="16" spans="2:16" ht="16.5" thickBot="1">
      <c r="B16" s="1"/>
      <c r="C16" s="1"/>
      <c r="D16" s="1"/>
      <c r="E16" s="1"/>
      <c r="F16" s="1"/>
      <c r="G16" s="1"/>
      <c r="H16" s="2"/>
      <c r="I16" s="1"/>
      <c r="J16" s="7"/>
      <c r="K16" s="9"/>
      <c r="L16" s="1"/>
      <c r="M16" s="1"/>
      <c r="N16" s="1"/>
      <c r="O16" s="1"/>
      <c r="P16" s="2"/>
    </row>
    <row r="17" spans="2:16" ht="9.75" customHeight="1" thickTop="1">
      <c r="B17" s="34"/>
      <c r="C17" s="34"/>
      <c r="D17" s="34"/>
      <c r="E17" s="34"/>
      <c r="F17" s="34"/>
      <c r="G17" s="34"/>
      <c r="H17" s="35"/>
      <c r="I17" s="34"/>
      <c r="J17" s="36"/>
      <c r="K17" s="37"/>
      <c r="L17" s="34"/>
      <c r="M17" s="34"/>
      <c r="N17" s="34"/>
      <c r="O17" s="34"/>
      <c r="P17" s="35"/>
    </row>
    <row r="18" spans="2:16" ht="18.75">
      <c r="B18" s="1"/>
      <c r="C18" s="1"/>
      <c r="D18" s="1"/>
      <c r="E18" s="10" t="s">
        <v>16</v>
      </c>
      <c r="G18" s="1"/>
      <c r="H18" s="10"/>
      <c r="I18" s="1"/>
      <c r="J18" s="1"/>
      <c r="K18" s="1"/>
      <c r="L18" s="1"/>
      <c r="M18" s="1"/>
      <c r="N18" s="1"/>
      <c r="O18" s="1"/>
      <c r="P18" s="2"/>
    </row>
    <row r="19" spans="2:16" ht="9.75" customHeight="1" thickBot="1">
      <c r="B19" s="38"/>
      <c r="C19" s="38"/>
      <c r="D19" s="38"/>
      <c r="E19" s="39"/>
      <c r="F19" s="40"/>
      <c r="G19" s="38"/>
      <c r="H19" s="39"/>
      <c r="I19" s="38"/>
      <c r="J19" s="38"/>
      <c r="K19" s="38"/>
      <c r="L19" s="38"/>
      <c r="M19" s="38"/>
      <c r="N19" s="38"/>
      <c r="O19" s="38"/>
      <c r="P19" s="41"/>
    </row>
    <row r="20" spans="2:16" ht="19.5" customHeight="1" thickTop="1">
      <c r="B20" s="1"/>
      <c r="C20" s="11" t="s">
        <v>17</v>
      </c>
      <c r="D20" s="2"/>
      <c r="E20" s="8"/>
      <c r="F20" s="12"/>
      <c r="G20" s="12"/>
      <c r="H20" s="8"/>
      <c r="I20" s="12"/>
      <c r="J20" s="12"/>
      <c r="K20" s="12"/>
      <c r="L20" s="12"/>
      <c r="M20" s="12"/>
      <c r="N20" s="12"/>
      <c r="O20" s="12"/>
      <c r="P20" s="32"/>
    </row>
    <row r="21" spans="2:16" ht="6" customHeight="1">
      <c r="B21" s="3"/>
      <c r="C21" s="42"/>
      <c r="D21" s="19"/>
      <c r="E21" s="4"/>
      <c r="F21" s="5"/>
      <c r="G21" s="5"/>
      <c r="H21" s="74"/>
      <c r="I21" s="5"/>
      <c r="J21" s="5"/>
      <c r="K21" s="78"/>
      <c r="L21" s="85"/>
      <c r="M21" s="85"/>
      <c r="N21" s="85"/>
      <c r="O21" s="85"/>
      <c r="P21" s="86"/>
    </row>
    <row r="22" spans="2:16" ht="13.5" customHeight="1">
      <c r="B22" s="6"/>
      <c r="C22" s="1"/>
      <c r="D22" s="1"/>
      <c r="E22" s="1"/>
      <c r="F22" s="1"/>
      <c r="G22" s="1"/>
      <c r="H22" s="75" t="s">
        <v>18</v>
      </c>
      <c r="I22" s="29"/>
      <c r="J22" s="30"/>
      <c r="K22" s="79"/>
      <c r="L22" s="87" t="s">
        <v>19</v>
      </c>
      <c r="M22" s="88"/>
      <c r="N22" s="88"/>
      <c r="O22" s="88"/>
      <c r="P22" s="89"/>
    </row>
    <row r="23" spans="2:16" ht="6.75" customHeight="1">
      <c r="B23" s="6"/>
      <c r="C23" s="1"/>
      <c r="D23" s="1"/>
      <c r="E23" s="1"/>
      <c r="F23" s="1"/>
      <c r="G23" s="1"/>
      <c r="H23" s="75"/>
      <c r="I23" s="29"/>
      <c r="J23" s="30"/>
      <c r="K23" s="79"/>
      <c r="L23" s="87"/>
      <c r="M23" s="88"/>
      <c r="N23" s="88"/>
      <c r="O23" s="88"/>
      <c r="P23" s="89"/>
    </row>
    <row r="24" spans="2:16" ht="15.75">
      <c r="B24" s="6"/>
      <c r="C24" s="1"/>
      <c r="D24" s="1"/>
      <c r="E24" s="1"/>
      <c r="F24" s="1"/>
      <c r="G24" s="1"/>
      <c r="H24" s="148" t="s">
        <v>20</v>
      </c>
      <c r="I24" s="76"/>
      <c r="J24" s="151" t="s">
        <v>21</v>
      </c>
      <c r="K24" s="77"/>
      <c r="L24" s="155" t="s">
        <v>20</v>
      </c>
      <c r="M24" s="90"/>
      <c r="N24" s="159" t="s">
        <v>21</v>
      </c>
      <c r="O24" s="91"/>
      <c r="P24" s="92"/>
    </row>
    <row r="25" spans="2:16" ht="15.75">
      <c r="B25" s="6"/>
      <c r="C25" s="1"/>
      <c r="D25" s="1"/>
      <c r="E25" s="1"/>
      <c r="F25" s="1"/>
      <c r="G25" s="1"/>
      <c r="H25" s="149" t="s">
        <v>22</v>
      </c>
      <c r="I25" s="31"/>
      <c r="J25" s="152" t="s">
        <v>23</v>
      </c>
      <c r="K25" s="67"/>
      <c r="L25" s="156" t="s">
        <v>22</v>
      </c>
      <c r="M25" s="93"/>
      <c r="N25" s="160" t="s">
        <v>23</v>
      </c>
      <c r="O25" s="93"/>
      <c r="P25" s="94"/>
    </row>
    <row r="26" spans="2:16" ht="15.75">
      <c r="B26" s="6"/>
      <c r="C26" s="1"/>
      <c r="D26" s="1"/>
      <c r="E26" s="1"/>
      <c r="F26" s="1"/>
      <c r="G26" s="1"/>
      <c r="H26" s="149" t="s">
        <v>24</v>
      </c>
      <c r="I26" s="31"/>
      <c r="J26" s="152" t="s">
        <v>24</v>
      </c>
      <c r="K26" s="67"/>
      <c r="L26" s="156" t="s">
        <v>25</v>
      </c>
      <c r="M26" s="93"/>
      <c r="N26" s="160" t="s">
        <v>26</v>
      </c>
      <c r="O26" s="93"/>
      <c r="P26" s="94"/>
    </row>
    <row r="27" spans="2:16" ht="15.75">
      <c r="B27" s="6"/>
      <c r="C27" s="1"/>
      <c r="D27" s="1"/>
      <c r="E27" s="1"/>
      <c r="F27" s="1"/>
      <c r="G27" s="1"/>
      <c r="H27" s="149"/>
      <c r="I27" s="31"/>
      <c r="J27" s="152"/>
      <c r="K27" s="67"/>
      <c r="L27" s="156"/>
      <c r="M27" s="93"/>
      <c r="N27" s="160"/>
      <c r="O27" s="93"/>
      <c r="P27" s="94"/>
    </row>
    <row r="28" spans="2:16" ht="15.75">
      <c r="B28" s="6"/>
      <c r="C28" s="1"/>
      <c r="D28" s="1"/>
      <c r="E28" s="1"/>
      <c r="F28" s="1"/>
      <c r="G28" s="1"/>
      <c r="H28" s="150" t="s">
        <v>64</v>
      </c>
      <c r="I28" s="31"/>
      <c r="J28" s="153" t="s">
        <v>65</v>
      </c>
      <c r="K28" s="67"/>
      <c r="L28" s="157" t="s">
        <v>64</v>
      </c>
      <c r="M28" s="93"/>
      <c r="N28" s="161" t="s">
        <v>65</v>
      </c>
      <c r="O28" s="93"/>
      <c r="P28" s="89"/>
    </row>
    <row r="29" spans="2:16" ht="15.75">
      <c r="B29" s="6"/>
      <c r="C29" s="1"/>
      <c r="D29" s="1"/>
      <c r="E29" s="1"/>
      <c r="F29" s="1"/>
      <c r="G29" s="1"/>
      <c r="H29" s="149" t="s">
        <v>27</v>
      </c>
      <c r="I29" s="31"/>
      <c r="J29" s="152" t="s">
        <v>27</v>
      </c>
      <c r="K29" s="67"/>
      <c r="L29" s="156" t="s">
        <v>27</v>
      </c>
      <c r="M29" s="93"/>
      <c r="N29" s="160" t="s">
        <v>27</v>
      </c>
      <c r="O29" s="93"/>
      <c r="P29" s="89"/>
    </row>
    <row r="30" spans="2:16" ht="15.75">
      <c r="B30" s="6"/>
      <c r="C30" s="1"/>
      <c r="D30" s="1"/>
      <c r="E30" s="1"/>
      <c r="F30" s="1"/>
      <c r="G30" s="1"/>
      <c r="H30" s="181"/>
      <c r="I30" s="1"/>
      <c r="J30" s="154"/>
      <c r="K30" s="68"/>
      <c r="L30" s="158"/>
      <c r="M30" s="15"/>
      <c r="N30" s="160"/>
      <c r="O30" s="15"/>
      <c r="P30" s="95"/>
    </row>
    <row r="31" spans="2:16" ht="16.5">
      <c r="B31" s="3"/>
      <c r="C31" s="52" t="s">
        <v>28</v>
      </c>
      <c r="D31" s="53"/>
      <c r="E31" s="54" t="s">
        <v>70</v>
      </c>
      <c r="F31" s="53"/>
      <c r="G31" s="53"/>
      <c r="H31" s="182">
        <f>L31-0</f>
        <v>7673.565530000001</v>
      </c>
      <c r="I31" s="55" t="s">
        <v>17</v>
      </c>
      <c r="J31" s="147">
        <v>8629.4</v>
      </c>
      <c r="K31" s="69"/>
      <c r="L31" s="118">
        <f>'[2]Consopl'!$N$5/1000</f>
        <v>7673.565530000001</v>
      </c>
      <c r="M31" s="96"/>
      <c r="N31" s="143">
        <v>8629.4</v>
      </c>
      <c r="O31" s="97"/>
      <c r="P31" s="98"/>
    </row>
    <row r="32" spans="2:16" ht="16.5">
      <c r="B32" s="6"/>
      <c r="C32" s="21"/>
      <c r="D32" s="21"/>
      <c r="E32" s="21"/>
      <c r="F32" s="21"/>
      <c r="G32" s="21"/>
      <c r="H32" s="60"/>
      <c r="I32" s="22"/>
      <c r="J32" s="22"/>
      <c r="K32" s="70"/>
      <c r="L32" s="99" t="s">
        <v>29</v>
      </c>
      <c r="M32" s="100"/>
      <c r="N32" s="131" t="s">
        <v>29</v>
      </c>
      <c r="O32" s="101"/>
      <c r="P32" s="95"/>
    </row>
    <row r="33" spans="2:16" ht="16.5">
      <c r="B33" s="6"/>
      <c r="C33" s="20" t="s">
        <v>30</v>
      </c>
      <c r="D33" s="21"/>
      <c r="E33" s="20" t="s">
        <v>31</v>
      </c>
      <c r="F33" s="21"/>
      <c r="G33" s="21"/>
      <c r="H33" s="60">
        <f>L33-0</f>
        <v>0.02909</v>
      </c>
      <c r="I33" s="22"/>
      <c r="J33" s="165">
        <v>0</v>
      </c>
      <c r="K33" s="70"/>
      <c r="L33" s="102">
        <f>(29.09)/1000</f>
        <v>0.02909</v>
      </c>
      <c r="M33" s="100" t="s">
        <v>32</v>
      </c>
      <c r="N33" s="134">
        <v>0</v>
      </c>
      <c r="O33" s="101"/>
      <c r="P33" s="95"/>
    </row>
    <row r="34" spans="2:16" ht="16.5">
      <c r="B34" s="6"/>
      <c r="C34" s="21"/>
      <c r="D34" s="21"/>
      <c r="E34" s="20"/>
      <c r="F34" s="21"/>
      <c r="G34" s="21"/>
      <c r="H34" s="61"/>
      <c r="I34" s="22"/>
      <c r="J34" s="22"/>
      <c r="K34" s="70"/>
      <c r="L34" s="103"/>
      <c r="M34" s="100"/>
      <c r="N34" s="131"/>
      <c r="O34" s="101"/>
      <c r="P34" s="95"/>
    </row>
    <row r="35" spans="2:16" ht="16.5">
      <c r="B35" s="6"/>
      <c r="C35" s="20" t="s">
        <v>35</v>
      </c>
      <c r="D35" s="21"/>
      <c r="E35" s="20" t="s">
        <v>69</v>
      </c>
      <c r="F35" s="21"/>
      <c r="G35" s="21"/>
      <c r="H35" s="60">
        <f>L35-0</f>
        <v>81.286</v>
      </c>
      <c r="I35" s="22"/>
      <c r="J35" s="165">
        <v>139.9</v>
      </c>
      <c r="K35" s="70"/>
      <c r="L35" s="119">
        <f>'[2]Consopl'!$N$6/1000</f>
        <v>81.286</v>
      </c>
      <c r="M35" s="100"/>
      <c r="N35" s="134">
        <v>139.9</v>
      </c>
      <c r="O35" s="101"/>
      <c r="P35" s="95"/>
    </row>
    <row r="36" spans="2:16" ht="16.5">
      <c r="B36" s="6"/>
      <c r="C36" s="21"/>
      <c r="D36" s="21"/>
      <c r="E36" s="21"/>
      <c r="F36" s="21"/>
      <c r="G36" s="21"/>
      <c r="H36" s="59"/>
      <c r="I36" s="22"/>
      <c r="J36" s="22"/>
      <c r="K36" s="70"/>
      <c r="L36" s="99"/>
      <c r="M36" s="100"/>
      <c r="N36" s="131"/>
      <c r="O36" s="101"/>
      <c r="P36" s="95"/>
    </row>
    <row r="37" spans="2:16" ht="8.25" customHeight="1" thickBot="1">
      <c r="B37" s="57"/>
      <c r="C37" s="43"/>
      <c r="D37" s="43"/>
      <c r="E37" s="43"/>
      <c r="F37" s="43"/>
      <c r="G37" s="43"/>
      <c r="H37" s="62"/>
      <c r="I37" s="44"/>
      <c r="J37" s="44"/>
      <c r="K37" s="71"/>
      <c r="L37" s="104"/>
      <c r="M37" s="105"/>
      <c r="N37" s="132"/>
      <c r="O37" s="106"/>
      <c r="P37" s="107"/>
    </row>
    <row r="38" spans="2:16" ht="16.5">
      <c r="B38" s="56"/>
      <c r="C38" s="21"/>
      <c r="D38" s="21"/>
      <c r="E38" s="21"/>
      <c r="F38" s="21"/>
      <c r="G38" s="21"/>
      <c r="H38" s="59"/>
      <c r="I38" s="22"/>
      <c r="J38" s="22"/>
      <c r="K38" s="70"/>
      <c r="L38" s="99"/>
      <c r="M38" s="100"/>
      <c r="N38" s="131"/>
      <c r="O38" s="101"/>
      <c r="P38" s="108"/>
    </row>
    <row r="39" spans="2:16" ht="16.5">
      <c r="B39" s="6"/>
      <c r="C39" s="20" t="s">
        <v>33</v>
      </c>
      <c r="D39" s="21"/>
      <c r="E39" s="20" t="s">
        <v>90</v>
      </c>
      <c r="F39" s="21"/>
      <c r="G39" s="21"/>
      <c r="H39" s="60">
        <f>L39-(0)</f>
        <v>-304.05841199999844</v>
      </c>
      <c r="I39" s="22"/>
      <c r="J39" s="165">
        <v>310.3</v>
      </c>
      <c r="K39" s="70"/>
      <c r="L39" s="119">
        <f>'[2]Consopl'!$N$11/1000-L45-L47-L49</f>
        <v>-304.05841199999844</v>
      </c>
      <c r="M39" s="100"/>
      <c r="N39" s="134">
        <v>310.3</v>
      </c>
      <c r="O39" s="101"/>
      <c r="P39" s="95"/>
    </row>
    <row r="40" spans="2:16" ht="16.5">
      <c r="B40" s="6"/>
      <c r="C40" s="21"/>
      <c r="D40" s="21"/>
      <c r="E40" s="21" t="s">
        <v>68</v>
      </c>
      <c r="F40" s="21"/>
      <c r="G40" s="21"/>
      <c r="H40" s="59"/>
      <c r="I40" s="22"/>
      <c r="J40" s="22"/>
      <c r="K40" s="70"/>
      <c r="L40" s="99"/>
      <c r="M40" s="100"/>
      <c r="N40" s="131"/>
      <c r="O40" s="101"/>
      <c r="P40" s="95"/>
    </row>
    <row r="41" spans="2:16" ht="16.5">
      <c r="B41" s="6"/>
      <c r="C41" s="21"/>
      <c r="D41" s="21"/>
      <c r="E41" s="21" t="s">
        <v>34</v>
      </c>
      <c r="F41" s="21"/>
      <c r="G41" s="21"/>
      <c r="H41" s="59"/>
      <c r="I41" s="22"/>
      <c r="J41" s="22"/>
      <c r="K41" s="70"/>
      <c r="L41" s="99"/>
      <c r="M41" s="100"/>
      <c r="N41" s="131"/>
      <c r="O41" s="101"/>
      <c r="P41" s="95"/>
    </row>
    <row r="42" spans="2:17" ht="16.5">
      <c r="B42" s="6"/>
      <c r="C42" s="21"/>
      <c r="D42" s="21"/>
      <c r="E42" s="21" t="s">
        <v>83</v>
      </c>
      <c r="F42" s="21"/>
      <c r="G42" s="21"/>
      <c r="H42" s="59"/>
      <c r="I42" s="22"/>
      <c r="J42" s="22"/>
      <c r="K42" s="70"/>
      <c r="L42" s="99"/>
      <c r="M42" s="100"/>
      <c r="N42" s="131"/>
      <c r="O42" s="101"/>
      <c r="P42" s="95"/>
      <c r="Q42">
        <v>319.4</v>
      </c>
    </row>
    <row r="43" spans="2:16" ht="16.5">
      <c r="B43" s="6"/>
      <c r="C43" s="21"/>
      <c r="D43" s="21"/>
      <c r="E43" s="21" t="s">
        <v>39</v>
      </c>
      <c r="F43" s="21"/>
      <c r="G43" s="21"/>
      <c r="H43" s="59"/>
      <c r="I43" s="22"/>
      <c r="J43" s="22"/>
      <c r="K43" s="70"/>
      <c r="L43" s="99"/>
      <c r="M43" s="100"/>
      <c r="N43" s="131"/>
      <c r="O43" s="101"/>
      <c r="P43" s="95"/>
    </row>
    <row r="44" spans="2:16" ht="16.5">
      <c r="B44" s="6"/>
      <c r="C44" s="21"/>
      <c r="D44" s="21"/>
      <c r="E44" s="21"/>
      <c r="F44" s="21"/>
      <c r="G44" s="21"/>
      <c r="H44" s="59"/>
      <c r="I44" s="22"/>
      <c r="J44" s="22"/>
      <c r="K44" s="70"/>
      <c r="L44" s="99"/>
      <c r="M44" s="100"/>
      <c r="N44" s="131"/>
      <c r="O44" s="101"/>
      <c r="P44" s="95"/>
    </row>
    <row r="45" spans="2:16" ht="16.5">
      <c r="B45" s="6"/>
      <c r="C45" s="20" t="s">
        <v>30</v>
      </c>
      <c r="D45" s="21"/>
      <c r="E45" s="21" t="s">
        <v>67</v>
      </c>
      <c r="F45" s="21"/>
      <c r="G45" s="21"/>
      <c r="H45" s="176">
        <f>L45-(0)</f>
        <v>-327.224</v>
      </c>
      <c r="I45" s="22"/>
      <c r="J45" s="171">
        <v>-312.4</v>
      </c>
      <c r="K45" s="70"/>
      <c r="L45" s="177">
        <f>-('[2]Consopl'!$N$48+'[2]Consopl'!$N$49)/1000</f>
        <v>-327.224</v>
      </c>
      <c r="M45" s="100"/>
      <c r="N45" s="170">
        <v>-312.4</v>
      </c>
      <c r="O45" s="101"/>
      <c r="P45" s="95"/>
    </row>
    <row r="46" spans="2:16" ht="16.5">
      <c r="B46" s="6"/>
      <c r="C46" s="20"/>
      <c r="D46" s="21"/>
      <c r="E46" s="21"/>
      <c r="F46" s="21"/>
      <c r="G46" s="21"/>
      <c r="H46" s="176"/>
      <c r="I46" s="22"/>
      <c r="J46" s="180"/>
      <c r="K46" s="70"/>
      <c r="L46" s="178"/>
      <c r="M46" s="100"/>
      <c r="N46" s="179"/>
      <c r="O46" s="101"/>
      <c r="P46" s="95"/>
    </row>
    <row r="47" spans="2:16" ht="16.5">
      <c r="B47" s="6"/>
      <c r="C47" s="20" t="s">
        <v>35</v>
      </c>
      <c r="D47" s="21"/>
      <c r="E47" s="21" t="s">
        <v>66</v>
      </c>
      <c r="F47" s="21"/>
      <c r="G47" s="21"/>
      <c r="H47" s="176">
        <f>L47-(0)</f>
        <v>-260.91513</v>
      </c>
      <c r="I47" s="22"/>
      <c r="J47" s="171">
        <v>-198</v>
      </c>
      <c r="K47" s="70"/>
      <c r="L47" s="177">
        <f>-'[2]Consopl'!$N$31/1000</f>
        <v>-260.91513</v>
      </c>
      <c r="M47" s="100"/>
      <c r="N47" s="170">
        <v>-198</v>
      </c>
      <c r="O47" s="101"/>
      <c r="P47" s="95"/>
    </row>
    <row r="48" spans="2:16" ht="16.5">
      <c r="B48" s="6"/>
      <c r="C48" s="21"/>
      <c r="D48" s="21"/>
      <c r="E48" s="21"/>
      <c r="F48" s="21"/>
      <c r="G48" s="21"/>
      <c r="H48" s="59"/>
      <c r="I48" s="22"/>
      <c r="J48" s="22"/>
      <c r="K48" s="70"/>
      <c r="L48" s="99"/>
      <c r="M48" s="100"/>
      <c r="N48" s="131"/>
      <c r="O48" s="101"/>
      <c r="P48" s="95"/>
    </row>
    <row r="49" spans="2:16" ht="16.5">
      <c r="B49" s="6"/>
      <c r="C49" s="20" t="s">
        <v>36</v>
      </c>
      <c r="D49" s="21"/>
      <c r="E49" s="21" t="s">
        <v>37</v>
      </c>
      <c r="F49" s="21"/>
      <c r="G49" s="21"/>
      <c r="H49" s="60">
        <f>L49-0</f>
        <v>1.999998465180397E-06</v>
      </c>
      <c r="I49" s="22"/>
      <c r="J49" s="165">
        <v>0</v>
      </c>
      <c r="K49" s="70"/>
      <c r="L49" s="119">
        <f>(+'[2]Consopl'!$N$13)/1000</f>
        <v>1.999998465180397E-06</v>
      </c>
      <c r="M49" s="100"/>
      <c r="N49" s="144">
        <v>0</v>
      </c>
      <c r="O49" s="101"/>
      <c r="P49" s="95"/>
    </row>
    <row r="50" spans="2:16" ht="16.5">
      <c r="B50" s="6"/>
      <c r="C50" s="21"/>
      <c r="D50" s="21"/>
      <c r="E50" s="21"/>
      <c r="F50" s="21"/>
      <c r="G50" s="21"/>
      <c r="H50" s="59"/>
      <c r="I50" s="22"/>
      <c r="J50" s="22"/>
      <c r="K50" s="70"/>
      <c r="L50" s="99"/>
      <c r="M50" s="100"/>
      <c r="N50" s="131"/>
      <c r="O50" s="101"/>
      <c r="P50" s="95"/>
    </row>
    <row r="51" spans="2:17" ht="16.5">
      <c r="B51" s="6"/>
      <c r="C51" s="20" t="s">
        <v>38</v>
      </c>
      <c r="D51" s="21"/>
      <c r="E51" s="20" t="s">
        <v>91</v>
      </c>
      <c r="F51" s="21"/>
      <c r="G51" s="21"/>
      <c r="H51" s="174">
        <f>+H39+H45+H47+H49</f>
        <v>-892.1975399999999</v>
      </c>
      <c r="I51" s="22"/>
      <c r="J51" s="166">
        <f>+J39+J45+J47+J49</f>
        <v>-200.09999999999997</v>
      </c>
      <c r="K51" s="70"/>
      <c r="L51" s="175">
        <f>+L39+L45+L47+L49</f>
        <v>-892.1975399999999</v>
      </c>
      <c r="M51" s="100"/>
      <c r="N51" s="144">
        <f>+N39+N45+N47+N49</f>
        <v>-200.09999999999997</v>
      </c>
      <c r="O51" s="101"/>
      <c r="P51" s="95"/>
      <c r="Q51" s="184"/>
    </row>
    <row r="52" spans="2:16" ht="16.5">
      <c r="B52" s="6"/>
      <c r="C52" s="21"/>
      <c r="D52" s="21"/>
      <c r="E52" s="21" t="s">
        <v>84</v>
      </c>
      <c r="F52" s="21"/>
      <c r="G52" s="21"/>
      <c r="H52" s="59"/>
      <c r="I52" s="22"/>
      <c r="J52" s="22"/>
      <c r="K52" s="70"/>
      <c r="L52" s="99"/>
      <c r="M52" s="100"/>
      <c r="N52" s="131"/>
      <c r="O52" s="101"/>
      <c r="P52" s="95"/>
    </row>
    <row r="53" spans="2:16" ht="16.5">
      <c r="B53" s="6"/>
      <c r="C53" s="23"/>
      <c r="D53" s="21"/>
      <c r="E53" s="21" t="s">
        <v>39</v>
      </c>
      <c r="F53" s="21"/>
      <c r="G53" s="21"/>
      <c r="H53" s="60"/>
      <c r="I53" s="22"/>
      <c r="J53" s="22"/>
      <c r="K53" s="70"/>
      <c r="L53" s="99"/>
      <c r="M53" s="100"/>
      <c r="N53" s="131"/>
      <c r="O53" s="101"/>
      <c r="P53" s="95"/>
    </row>
    <row r="54" spans="2:16" ht="16.5">
      <c r="B54" s="6"/>
      <c r="C54" s="23"/>
      <c r="D54" s="21"/>
      <c r="E54" s="21"/>
      <c r="F54" s="21"/>
      <c r="G54" s="21"/>
      <c r="H54" s="59"/>
      <c r="I54" s="22"/>
      <c r="J54" s="22"/>
      <c r="K54" s="70"/>
      <c r="L54" s="99"/>
      <c r="M54" s="100"/>
      <c r="N54" s="131"/>
      <c r="O54" s="101"/>
      <c r="P54" s="95"/>
    </row>
    <row r="55" spans="2:16" ht="16.5">
      <c r="B55" s="6"/>
      <c r="C55" s="23"/>
      <c r="D55" s="21"/>
      <c r="E55" s="21"/>
      <c r="F55" s="21"/>
      <c r="G55" s="21"/>
      <c r="H55" s="59"/>
      <c r="I55" s="22"/>
      <c r="J55" s="22"/>
      <c r="K55" s="70"/>
      <c r="L55" s="99"/>
      <c r="M55" s="100"/>
      <c r="N55" s="131"/>
      <c r="O55" s="101"/>
      <c r="P55" s="95"/>
    </row>
    <row r="56" spans="2:16" ht="16.5">
      <c r="B56" s="6"/>
      <c r="C56" s="23"/>
      <c r="D56" s="21"/>
      <c r="E56" s="21"/>
      <c r="F56" s="21"/>
      <c r="G56" s="21"/>
      <c r="H56" s="59"/>
      <c r="I56" s="22"/>
      <c r="J56" s="22"/>
      <c r="K56" s="70"/>
      <c r="L56" s="99"/>
      <c r="M56" s="100"/>
      <c r="N56" s="131"/>
      <c r="O56" s="101"/>
      <c r="P56" s="95"/>
    </row>
    <row r="57" spans="2:16" ht="16.5">
      <c r="B57" s="6"/>
      <c r="C57" s="20" t="s">
        <v>40</v>
      </c>
      <c r="D57" s="21"/>
      <c r="E57" s="24" t="s">
        <v>71</v>
      </c>
      <c r="F57" s="21"/>
      <c r="G57" s="21"/>
      <c r="H57" s="59"/>
      <c r="I57" s="22"/>
      <c r="J57" s="22"/>
      <c r="K57" s="70"/>
      <c r="L57" s="99"/>
      <c r="M57" s="100"/>
      <c r="N57" s="131"/>
      <c r="O57" s="101"/>
      <c r="P57" s="95"/>
    </row>
    <row r="58" spans="2:16" ht="16.5">
      <c r="B58" s="6"/>
      <c r="C58" s="21"/>
      <c r="D58" s="21"/>
      <c r="E58" s="24" t="s">
        <v>41</v>
      </c>
      <c r="F58" s="21"/>
      <c r="G58" s="21"/>
      <c r="H58" s="63">
        <f>L58-0</f>
        <v>701.832240185</v>
      </c>
      <c r="I58" s="25"/>
      <c r="J58" s="169">
        <v>831.8</v>
      </c>
      <c r="K58" s="70"/>
      <c r="L58" s="120">
        <f>+'[2]Consopl'!$N$18/1000</f>
        <v>701.832240185</v>
      </c>
      <c r="M58" s="100"/>
      <c r="N58" s="170">
        <v>831.8</v>
      </c>
      <c r="O58" s="101"/>
      <c r="P58" s="95"/>
    </row>
    <row r="59" spans="2:16" ht="16.5">
      <c r="B59" s="6"/>
      <c r="C59" s="21"/>
      <c r="D59" s="21"/>
      <c r="E59" s="24"/>
      <c r="F59" s="21"/>
      <c r="G59" s="21"/>
      <c r="H59" s="64"/>
      <c r="I59" s="25"/>
      <c r="J59" s="25"/>
      <c r="K59" s="70"/>
      <c r="L59" s="109"/>
      <c r="M59" s="100"/>
      <c r="N59" s="134"/>
      <c r="O59" s="101"/>
      <c r="P59" s="95"/>
    </row>
    <row r="60" spans="2:16" ht="16.5">
      <c r="B60" s="6"/>
      <c r="C60" s="20" t="s">
        <v>42</v>
      </c>
      <c r="D60" s="21"/>
      <c r="E60" s="20" t="s">
        <v>72</v>
      </c>
      <c r="F60" s="21"/>
      <c r="G60" s="21"/>
      <c r="H60" s="65">
        <f>+H58+H51</f>
        <v>-190.36529981499984</v>
      </c>
      <c r="I60" s="22"/>
      <c r="J60" s="165">
        <f>J58+J51</f>
        <v>631.7</v>
      </c>
      <c r="K60" s="70"/>
      <c r="L60" s="121">
        <f>+L58+L51</f>
        <v>-190.36529981499984</v>
      </c>
      <c r="M60" s="100"/>
      <c r="N60" s="145">
        <f>+N58+N51</f>
        <v>631.7</v>
      </c>
      <c r="O60" s="101"/>
      <c r="P60" s="95"/>
    </row>
    <row r="61" spans="2:16" ht="16.5">
      <c r="B61" s="6"/>
      <c r="C61" s="21"/>
      <c r="D61" s="21"/>
      <c r="E61" s="21" t="s">
        <v>84</v>
      </c>
      <c r="F61" s="21"/>
      <c r="G61" s="21"/>
      <c r="H61" s="60"/>
      <c r="I61" s="22"/>
      <c r="J61" s="22"/>
      <c r="K61" s="70"/>
      <c r="L61" s="99"/>
      <c r="M61" s="100"/>
      <c r="N61" s="131"/>
      <c r="O61" s="101"/>
      <c r="P61" s="95"/>
    </row>
    <row r="62" spans="2:16" ht="16.5">
      <c r="B62" s="6"/>
      <c r="C62" s="21"/>
      <c r="D62" s="21"/>
      <c r="E62" s="21" t="s">
        <v>39</v>
      </c>
      <c r="F62" s="21"/>
      <c r="G62" s="21"/>
      <c r="H62" s="59"/>
      <c r="I62" s="22"/>
      <c r="J62" s="22"/>
      <c r="K62" s="70"/>
      <c r="L62" s="99"/>
      <c r="M62" s="100"/>
      <c r="N62" s="131"/>
      <c r="O62" s="101"/>
      <c r="P62" s="95"/>
    </row>
    <row r="63" spans="2:16" ht="16.5">
      <c r="B63" s="6"/>
      <c r="C63" s="21"/>
      <c r="D63" s="21"/>
      <c r="E63" s="21"/>
      <c r="F63" s="21"/>
      <c r="G63" s="21"/>
      <c r="H63" s="59"/>
      <c r="I63" s="22"/>
      <c r="J63" s="22"/>
      <c r="K63" s="70"/>
      <c r="L63" s="99"/>
      <c r="M63" s="100"/>
      <c r="N63" s="131"/>
      <c r="O63" s="101"/>
      <c r="P63" s="95"/>
    </row>
    <row r="64" spans="2:16" ht="16.5">
      <c r="B64" s="6"/>
      <c r="C64" s="20" t="s">
        <v>43</v>
      </c>
      <c r="D64" s="21"/>
      <c r="E64" s="20" t="s">
        <v>73</v>
      </c>
      <c r="F64" s="21"/>
      <c r="G64" s="21"/>
      <c r="H64" s="174">
        <f>+L64-(0)</f>
        <v>-15.3016</v>
      </c>
      <c r="I64" s="22"/>
      <c r="J64" s="171">
        <v>-22</v>
      </c>
      <c r="K64" s="70"/>
      <c r="L64" s="173">
        <f>-'[2]Consopl'!$N$93/1000</f>
        <v>-15.3016</v>
      </c>
      <c r="M64" s="100"/>
      <c r="N64" s="172">
        <v>-22</v>
      </c>
      <c r="O64" s="101"/>
      <c r="P64" s="95"/>
    </row>
    <row r="65" spans="2:16" ht="16.5">
      <c r="B65" s="14"/>
      <c r="C65" s="27"/>
      <c r="D65" s="27"/>
      <c r="E65" s="27"/>
      <c r="F65" s="27"/>
      <c r="G65" s="126"/>
      <c r="H65" s="73"/>
      <c r="I65" s="28"/>
      <c r="J65" s="28"/>
      <c r="K65" s="73"/>
      <c r="L65" s="127"/>
      <c r="M65" s="115"/>
      <c r="N65" s="135"/>
      <c r="O65" s="116"/>
      <c r="P65" s="117"/>
    </row>
    <row r="66" spans="2:16" ht="16.5">
      <c r="B66" s="1"/>
      <c r="C66" s="21"/>
      <c r="D66" s="21"/>
      <c r="E66" s="21"/>
      <c r="F66" s="21"/>
      <c r="G66" s="21"/>
      <c r="H66" s="22"/>
      <c r="I66" s="22"/>
      <c r="J66" s="22"/>
      <c r="K66" s="22"/>
      <c r="L66" s="123"/>
      <c r="M66" s="123"/>
      <c r="N66" s="136"/>
      <c r="O66" s="124"/>
      <c r="P66" s="125"/>
    </row>
    <row r="67" spans="2:16" ht="9.75" customHeight="1">
      <c r="B67" s="3"/>
      <c r="C67" s="53"/>
      <c r="D67" s="53"/>
      <c r="E67" s="53"/>
      <c r="F67" s="53"/>
      <c r="G67" s="53"/>
      <c r="H67" s="74"/>
      <c r="I67" s="5"/>
      <c r="J67" s="5"/>
      <c r="K67" s="78"/>
      <c r="L67" s="85"/>
      <c r="M67" s="85"/>
      <c r="N67" s="137"/>
      <c r="O67" s="85"/>
      <c r="P67" s="98"/>
    </row>
    <row r="68" spans="2:16" ht="14.25" customHeight="1">
      <c r="B68" s="6"/>
      <c r="C68" s="21"/>
      <c r="D68" s="21"/>
      <c r="E68" s="21"/>
      <c r="F68" s="21"/>
      <c r="G68" s="21"/>
      <c r="H68" s="75" t="s">
        <v>18</v>
      </c>
      <c r="I68" s="29"/>
      <c r="J68" s="30"/>
      <c r="K68" s="79"/>
      <c r="L68" s="87" t="s">
        <v>19</v>
      </c>
      <c r="M68" s="88"/>
      <c r="N68" s="138"/>
      <c r="O68" s="88"/>
      <c r="P68" s="95"/>
    </row>
    <row r="69" spans="2:16" ht="6.75" customHeight="1">
      <c r="B69" s="6"/>
      <c r="C69" s="21"/>
      <c r="D69" s="21"/>
      <c r="E69" s="21"/>
      <c r="F69" s="21"/>
      <c r="G69" s="21"/>
      <c r="H69" s="75"/>
      <c r="I69" s="29"/>
      <c r="J69" s="30"/>
      <c r="K69" s="79"/>
      <c r="L69" s="87"/>
      <c r="M69" s="88"/>
      <c r="N69" s="138"/>
      <c r="O69" s="88"/>
      <c r="P69" s="95"/>
    </row>
    <row r="70" spans="2:16" ht="16.5">
      <c r="B70" s="6"/>
      <c r="C70" s="21"/>
      <c r="D70" s="21"/>
      <c r="E70" s="21"/>
      <c r="F70" s="21"/>
      <c r="G70" s="21"/>
      <c r="H70" s="148" t="s">
        <v>20</v>
      </c>
      <c r="I70" s="76"/>
      <c r="J70" s="151" t="s">
        <v>21</v>
      </c>
      <c r="K70" s="77"/>
      <c r="L70" s="155" t="s">
        <v>20</v>
      </c>
      <c r="M70" s="90"/>
      <c r="N70" s="162" t="s">
        <v>21</v>
      </c>
      <c r="O70" s="91"/>
      <c r="P70" s="98"/>
    </row>
    <row r="71" spans="2:16" ht="16.5">
      <c r="B71" s="6"/>
      <c r="C71" s="21"/>
      <c r="D71" s="21"/>
      <c r="E71" s="21"/>
      <c r="F71" s="21"/>
      <c r="G71" s="21"/>
      <c r="H71" s="149" t="s">
        <v>22</v>
      </c>
      <c r="I71" s="31"/>
      <c r="J71" s="152" t="s">
        <v>23</v>
      </c>
      <c r="K71" s="67"/>
      <c r="L71" s="156" t="s">
        <v>22</v>
      </c>
      <c r="M71" s="93"/>
      <c r="N71" s="163" t="s">
        <v>23</v>
      </c>
      <c r="O71" s="93"/>
      <c r="P71" s="95"/>
    </row>
    <row r="72" spans="2:16" ht="16.5">
      <c r="B72" s="6"/>
      <c r="C72" s="21"/>
      <c r="D72" s="21"/>
      <c r="E72" s="21"/>
      <c r="F72" s="21"/>
      <c r="G72" s="21"/>
      <c r="H72" s="149" t="s">
        <v>24</v>
      </c>
      <c r="I72" s="31"/>
      <c r="J72" s="152" t="s">
        <v>24</v>
      </c>
      <c r="K72" s="67"/>
      <c r="L72" s="156" t="s">
        <v>25</v>
      </c>
      <c r="M72" s="93"/>
      <c r="N72" s="163" t="s">
        <v>26</v>
      </c>
      <c r="O72" s="93"/>
      <c r="P72" s="95"/>
    </row>
    <row r="73" spans="2:16" ht="16.5">
      <c r="B73" s="6"/>
      <c r="C73" s="21"/>
      <c r="D73" s="21"/>
      <c r="E73" s="21"/>
      <c r="F73" s="21"/>
      <c r="G73" s="21"/>
      <c r="H73" s="149"/>
      <c r="I73" s="31"/>
      <c r="J73" s="152"/>
      <c r="K73" s="67"/>
      <c r="L73" s="156"/>
      <c r="M73" s="93"/>
      <c r="N73" s="163"/>
      <c r="O73" s="93"/>
      <c r="P73" s="95"/>
    </row>
    <row r="74" spans="2:16" ht="16.5">
      <c r="B74" s="6"/>
      <c r="C74" s="21"/>
      <c r="D74" s="21"/>
      <c r="E74" s="21"/>
      <c r="F74" s="21"/>
      <c r="G74" s="21"/>
      <c r="H74" s="150" t="s">
        <v>64</v>
      </c>
      <c r="I74" s="31"/>
      <c r="J74" s="153" t="s">
        <v>65</v>
      </c>
      <c r="K74" s="67"/>
      <c r="L74" s="157" t="s">
        <v>64</v>
      </c>
      <c r="M74" s="93"/>
      <c r="N74" s="161" t="s">
        <v>65</v>
      </c>
      <c r="O74" s="93"/>
      <c r="P74" s="95"/>
    </row>
    <row r="75" spans="2:16" ht="16.5">
      <c r="B75" s="6"/>
      <c r="C75" s="21"/>
      <c r="D75" s="21"/>
      <c r="E75" s="21"/>
      <c r="F75" s="21"/>
      <c r="G75" s="21"/>
      <c r="H75" s="149" t="s">
        <v>27</v>
      </c>
      <c r="I75" s="31"/>
      <c r="J75" s="152" t="s">
        <v>27</v>
      </c>
      <c r="K75" s="67"/>
      <c r="L75" s="156" t="s">
        <v>27</v>
      </c>
      <c r="M75" s="93"/>
      <c r="N75" s="163" t="s">
        <v>27</v>
      </c>
      <c r="O75" s="93"/>
      <c r="P75" s="95"/>
    </row>
    <row r="76" spans="2:16" ht="16.5">
      <c r="B76" s="6"/>
      <c r="C76" s="21"/>
      <c r="D76" s="21"/>
      <c r="E76" s="21"/>
      <c r="F76" s="21"/>
      <c r="G76" s="21"/>
      <c r="H76" s="58"/>
      <c r="I76" s="1"/>
      <c r="J76" s="1"/>
      <c r="K76" s="68"/>
      <c r="L76" s="158"/>
      <c r="M76" s="15"/>
      <c r="N76" s="163"/>
      <c r="O76" s="15"/>
      <c r="P76" s="95"/>
    </row>
    <row r="77" spans="2:16" ht="16.5">
      <c r="B77" s="6"/>
      <c r="C77" s="21" t="s">
        <v>44</v>
      </c>
      <c r="D77" s="188" t="s">
        <v>80</v>
      </c>
      <c r="E77" s="187" t="s">
        <v>74</v>
      </c>
      <c r="F77" s="21"/>
      <c r="G77" s="21"/>
      <c r="H77" s="65"/>
      <c r="I77" s="22"/>
      <c r="J77" s="22"/>
      <c r="K77" s="70"/>
      <c r="L77" s="164"/>
      <c r="M77" s="100"/>
      <c r="N77" s="131"/>
      <c r="O77" s="101"/>
      <c r="P77" s="95"/>
    </row>
    <row r="78" spans="2:16" ht="16.5">
      <c r="B78" s="6"/>
      <c r="C78" s="80"/>
      <c r="D78" s="21"/>
      <c r="E78" s="21" t="s">
        <v>46</v>
      </c>
      <c r="F78" s="21"/>
      <c r="G78" s="21"/>
      <c r="H78" s="65">
        <f>H60+H64</f>
        <v>-205.66689981499985</v>
      </c>
      <c r="I78" s="22"/>
      <c r="J78" s="165">
        <f>J60+J64</f>
        <v>609.7</v>
      </c>
      <c r="K78" s="70"/>
      <c r="L78" s="121">
        <f>L60+L64</f>
        <v>-205.66689981499985</v>
      </c>
      <c r="M78" s="100"/>
      <c r="N78" s="145">
        <f>N60+N64</f>
        <v>609.7</v>
      </c>
      <c r="O78" s="101"/>
      <c r="P78" s="95"/>
    </row>
    <row r="79" spans="2:16" ht="16.5">
      <c r="B79" s="6"/>
      <c r="C79" s="21"/>
      <c r="D79" s="21"/>
      <c r="E79" s="21"/>
      <c r="F79" s="21"/>
      <c r="G79" s="21"/>
      <c r="H79" s="59"/>
      <c r="I79" s="22"/>
      <c r="J79" s="22"/>
      <c r="K79" s="70"/>
      <c r="L79" s="99"/>
      <c r="M79" s="100"/>
      <c r="N79" s="131"/>
      <c r="O79" s="101"/>
      <c r="P79" s="95"/>
    </row>
    <row r="80" spans="2:16" ht="16.5">
      <c r="B80" s="6"/>
      <c r="C80" s="80"/>
      <c r="D80" s="188" t="s">
        <v>81</v>
      </c>
      <c r="E80" s="20" t="s">
        <v>82</v>
      </c>
      <c r="F80" s="21"/>
      <c r="G80" s="21"/>
      <c r="H80" s="174">
        <f>L80-(0)</f>
        <v>-14.8353</v>
      </c>
      <c r="I80" s="22"/>
      <c r="J80" s="171">
        <v>-64.8</v>
      </c>
      <c r="K80" s="70"/>
      <c r="L80" s="173">
        <f>+'[2]Consopl'!$N$97/1000</f>
        <v>-14.8353</v>
      </c>
      <c r="M80" s="100"/>
      <c r="N80" s="185">
        <v>-64.8</v>
      </c>
      <c r="O80" s="101"/>
      <c r="P80" s="95"/>
    </row>
    <row r="81" spans="2:16" ht="16.5">
      <c r="B81" s="6"/>
      <c r="C81" s="80"/>
      <c r="D81" s="21"/>
      <c r="E81" s="20"/>
      <c r="F81" s="21"/>
      <c r="G81" s="21"/>
      <c r="H81" s="174"/>
      <c r="I81" s="22"/>
      <c r="J81" s="171"/>
      <c r="K81" s="70"/>
      <c r="L81" s="186"/>
      <c r="M81" s="100"/>
      <c r="N81" s="185"/>
      <c r="O81" s="101"/>
      <c r="P81" s="95"/>
    </row>
    <row r="82" spans="2:16" ht="16.5">
      <c r="B82" s="6"/>
      <c r="C82" s="21"/>
      <c r="D82" s="21"/>
      <c r="E82" s="20"/>
      <c r="F82" s="21"/>
      <c r="G82" s="21"/>
      <c r="H82" s="174"/>
      <c r="I82" s="22"/>
      <c r="J82" s="171"/>
      <c r="K82" s="70"/>
      <c r="L82" s="186"/>
      <c r="M82" s="100"/>
      <c r="N82" s="185"/>
      <c r="O82" s="101"/>
      <c r="P82" s="95"/>
    </row>
    <row r="83" spans="2:16" ht="16.5">
      <c r="B83" s="6"/>
      <c r="C83" s="21" t="s">
        <v>47</v>
      </c>
      <c r="D83" s="21"/>
      <c r="E83" s="187" t="s">
        <v>79</v>
      </c>
      <c r="F83" s="21"/>
      <c r="G83" s="21"/>
      <c r="H83" s="174">
        <v>0</v>
      </c>
      <c r="I83" s="22"/>
      <c r="J83" s="171">
        <v>0</v>
      </c>
      <c r="K83" s="70"/>
      <c r="L83" s="186">
        <v>0</v>
      </c>
      <c r="M83" s="100"/>
      <c r="N83" s="185">
        <v>0</v>
      </c>
      <c r="O83" s="101"/>
      <c r="P83" s="95"/>
    </row>
    <row r="84" spans="2:16" ht="16.5">
      <c r="B84" s="6"/>
      <c r="C84" s="80"/>
      <c r="D84" s="21"/>
      <c r="E84" s="20" t="s">
        <v>78</v>
      </c>
      <c r="F84" s="21"/>
      <c r="G84" s="21"/>
      <c r="H84" s="174"/>
      <c r="I84" s="22"/>
      <c r="J84" s="171"/>
      <c r="K84" s="70"/>
      <c r="L84" s="186"/>
      <c r="M84" s="100"/>
      <c r="N84" s="185"/>
      <c r="O84" s="101"/>
      <c r="P84" s="95"/>
    </row>
    <row r="85" spans="2:16" ht="15" customHeight="1">
      <c r="B85" s="6"/>
      <c r="C85" s="21"/>
      <c r="D85" s="21"/>
      <c r="E85" s="21"/>
      <c r="F85" s="21"/>
      <c r="G85" s="21"/>
      <c r="H85" s="59"/>
      <c r="I85" s="22"/>
      <c r="J85" s="22"/>
      <c r="K85" s="70"/>
      <c r="L85" s="99"/>
      <c r="M85" s="100"/>
      <c r="N85" s="131"/>
      <c r="O85" s="101"/>
      <c r="P85" s="95"/>
    </row>
    <row r="86" spans="2:16" ht="16.5">
      <c r="B86" s="6"/>
      <c r="C86" s="21"/>
      <c r="D86" s="21"/>
      <c r="E86" s="20"/>
      <c r="F86" s="21"/>
      <c r="G86" s="21"/>
      <c r="H86" s="66"/>
      <c r="I86" s="26"/>
      <c r="J86" s="26"/>
      <c r="K86" s="72"/>
      <c r="L86" s="110"/>
      <c r="M86" s="111"/>
      <c r="N86" s="139"/>
      <c r="O86" s="112"/>
      <c r="P86" s="95"/>
    </row>
    <row r="87" spans="2:16" ht="16.5">
      <c r="B87" s="13"/>
      <c r="C87" s="21" t="s">
        <v>50</v>
      </c>
      <c r="D87" s="23"/>
      <c r="E87" s="20" t="s">
        <v>45</v>
      </c>
      <c r="F87" s="23"/>
      <c r="G87" s="23"/>
      <c r="H87" s="65">
        <f>H78+H80+H83</f>
        <v>-220.50219981499984</v>
      </c>
      <c r="I87" s="22"/>
      <c r="J87" s="165">
        <f>J78+J80+J83</f>
        <v>544.9000000000001</v>
      </c>
      <c r="K87" s="70"/>
      <c r="L87" s="121">
        <f>L78+L80+L83</f>
        <v>-220.50219981499984</v>
      </c>
      <c r="M87" s="100"/>
      <c r="N87" s="145">
        <f>N78+N80+N83</f>
        <v>544.9000000000001</v>
      </c>
      <c r="O87" s="101"/>
      <c r="P87" s="95"/>
    </row>
    <row r="88" spans="2:16" ht="16.5">
      <c r="B88" s="6"/>
      <c r="C88" s="21"/>
      <c r="D88" s="21"/>
      <c r="E88" s="20" t="s">
        <v>48</v>
      </c>
      <c r="F88" s="21"/>
      <c r="G88" s="21"/>
      <c r="H88" s="64"/>
      <c r="I88" s="22"/>
      <c r="J88" s="25"/>
      <c r="K88" s="70"/>
      <c r="L88" s="113"/>
      <c r="M88" s="100"/>
      <c r="N88" s="133"/>
      <c r="O88" s="101"/>
      <c r="P88" s="95"/>
    </row>
    <row r="89" spans="2:16" ht="16.5">
      <c r="B89" s="6"/>
      <c r="C89" s="21"/>
      <c r="D89" s="21"/>
      <c r="E89" s="20" t="s">
        <v>49</v>
      </c>
      <c r="F89" s="21"/>
      <c r="G89" s="21"/>
      <c r="H89" s="64"/>
      <c r="I89" s="22"/>
      <c r="J89" s="25"/>
      <c r="K89" s="70"/>
      <c r="L89" s="113"/>
      <c r="M89" s="100"/>
      <c r="N89" s="133"/>
      <c r="O89" s="101"/>
      <c r="P89" s="95"/>
    </row>
    <row r="90" spans="2:16" ht="16.5">
      <c r="B90" s="6"/>
      <c r="C90" s="21"/>
      <c r="D90" s="188"/>
      <c r="E90" s="187"/>
      <c r="F90" s="21"/>
      <c r="G90" s="21"/>
      <c r="H90" s="64"/>
      <c r="I90" s="22"/>
      <c r="J90" s="25"/>
      <c r="K90" s="70"/>
      <c r="L90" s="113"/>
      <c r="M90" s="100"/>
      <c r="N90" s="133"/>
      <c r="O90" s="101"/>
      <c r="P90" s="95"/>
    </row>
    <row r="91" spans="2:16" ht="16.5">
      <c r="B91" s="6"/>
      <c r="C91" s="21" t="s">
        <v>55</v>
      </c>
      <c r="D91" s="188" t="s">
        <v>80</v>
      </c>
      <c r="E91" s="20" t="s">
        <v>51</v>
      </c>
      <c r="F91" s="21"/>
      <c r="G91" s="21"/>
      <c r="H91" s="64">
        <f>L91-0</f>
        <v>0</v>
      </c>
      <c r="I91" s="22"/>
      <c r="J91" s="167">
        <f>N91-0</f>
        <v>0</v>
      </c>
      <c r="K91" s="70"/>
      <c r="L91" s="128">
        <f>'[2]Consopl'!$M$99/1000</f>
        <v>0</v>
      </c>
      <c r="M91" s="100"/>
      <c r="N91" s="134">
        <v>0</v>
      </c>
      <c r="O91" s="101"/>
      <c r="P91" s="95"/>
    </row>
    <row r="92" spans="2:16" ht="16.5">
      <c r="B92" s="6"/>
      <c r="C92" s="80"/>
      <c r="D92" s="21"/>
      <c r="E92" s="20"/>
      <c r="F92" s="21"/>
      <c r="G92" s="21"/>
      <c r="H92" s="64"/>
      <c r="I92" s="22"/>
      <c r="J92" s="25"/>
      <c r="K92" s="70"/>
      <c r="L92" s="113"/>
      <c r="M92" s="100"/>
      <c r="N92" s="133"/>
      <c r="O92" s="101"/>
      <c r="P92" s="95"/>
    </row>
    <row r="93" spans="2:16" ht="16.5">
      <c r="B93" s="6"/>
      <c r="C93" s="80"/>
      <c r="D93" s="188" t="s">
        <v>81</v>
      </c>
      <c r="E93" s="20" t="s">
        <v>52</v>
      </c>
      <c r="F93" s="21"/>
      <c r="G93" s="21"/>
      <c r="H93" s="64">
        <f>L93-0</f>
        <v>0</v>
      </c>
      <c r="I93" s="22"/>
      <c r="J93" s="167">
        <f>N93-0</f>
        <v>0</v>
      </c>
      <c r="K93" s="70"/>
      <c r="L93" s="141">
        <v>0</v>
      </c>
      <c r="M93" s="100"/>
      <c r="N93" s="134">
        <v>0</v>
      </c>
      <c r="O93" s="101"/>
      <c r="P93" s="95"/>
    </row>
    <row r="94" spans="2:16" ht="16.5">
      <c r="B94" s="6"/>
      <c r="C94" s="21"/>
      <c r="D94" s="188"/>
      <c r="E94" s="20"/>
      <c r="F94" s="21"/>
      <c r="G94" s="21"/>
      <c r="H94" s="64"/>
      <c r="I94" s="22"/>
      <c r="J94" s="25"/>
      <c r="K94" s="70"/>
      <c r="L94" s="113"/>
      <c r="M94" s="100"/>
      <c r="N94" s="133"/>
      <c r="O94" s="101"/>
      <c r="P94" s="95"/>
    </row>
    <row r="95" spans="2:16" ht="16.5">
      <c r="B95" s="6"/>
      <c r="C95" s="80"/>
      <c r="D95" s="188" t="s">
        <v>85</v>
      </c>
      <c r="E95" s="20" t="s">
        <v>53</v>
      </c>
      <c r="F95" s="21"/>
      <c r="G95" s="21"/>
      <c r="H95" s="63">
        <f>H91+H93</f>
        <v>0</v>
      </c>
      <c r="I95" s="22"/>
      <c r="J95" s="165">
        <f>J91+J93</f>
        <v>0</v>
      </c>
      <c r="K95" s="70"/>
      <c r="L95" s="120">
        <f>L91+L93</f>
        <v>0</v>
      </c>
      <c r="M95" s="100"/>
      <c r="N95" s="134">
        <f>N91+N93</f>
        <v>0</v>
      </c>
      <c r="O95" s="101"/>
      <c r="P95" s="95"/>
    </row>
    <row r="96" spans="2:16" ht="16.5">
      <c r="B96" s="6"/>
      <c r="C96" s="80"/>
      <c r="D96" s="21"/>
      <c r="E96" s="20" t="s">
        <v>54</v>
      </c>
      <c r="F96" s="21"/>
      <c r="G96" s="21"/>
      <c r="H96" s="64"/>
      <c r="I96" s="22"/>
      <c r="J96" s="25"/>
      <c r="K96" s="70"/>
      <c r="L96" s="113"/>
      <c r="M96" s="100"/>
      <c r="N96" s="133"/>
      <c r="O96" s="101"/>
      <c r="P96" s="95"/>
    </row>
    <row r="97" spans="2:16" ht="16.5">
      <c r="B97" s="6"/>
      <c r="C97" s="21"/>
      <c r="D97" s="21"/>
      <c r="E97" s="20"/>
      <c r="F97" s="21"/>
      <c r="G97" s="21"/>
      <c r="H97" s="64"/>
      <c r="I97" s="22"/>
      <c r="J97" s="25"/>
      <c r="K97" s="70"/>
      <c r="L97" s="113"/>
      <c r="M97" s="100"/>
      <c r="N97" s="133"/>
      <c r="O97" s="101"/>
      <c r="P97" s="95"/>
    </row>
    <row r="98" spans="2:16" ht="16.5">
      <c r="B98" s="6"/>
      <c r="C98" s="21" t="s">
        <v>75</v>
      </c>
      <c r="D98" s="21"/>
      <c r="E98" s="20" t="s">
        <v>76</v>
      </c>
      <c r="F98" s="21"/>
      <c r="G98" s="21"/>
      <c r="H98" s="64"/>
      <c r="I98" s="22"/>
      <c r="J98" s="25"/>
      <c r="K98" s="70"/>
      <c r="L98" s="113"/>
      <c r="M98" s="100"/>
      <c r="N98" s="133"/>
      <c r="O98" s="101"/>
      <c r="P98" s="95"/>
    </row>
    <row r="99" spans="2:16" ht="16.5">
      <c r="B99" s="6"/>
      <c r="C99" s="21"/>
      <c r="D99" s="21"/>
      <c r="E99" s="20" t="s">
        <v>56</v>
      </c>
      <c r="F99" s="21"/>
      <c r="G99" s="21"/>
      <c r="H99" s="81">
        <f>H87+H95</f>
        <v>-220.50219981499984</v>
      </c>
      <c r="I99" s="22"/>
      <c r="J99" s="165">
        <f>J87+J95</f>
        <v>544.9000000000001</v>
      </c>
      <c r="K99" s="70"/>
      <c r="L99" s="122">
        <f>L87+L95</f>
        <v>-220.50219981499984</v>
      </c>
      <c r="M99" s="100"/>
      <c r="N99" s="145">
        <f>N87+N95</f>
        <v>544.9000000000001</v>
      </c>
      <c r="O99" s="101"/>
      <c r="P99" s="95"/>
    </row>
    <row r="100" spans="2:16" ht="16.5">
      <c r="B100" s="6"/>
      <c r="C100" s="21"/>
      <c r="D100" s="21"/>
      <c r="E100" s="20" t="s">
        <v>54</v>
      </c>
      <c r="F100" s="21"/>
      <c r="G100" s="21"/>
      <c r="H100" s="64"/>
      <c r="I100" s="22"/>
      <c r="J100" s="25"/>
      <c r="K100" s="70"/>
      <c r="L100" s="113"/>
      <c r="M100" s="100"/>
      <c r="N100" s="133"/>
      <c r="O100" s="101"/>
      <c r="P100" s="95"/>
    </row>
    <row r="101" spans="2:16" ht="16.5">
      <c r="B101" s="6"/>
      <c r="C101" s="21"/>
      <c r="D101" s="21"/>
      <c r="E101" s="20"/>
      <c r="F101" s="21"/>
      <c r="G101" s="21"/>
      <c r="H101" s="64"/>
      <c r="I101" s="22"/>
      <c r="J101" s="25"/>
      <c r="K101" s="70"/>
      <c r="L101" s="113"/>
      <c r="M101" s="100"/>
      <c r="N101" s="133"/>
      <c r="O101" s="101"/>
      <c r="P101" s="95"/>
    </row>
    <row r="102" spans="2:16" ht="16.5">
      <c r="B102" s="3"/>
      <c r="C102" s="52">
        <v>3</v>
      </c>
      <c r="D102" s="53"/>
      <c r="E102" s="52" t="s">
        <v>77</v>
      </c>
      <c r="F102" s="53"/>
      <c r="G102" s="53"/>
      <c r="H102" s="82"/>
      <c r="I102" s="55"/>
      <c r="J102" s="83"/>
      <c r="K102" s="69"/>
      <c r="L102" s="114"/>
      <c r="M102" s="96"/>
      <c r="N102" s="140"/>
      <c r="O102" s="97"/>
      <c r="P102" s="98"/>
    </row>
    <row r="103" spans="2:16" ht="16.5">
      <c r="B103" s="6"/>
      <c r="C103" s="21"/>
      <c r="D103" s="21"/>
      <c r="E103" s="20" t="s">
        <v>57</v>
      </c>
      <c r="F103" s="21"/>
      <c r="G103" s="21"/>
      <c r="H103" s="64"/>
      <c r="I103" s="22"/>
      <c r="J103" s="25"/>
      <c r="K103" s="70"/>
      <c r="L103" s="113"/>
      <c r="M103" s="100"/>
      <c r="N103" s="133"/>
      <c r="O103" s="101"/>
      <c r="P103" s="95"/>
    </row>
    <row r="104" spans="2:16" ht="16.5">
      <c r="B104" s="6"/>
      <c r="C104" s="21"/>
      <c r="D104" s="21"/>
      <c r="E104" s="20" t="s">
        <v>58</v>
      </c>
      <c r="F104" s="21"/>
      <c r="G104" s="21"/>
      <c r="H104" s="64"/>
      <c r="I104" s="22"/>
      <c r="J104" s="25"/>
      <c r="K104" s="70"/>
      <c r="L104" s="113"/>
      <c r="M104" s="100"/>
      <c r="N104" s="133"/>
      <c r="O104" s="101"/>
      <c r="P104" s="95"/>
    </row>
    <row r="105" spans="2:16" ht="16.5">
      <c r="B105" s="6"/>
      <c r="C105" s="21"/>
      <c r="D105" s="21"/>
      <c r="E105" s="20"/>
      <c r="F105" s="21"/>
      <c r="G105" s="21"/>
      <c r="H105" s="64"/>
      <c r="I105" s="22"/>
      <c r="J105" s="25"/>
      <c r="K105" s="70"/>
      <c r="L105" s="113"/>
      <c r="M105" s="100"/>
      <c r="N105" s="133"/>
      <c r="O105" s="101"/>
      <c r="P105" s="95"/>
    </row>
    <row r="106" spans="2:16" ht="16.5">
      <c r="B106" s="6"/>
      <c r="C106" s="80" t="s">
        <v>87</v>
      </c>
      <c r="D106" s="21"/>
      <c r="E106" s="20" t="s">
        <v>59</v>
      </c>
      <c r="F106" s="21"/>
      <c r="G106" s="21"/>
      <c r="H106" s="130">
        <f>(H99*1000/'[1]Consobs'!$O$21)*100</f>
        <v>-0.31742726203824023</v>
      </c>
      <c r="I106" s="22"/>
      <c r="J106" s="168">
        <v>0.79</v>
      </c>
      <c r="K106" s="70"/>
      <c r="L106" s="129">
        <f>(L99*1000/'[1]Consobs'!$O$21)*100</f>
        <v>-0.31742726203824023</v>
      </c>
      <c r="M106" s="100"/>
      <c r="N106" s="146">
        <v>-0.79</v>
      </c>
      <c r="O106" s="101"/>
      <c r="P106" s="95"/>
    </row>
    <row r="107" spans="2:16" ht="16.5">
      <c r="B107" s="6"/>
      <c r="C107" s="21"/>
      <c r="D107" s="21"/>
      <c r="E107" s="20"/>
      <c r="F107" s="21"/>
      <c r="G107" s="21"/>
      <c r="H107" s="130"/>
      <c r="I107" s="22"/>
      <c r="J107" s="25"/>
      <c r="K107" s="70"/>
      <c r="L107" s="129"/>
      <c r="M107" s="100"/>
      <c r="N107" s="133"/>
      <c r="O107" s="101"/>
      <c r="P107" s="95"/>
    </row>
    <row r="108" spans="2:16" ht="16.5">
      <c r="B108" s="6"/>
      <c r="C108" s="80" t="s">
        <v>30</v>
      </c>
      <c r="D108" s="21"/>
      <c r="E108" s="20" t="s">
        <v>60</v>
      </c>
      <c r="F108" s="21"/>
      <c r="G108" s="21"/>
      <c r="H108" s="130">
        <f>H106</f>
        <v>-0.31742726203824023</v>
      </c>
      <c r="I108" s="22"/>
      <c r="J108" s="168">
        <v>0.79</v>
      </c>
      <c r="K108" s="70"/>
      <c r="L108" s="129">
        <f>L106</f>
        <v>-0.31742726203824023</v>
      </c>
      <c r="M108" s="100"/>
      <c r="N108" s="146">
        <v>-0.79</v>
      </c>
      <c r="O108" s="101"/>
      <c r="P108" s="95"/>
    </row>
    <row r="109" spans="2:16" ht="16.5">
      <c r="B109" s="6"/>
      <c r="C109" s="21"/>
      <c r="D109" s="21"/>
      <c r="E109" s="20" t="s">
        <v>61</v>
      </c>
      <c r="F109" s="21"/>
      <c r="G109" s="21"/>
      <c r="H109" s="64"/>
      <c r="I109" s="22"/>
      <c r="J109" s="25"/>
      <c r="K109" s="70"/>
      <c r="L109" s="113"/>
      <c r="M109" s="100"/>
      <c r="N109" s="133"/>
      <c r="O109" s="101"/>
      <c r="P109" s="95"/>
    </row>
    <row r="110" spans="2:16" ht="16.5">
      <c r="B110" s="14"/>
      <c r="C110" s="27"/>
      <c r="D110" s="27"/>
      <c r="E110" s="189"/>
      <c r="F110" s="27"/>
      <c r="G110" s="27"/>
      <c r="H110" s="190"/>
      <c r="I110" s="28"/>
      <c r="J110" s="84"/>
      <c r="K110" s="73"/>
      <c r="L110" s="191"/>
      <c r="M110" s="115"/>
      <c r="N110" s="192"/>
      <c r="O110" s="116"/>
      <c r="P110" s="117"/>
    </row>
    <row r="111" spans="2:16" ht="16.5">
      <c r="B111" s="6"/>
      <c r="C111" s="21" t="s">
        <v>92</v>
      </c>
      <c r="D111" s="21"/>
      <c r="E111" s="20" t="s">
        <v>93</v>
      </c>
      <c r="F111" s="21"/>
      <c r="G111" s="21"/>
      <c r="H111" s="64">
        <v>0</v>
      </c>
      <c r="I111" s="22"/>
      <c r="J111" s="165">
        <v>0</v>
      </c>
      <c r="K111" s="70"/>
      <c r="L111" s="141">
        <v>0</v>
      </c>
      <c r="M111" s="100"/>
      <c r="N111" s="134">
        <v>0</v>
      </c>
      <c r="O111" s="101"/>
      <c r="P111" s="95"/>
    </row>
    <row r="112" spans="2:16" ht="16.5">
      <c r="B112" s="6"/>
      <c r="C112" s="21"/>
      <c r="D112" s="21"/>
      <c r="E112" s="20"/>
      <c r="F112" s="21"/>
      <c r="G112" s="21"/>
      <c r="H112" s="64"/>
      <c r="I112" s="22"/>
      <c r="J112" s="25"/>
      <c r="K112" s="70"/>
      <c r="L112" s="141"/>
      <c r="M112" s="100"/>
      <c r="N112" s="133"/>
      <c r="O112" s="101"/>
      <c r="P112" s="95"/>
    </row>
    <row r="113" spans="2:16" ht="16.5">
      <c r="B113" s="6"/>
      <c r="C113" s="21" t="s">
        <v>30</v>
      </c>
      <c r="D113" s="21"/>
      <c r="E113" s="20" t="s">
        <v>94</v>
      </c>
      <c r="F113" s="21"/>
      <c r="G113" s="21"/>
      <c r="H113" s="64">
        <v>0</v>
      </c>
      <c r="I113" s="22"/>
      <c r="J113" s="165">
        <v>0</v>
      </c>
      <c r="K113" s="70"/>
      <c r="L113" s="141">
        <v>0</v>
      </c>
      <c r="M113" s="100"/>
      <c r="N113" s="134">
        <v>0</v>
      </c>
      <c r="O113" s="101"/>
      <c r="P113" s="95"/>
    </row>
    <row r="114" spans="2:16" ht="16.5">
      <c r="B114" s="6"/>
      <c r="C114" s="21"/>
      <c r="D114" s="21"/>
      <c r="E114" s="20"/>
      <c r="F114" s="21"/>
      <c r="G114" s="21"/>
      <c r="H114" s="64"/>
      <c r="I114" s="22"/>
      <c r="J114" s="25"/>
      <c r="K114" s="70"/>
      <c r="L114" s="113"/>
      <c r="M114" s="100"/>
      <c r="N114" s="133"/>
      <c r="O114" s="101"/>
      <c r="P114" s="95"/>
    </row>
    <row r="115" spans="2:16" ht="16.5">
      <c r="B115" s="3"/>
      <c r="C115" s="53"/>
      <c r="D115" s="53"/>
      <c r="E115" s="52"/>
      <c r="F115" s="53"/>
      <c r="G115" s="53"/>
      <c r="H115" s="193" t="s">
        <v>95</v>
      </c>
      <c r="I115" s="55"/>
      <c r="J115" s="83"/>
      <c r="K115" s="69"/>
      <c r="L115" s="194" t="s">
        <v>96</v>
      </c>
      <c r="M115" s="96"/>
      <c r="N115" s="195"/>
      <c r="O115" s="97"/>
      <c r="P115" s="98"/>
    </row>
    <row r="116" spans="2:16" ht="16.5">
      <c r="B116" s="6"/>
      <c r="C116" s="21"/>
      <c r="D116" s="21"/>
      <c r="E116" s="20"/>
      <c r="F116" s="21"/>
      <c r="G116" s="21"/>
      <c r="H116" s="196"/>
      <c r="I116" s="28"/>
      <c r="J116" s="84"/>
      <c r="K116" s="73"/>
      <c r="L116" s="197"/>
      <c r="M116" s="115"/>
      <c r="N116" s="197"/>
      <c r="O116" s="116"/>
      <c r="P116" s="117"/>
    </row>
    <row r="117" spans="2:16" ht="16.5">
      <c r="B117" s="6"/>
      <c r="C117" s="21">
        <v>5</v>
      </c>
      <c r="D117" s="21"/>
      <c r="E117" s="20" t="s">
        <v>97</v>
      </c>
      <c r="F117" s="21"/>
      <c r="G117" s="21"/>
      <c r="H117" s="198">
        <f>('[1]Consobs'!$O$25-'[1]Consobs'!$O$10-'[1]Consobs'!$O$14)/'[1]Consobs'!$O$21</f>
        <v>1.0876462820826147</v>
      </c>
      <c r="I117" s="22"/>
      <c r="J117" s="25"/>
      <c r="K117" s="70"/>
      <c r="L117" s="199">
        <v>1.09</v>
      </c>
      <c r="M117" s="100"/>
      <c r="N117" s="200"/>
      <c r="O117" s="101"/>
      <c r="P117" s="95"/>
    </row>
    <row r="118" spans="2:16" ht="16.5">
      <c r="B118" s="6"/>
      <c r="C118" s="21"/>
      <c r="D118" s="21"/>
      <c r="E118" s="201"/>
      <c r="F118" s="21"/>
      <c r="G118" s="21"/>
      <c r="H118" s="202"/>
      <c r="I118" s="22"/>
      <c r="J118" s="25"/>
      <c r="K118" s="70"/>
      <c r="L118" s="200"/>
      <c r="M118" s="100"/>
      <c r="N118" s="200"/>
      <c r="O118" s="101"/>
      <c r="P118" s="95"/>
    </row>
    <row r="119" spans="2:16" ht="16.5">
      <c r="B119" s="14"/>
      <c r="C119" s="27"/>
      <c r="D119" s="27"/>
      <c r="E119" s="27"/>
      <c r="F119" s="27"/>
      <c r="G119" s="27"/>
      <c r="H119" s="203"/>
      <c r="I119" s="28"/>
      <c r="J119" s="28"/>
      <c r="K119" s="73"/>
      <c r="L119" s="115"/>
      <c r="M119" s="115"/>
      <c r="N119" s="204"/>
      <c r="O119" s="116"/>
      <c r="P119" s="117"/>
    </row>
  </sheetData>
  <printOptions/>
  <pageMargins left="0.34" right="0.29" top="0.55" bottom="0.16" header="0.32" footer="0.36"/>
  <pageSetup orientation="portrait" scale="68" r:id="rId3"/>
  <headerFooter alignWithMargins="0">
    <oddHeader>&amp;R&amp;F</oddHeader>
    <oddFooter>&amp;L&amp;T&amp;D&amp;R&amp;P</oddFooter>
  </headerFooter>
  <rowBreaks count="1" manualBreakCount="1">
    <brk id="6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IFCA</cp:lastModifiedBy>
  <cp:lastPrinted>2001-08-28T10:51:53Z</cp:lastPrinted>
  <dcterms:modified xsi:type="dcterms:W3CDTF">2001-08-28T10:52:05Z</dcterms:modified>
  <cp:category/>
  <cp:version/>
  <cp:contentType/>
  <cp:contentStatus/>
</cp:coreProperties>
</file>