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35" windowHeight="4710" activeTab="0"/>
  </bookViews>
  <sheets>
    <sheet name="Klse~bs" sheetId="1" r:id="rId1"/>
  </sheets>
  <externalReferences>
    <externalReference r:id="rId4"/>
  </externalReferences>
  <definedNames>
    <definedName name="_xlnm.Print_Area" localSheetId="0">'Klse~bs'!$A$1:$L$60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Sitat Tatt</author>
    <author>IFCA</author>
  </authors>
  <commentList>
    <comment ref="I56" authorId="0">
      <text>
        <r>
          <rPr>
            <sz val="8"/>
            <rFont val="Tahoma"/>
            <family val="0"/>
          </rPr>
          <t>finance creditors</t>
        </r>
      </text>
    </comment>
    <comment ref="K56" authorId="0">
      <text>
        <r>
          <rPr>
            <sz val="8"/>
            <rFont val="Tahoma"/>
            <family val="0"/>
          </rPr>
          <t xml:space="preserve">158246.6 ( unsecured term loan ) +399.4 ( finance creditors )- </t>
        </r>
      </text>
    </comment>
    <comment ref="I21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68,909 -amt due by STIG ; 696,0481 - Ismeta Next ; 215,472 - High Return Investment .</t>
        </r>
      </text>
    </comment>
    <comment ref="M29" authorId="2">
      <text>
        <r>
          <rPr>
            <b/>
            <sz val="8"/>
            <rFont val="Tahoma"/>
            <family val="0"/>
          </rPr>
          <t>IFCA:</t>
        </r>
        <r>
          <rPr>
            <sz val="8"/>
            <rFont val="Tahoma"/>
            <family val="0"/>
          </rPr>
          <t xml:space="preserve">
</t>
        </r>
      </text>
    </comment>
    <comment ref="I29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68,909 -amt due by STIG ; 696,0481 - Ismeta Next ; 215,472 - High Return Investment .</t>
        </r>
      </text>
    </comment>
  </commentList>
</comments>
</file>

<file path=xl/sharedStrings.xml><?xml version="1.0" encoding="utf-8"?>
<sst xmlns="http://schemas.openxmlformats.org/spreadsheetml/2006/main" count="46" uniqueCount="44">
  <si>
    <t>SITT TATT BERHAD</t>
  </si>
  <si>
    <t>(Company No: 55576-A)</t>
  </si>
  <si>
    <t>(Incorporated in Malaysia)</t>
  </si>
  <si>
    <t xml:space="preserve">      QUARTERLY REPORT</t>
  </si>
  <si>
    <t>CONSOLIDATED BALANCE SHEET</t>
  </si>
  <si>
    <t xml:space="preserve">  </t>
  </si>
  <si>
    <t>AS AT END OF</t>
  </si>
  <si>
    <t>AS AT PRECEDING</t>
  </si>
  <si>
    <t>CURRENT QUARTER</t>
  </si>
  <si>
    <t>FINANCIAL YEAR END</t>
  </si>
  <si>
    <t>RM'000</t>
  </si>
  <si>
    <t>Fixed Asset</t>
  </si>
  <si>
    <t>Investment in Associated Companies</t>
  </si>
  <si>
    <t>Long Term Investment</t>
  </si>
  <si>
    <t>Intangible Assets</t>
  </si>
  <si>
    <t>Current Assets</t>
  </si>
  <si>
    <t xml:space="preserve">    Stock</t>
  </si>
  <si>
    <t xml:space="preserve">    Trade Debtors</t>
  </si>
  <si>
    <t xml:space="preserve">    Short Term Investments</t>
  </si>
  <si>
    <t xml:space="preserve">    Cash</t>
  </si>
  <si>
    <t xml:space="preserve">    Other Debtors , Deposit &amp; Prepayment</t>
  </si>
  <si>
    <t>Current Liabilities</t>
  </si>
  <si>
    <t xml:space="preserve">    Short Term Borrowings</t>
  </si>
  <si>
    <t xml:space="preserve">    Trade Creditors</t>
  </si>
  <si>
    <t xml:space="preserve">    Other Creditors</t>
  </si>
  <si>
    <t xml:space="preserve">    Provision for Taxation</t>
  </si>
  <si>
    <t xml:space="preserve">    Others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</si>
  <si>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</si>
  <si>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</si>
  <si>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</si>
  <si>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</si>
  <si>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</si>
  <si>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</si>
  <si>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</si>
  <si>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 / ( Loss )</t>
  </si>
  <si>
    <t xml:space="preserve">Minority interest </t>
  </si>
  <si>
    <t>Long Term Borrowings</t>
  </si>
  <si>
    <t>Other Long Term Liabilities</t>
  </si>
  <si>
    <t>Control</t>
  </si>
  <si>
    <t>Net Currents Assets / ( Liabilities )</t>
  </si>
  <si>
    <t>31 March 2000</t>
  </si>
  <si>
    <t xml:space="preserve">                                   The figures  have not been audited</t>
  </si>
  <si>
    <t xml:space="preserve">                                   Quarterly report on consolidated results for the financial quarter ended 31 March 2001 .</t>
  </si>
  <si>
    <t>31 March 2001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</si>
</sst>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#,##0.00;\(#,##0.00\)"/>
    <numFmt numFmtId="166" formatCode="#,##0.0%;\(#,##0.0%\)"/>
    <numFmt numFmtId="167" formatCode="0.0%"/>
    <numFmt numFmtId="168" formatCode="#,##0.0_);\(#,##0.0\)"/>
    <numFmt numFmtId="169" formatCode="#,##0.00%;\(#,##0.00%\)"/>
    <numFmt numFmtId="170" formatCode="#,##0.000000_);\(#,##0.000000\)"/>
    <numFmt numFmtId="171" formatCode="#,##0.000_);\(#,##0.000\)"/>
    <numFmt numFmtId="172" formatCode="#,##0.0"/>
    <numFmt numFmtId="173" formatCode="#,##0.0;\(#,##0.0\)"/>
    <numFmt numFmtId="174" formatCode="#,##0.000"/>
    <numFmt numFmtId="175" formatCode="#,##0.0000"/>
    <numFmt numFmtId="176" formatCode="#,##0.00000"/>
    <numFmt numFmtId="177" formatCode="#,##0.000;\(#,##0.000\)"/>
    <numFmt numFmtId="178" formatCode="#,##0.0000;\(#,##0.0000\)"/>
    <numFmt numFmtId="179" formatCode="#,##0.0_);[Red]\(#,##0.0\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MS Sans Serif"/>
      <family val="0"/>
    </font>
    <font>
      <u val="single"/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13"/>
      <name val="Times New Roman"/>
      <family val="0"/>
    </font>
    <font>
      <u val="single"/>
      <sz val="13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12"/>
      <name val="Helv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37" fontId="4" fillId="0" borderId="2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0" fontId="4" fillId="0" borderId="2" xfId="0" applyFont="1" applyBorder="1" applyAlignment="1">
      <alignment/>
    </xf>
    <xf numFmtId="0" fontId="9" fillId="0" borderId="0" xfId="0" applyFont="1" applyAlignment="1">
      <alignment/>
    </xf>
    <xf numFmtId="37" fontId="9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"/>
      <protection/>
    </xf>
    <xf numFmtId="1" fontId="10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center"/>
      <protection/>
    </xf>
    <xf numFmtId="37" fontId="12" fillId="0" borderId="0" xfId="0" applyNumberFormat="1" applyFont="1" applyAlignment="1" applyProtection="1">
      <alignment horizontal="center"/>
      <protection/>
    </xf>
    <xf numFmtId="1" fontId="10" fillId="0" borderId="0" xfId="0" applyNumberFormat="1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8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37" fontId="4" fillId="0" borderId="3" xfId="0" applyNumberFormat="1" applyFont="1" applyBorder="1" applyAlignment="1" applyProtection="1">
      <alignment/>
      <protection/>
    </xf>
    <xf numFmtId="37" fontId="9" fillId="0" borderId="4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4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37" fontId="5" fillId="2" borderId="0" xfId="0" applyNumberFormat="1" applyFont="1" applyFill="1" applyAlignment="1" applyProtection="1">
      <alignment horizontal="left"/>
      <protection/>
    </xf>
    <xf numFmtId="37" fontId="4" fillId="2" borderId="0" xfId="0" applyNumberFormat="1" applyFont="1" applyFill="1" applyAlignment="1" applyProtection="1">
      <alignment horizontal="center"/>
      <protection/>
    </xf>
    <xf numFmtId="0" fontId="7" fillId="2" borderId="0" xfId="0" applyFont="1" applyFill="1" applyAlignment="1">
      <alignment/>
    </xf>
    <xf numFmtId="37" fontId="4" fillId="2" borderId="0" xfId="0" applyNumberFormat="1" applyFont="1" applyFill="1" applyAlignment="1" applyProtection="1">
      <alignment/>
      <protection/>
    </xf>
    <xf numFmtId="37" fontId="13" fillId="0" borderId="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left"/>
      <protection/>
    </xf>
    <xf numFmtId="164" fontId="14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/>
      <protection/>
    </xf>
    <xf numFmtId="172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164" fontId="13" fillId="0" borderId="4" xfId="0" applyNumberFormat="1" applyFont="1" applyBorder="1" applyAlignment="1" applyProtection="1">
      <alignment/>
      <protection/>
    </xf>
    <xf numFmtId="172" fontId="14" fillId="0" borderId="0" xfId="0" applyNumberFormat="1" applyFont="1" applyBorder="1" applyAlignment="1" applyProtection="1">
      <alignment/>
      <protection/>
    </xf>
    <xf numFmtId="172" fontId="13" fillId="0" borderId="5" xfId="0" applyNumberFormat="1" applyFont="1" applyBorder="1" applyAlignment="1" applyProtection="1">
      <alignment/>
      <protection/>
    </xf>
    <xf numFmtId="172" fontId="13" fillId="0" borderId="6" xfId="0" applyNumberFormat="1" applyFont="1" applyBorder="1" applyAlignment="1" applyProtection="1">
      <alignment/>
      <protection/>
    </xf>
    <xf numFmtId="172" fontId="13" fillId="0" borderId="7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 horizontal="center"/>
    </xf>
    <xf numFmtId="172" fontId="13" fillId="0" borderId="8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right"/>
      <protection/>
    </xf>
    <xf numFmtId="172" fontId="13" fillId="0" borderId="6" xfId="0" applyNumberFormat="1" applyFont="1" applyBorder="1" applyAlignment="1" applyProtection="1">
      <alignment horizontal="right"/>
      <protection/>
    </xf>
    <xf numFmtId="172" fontId="13" fillId="0" borderId="0" xfId="0" applyNumberFormat="1" applyFont="1" applyBorder="1" applyAlignment="1" applyProtection="1">
      <alignment horizontal="center"/>
      <protection/>
    </xf>
    <xf numFmtId="37" fontId="13" fillId="0" borderId="9" xfId="0" applyNumberFormat="1" applyFont="1" applyBorder="1" applyAlignment="1" applyProtection="1">
      <alignment/>
      <protection/>
    </xf>
    <xf numFmtId="37" fontId="13" fillId="0" borderId="10" xfId="0" applyNumberFormat="1" applyFont="1" applyBorder="1" applyAlignment="1" applyProtection="1">
      <alignment horizontal="center"/>
      <protection/>
    </xf>
    <xf numFmtId="37" fontId="13" fillId="0" borderId="10" xfId="0" applyNumberFormat="1" applyFont="1" applyBorder="1" applyAlignment="1" applyProtection="1">
      <alignment/>
      <protection/>
    </xf>
    <xf numFmtId="164" fontId="13" fillId="0" borderId="10" xfId="0" applyNumberFormat="1" applyFont="1" applyBorder="1" applyAlignment="1" applyProtection="1">
      <alignment/>
      <protection/>
    </xf>
    <xf numFmtId="172" fontId="13" fillId="0" borderId="10" xfId="0" applyNumberFormat="1" applyFont="1" applyBorder="1" applyAlignment="1" applyProtection="1">
      <alignment/>
      <protection/>
    </xf>
    <xf numFmtId="164" fontId="13" fillId="0" borderId="11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4" xfId="0" applyNumberFormat="1" applyFont="1" applyBorder="1" applyAlignment="1" applyProtection="1">
      <alignment/>
      <protection/>
    </xf>
    <xf numFmtId="37" fontId="10" fillId="0" borderId="4" xfId="0" applyNumberFormat="1" applyFont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/>
      <protection/>
    </xf>
    <xf numFmtId="37" fontId="9" fillId="0" borderId="4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14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/>
    </xf>
    <xf numFmtId="37" fontId="5" fillId="0" borderId="15" xfId="0" applyNumberFormat="1" applyFont="1" applyBorder="1" applyAlignment="1" applyProtection="1">
      <alignment horizontal="left"/>
      <protection/>
    </xf>
    <xf numFmtId="37" fontId="4" fillId="0" borderId="16" xfId="0" applyNumberFormat="1" applyFont="1" applyBorder="1" applyAlignment="1" applyProtection="1">
      <alignment/>
      <protection/>
    </xf>
    <xf numFmtId="0" fontId="4" fillId="0" borderId="16" xfId="0" applyFont="1" applyBorder="1" applyAlignment="1">
      <alignment/>
    </xf>
    <xf numFmtId="37" fontId="4" fillId="0" borderId="16" xfId="0" applyNumberFormat="1" applyFont="1" applyBorder="1" applyAlignment="1" applyProtection="1">
      <alignment horizontal="center"/>
      <protection/>
    </xf>
    <xf numFmtId="0" fontId="7" fillId="0" borderId="16" xfId="0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/>
      <protection/>
    </xf>
    <xf numFmtId="15" fontId="13" fillId="0" borderId="0" xfId="0" applyNumberFormat="1" applyFont="1" applyBorder="1" applyAlignment="1" applyProtection="1">
      <alignment horizontal="left"/>
      <protection/>
    </xf>
    <xf numFmtId="179" fontId="0" fillId="0" borderId="0" xfId="15" applyNumberFormat="1" applyFont="1" applyAlignment="1" applyProtection="1" quotePrefix="1">
      <alignment/>
      <protection/>
    </xf>
    <xf numFmtId="164" fontId="0" fillId="0" borderId="0" xfId="0" applyNumberFormat="1" applyAlignment="1">
      <alignment/>
    </xf>
    <xf numFmtId="179" fontId="17" fillId="0" borderId="0" xfId="15" applyNumberFormat="1" applyFont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BS~Sum"/>
      <sheetName val="M.I"/>
      <sheetName val="Consobs"/>
    </sheetNames>
    <sheetDataSet>
      <sheetData sheetId="2">
        <row r="6">
          <cell r="O6">
            <v>5998847</v>
          </cell>
        </row>
        <row r="8">
          <cell r="O8">
            <v>45955277.661</v>
          </cell>
        </row>
        <row r="9">
          <cell r="O9">
            <v>550986</v>
          </cell>
        </row>
        <row r="10">
          <cell r="O10">
            <v>0</v>
          </cell>
        </row>
        <row r="21">
          <cell r="O21">
            <v>69465426</v>
          </cell>
        </row>
        <row r="22">
          <cell r="O22">
            <v>31001489</v>
          </cell>
        </row>
        <row r="23">
          <cell r="O23">
            <v>-24692599.765</v>
          </cell>
        </row>
        <row r="27">
          <cell r="O27">
            <v>753341.426</v>
          </cell>
        </row>
        <row r="28">
          <cell r="O28">
            <v>1013243</v>
          </cell>
        </row>
        <row r="29">
          <cell r="O29">
            <v>147520</v>
          </cell>
        </row>
        <row r="54">
          <cell r="O54">
            <v>5600743</v>
          </cell>
        </row>
        <row r="56">
          <cell r="O56">
            <v>10117816</v>
          </cell>
        </row>
        <row r="61">
          <cell r="O61">
            <v>22097640</v>
          </cell>
        </row>
        <row r="64">
          <cell r="O64">
            <v>16498495</v>
          </cell>
        </row>
        <row r="65">
          <cell r="O65">
            <v>1571955</v>
          </cell>
        </row>
        <row r="66">
          <cell r="O66">
            <v>76958</v>
          </cell>
        </row>
        <row r="72">
          <cell r="O72">
            <v>5211261</v>
          </cell>
        </row>
        <row r="76">
          <cell r="O76">
            <v>447588</v>
          </cell>
        </row>
        <row r="77">
          <cell r="O77">
            <v>4878447</v>
          </cell>
        </row>
        <row r="82">
          <cell r="O82">
            <v>20215102</v>
          </cell>
        </row>
        <row r="83">
          <cell r="O83">
            <v>27900</v>
          </cell>
        </row>
        <row r="84"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5"/>
  <sheetViews>
    <sheetView showGridLines="0" tabSelected="1" workbookViewId="0" topLeftCell="D1">
      <pane xSplit="4275" ySplit="1785" topLeftCell="H57" activePane="bottomRight" state="split"/>
      <selection pane="topLeft" activeCell="D16" sqref="D16"/>
      <selection pane="topRight" activeCell="I17" sqref="I17"/>
      <selection pane="bottomLeft" activeCell="D24" sqref="D24"/>
      <selection pane="bottomRight" activeCell="I40" sqref="I40"/>
    </sheetView>
  </sheetViews>
  <sheetFormatPr defaultColWidth="9.140625" defaultRowHeight="12.75"/>
  <cols>
    <col min="1" max="1" width="6.57421875" style="0" customWidth="1"/>
    <col min="2" max="2" width="3.7109375" style="0" customWidth="1"/>
    <col min="3" max="3" width="4.8515625" style="0" customWidth="1"/>
    <col min="4" max="4" width="27.8515625" style="0" customWidth="1"/>
    <col min="5" max="6" width="2.7109375" style="0" customWidth="1"/>
    <col min="7" max="7" width="27.00390625" style="0" customWidth="1"/>
    <col min="8" max="8" width="4.8515625" style="0" customWidth="1"/>
    <col min="9" max="9" width="16.8515625" style="0" customWidth="1"/>
    <col min="10" max="10" width="3.57421875" style="0" customWidth="1"/>
    <col min="11" max="11" width="16.57421875" style="0" customWidth="1"/>
    <col min="12" max="12" width="6.57421875" style="0" customWidth="1"/>
    <col min="13" max="13" width="16.140625" style="0" customWidth="1"/>
    <col min="14" max="14" width="3.421875" style="0" customWidth="1"/>
    <col min="15" max="15" width="3.28125" style="0" customWidth="1"/>
  </cols>
  <sheetData>
    <row r="1" spans="1:15" ht="18.75">
      <c r="A1" s="25"/>
      <c r="B1" s="25"/>
      <c r="C1" s="25"/>
      <c r="D1" s="25"/>
      <c r="E1" s="76"/>
      <c r="F1" s="25"/>
      <c r="G1" s="84" t="s">
        <v>0</v>
      </c>
      <c r="H1" s="85" t="s">
        <v>1</v>
      </c>
      <c r="I1" s="76"/>
      <c r="J1" s="76"/>
      <c r="K1" s="25"/>
      <c r="L1" s="26"/>
      <c r="O1" s="1"/>
    </row>
    <row r="2" spans="1:15" ht="15.75">
      <c r="A2" s="25"/>
      <c r="B2" s="25"/>
      <c r="C2" s="25"/>
      <c r="D2" s="3"/>
      <c r="G2" s="7" t="s">
        <v>2</v>
      </c>
      <c r="H2" s="3"/>
      <c r="K2" s="3"/>
      <c r="L2" s="25"/>
      <c r="M2" s="3"/>
      <c r="N2" s="3"/>
      <c r="O2" s="4"/>
    </row>
    <row r="3" spans="1:15" ht="15.75">
      <c r="A3" s="25"/>
      <c r="B3" s="25"/>
      <c r="C3" s="25"/>
      <c r="D3" s="3"/>
      <c r="E3" s="3"/>
      <c r="F3" s="3"/>
      <c r="G3" s="4"/>
      <c r="H3" s="3"/>
      <c r="I3" s="7"/>
      <c r="J3" s="8"/>
      <c r="K3" s="3"/>
      <c r="L3" s="25"/>
      <c r="M3" s="3"/>
      <c r="N3" s="3"/>
      <c r="O3" s="4"/>
    </row>
    <row r="4" spans="1:15" ht="18.75">
      <c r="A4" s="66"/>
      <c r="B4" s="35"/>
      <c r="C4" s="35"/>
      <c r="D4" s="36"/>
      <c r="E4" s="36"/>
      <c r="F4" s="37" t="s">
        <v>3</v>
      </c>
      <c r="G4" s="36"/>
      <c r="H4" s="36"/>
      <c r="I4" s="38"/>
      <c r="J4" s="39"/>
      <c r="K4" s="40"/>
      <c r="L4" s="35"/>
      <c r="M4" s="3"/>
      <c r="N4" s="3"/>
      <c r="O4" s="4"/>
    </row>
    <row r="5" spans="1:15" ht="15.75">
      <c r="A5" s="25"/>
      <c r="B5" s="25"/>
      <c r="C5" s="25"/>
      <c r="D5" s="3"/>
      <c r="E5" s="3"/>
      <c r="F5" s="3"/>
      <c r="G5" s="4"/>
      <c r="H5" s="3"/>
      <c r="I5" s="7"/>
      <c r="J5" s="8"/>
      <c r="K5" s="3"/>
      <c r="L5" s="25"/>
      <c r="M5" s="3"/>
      <c r="N5" s="3"/>
      <c r="O5" s="4"/>
    </row>
    <row r="6" spans="1:15" ht="16.5">
      <c r="A6" s="25"/>
      <c r="B6" s="25"/>
      <c r="C6" s="25"/>
      <c r="D6" s="34" t="s">
        <v>42</v>
      </c>
      <c r="F6" s="3"/>
      <c r="H6" s="3"/>
      <c r="I6" s="7"/>
      <c r="J6" s="8"/>
      <c r="K6" s="3"/>
      <c r="L6" s="25"/>
      <c r="M6" s="3"/>
      <c r="N6" s="3"/>
      <c r="O6" s="4"/>
    </row>
    <row r="7" spans="1:15" ht="16.5">
      <c r="A7" s="25"/>
      <c r="B7" s="25"/>
      <c r="C7" s="25"/>
      <c r="D7" s="34" t="s">
        <v>41</v>
      </c>
      <c r="F7" s="3"/>
      <c r="H7" s="3"/>
      <c r="J7" s="8"/>
      <c r="K7" s="3"/>
      <c r="L7" s="25"/>
      <c r="M7" s="3"/>
      <c r="N7" s="3"/>
      <c r="O7" s="4"/>
    </row>
    <row r="8" spans="1:15" ht="16.5" thickBot="1">
      <c r="A8" s="25"/>
      <c r="B8" s="25"/>
      <c r="C8" s="25"/>
      <c r="D8" s="3"/>
      <c r="E8" s="3"/>
      <c r="F8" s="3"/>
      <c r="G8" s="4"/>
      <c r="H8" s="3"/>
      <c r="I8" s="7"/>
      <c r="J8" s="8"/>
      <c r="K8" s="3"/>
      <c r="L8" s="25"/>
      <c r="M8" s="3"/>
      <c r="N8" s="3"/>
      <c r="O8" s="4"/>
    </row>
    <row r="9" spans="1:15" ht="9.75" customHeight="1" thickTop="1">
      <c r="A9" s="25"/>
      <c r="B9" s="80"/>
      <c r="C9" s="80"/>
      <c r="D9" s="80"/>
      <c r="E9" s="80"/>
      <c r="F9" s="80"/>
      <c r="G9" s="81"/>
      <c r="H9" s="80"/>
      <c r="I9" s="82"/>
      <c r="J9" s="83"/>
      <c r="K9" s="80"/>
      <c r="L9" s="80"/>
      <c r="M9" s="3"/>
      <c r="N9" s="3"/>
      <c r="O9" s="4"/>
    </row>
    <row r="10" spans="1:15" ht="18.75">
      <c r="A10" s="25"/>
      <c r="B10" s="25"/>
      <c r="C10" s="25"/>
      <c r="D10" s="3"/>
      <c r="F10" s="6" t="s">
        <v>4</v>
      </c>
      <c r="H10" s="3"/>
      <c r="I10" s="3"/>
      <c r="J10" s="3"/>
      <c r="K10" s="3"/>
      <c r="L10" s="25"/>
      <c r="M10" s="3"/>
      <c r="N10" s="3"/>
      <c r="O10" s="4"/>
    </row>
    <row r="11" spans="1:15" ht="8.25" customHeight="1" thickBot="1">
      <c r="A11" s="25"/>
      <c r="B11" s="77"/>
      <c r="C11" s="77"/>
      <c r="D11" s="77"/>
      <c r="E11" s="78"/>
      <c r="F11" s="79"/>
      <c r="G11" s="78"/>
      <c r="H11" s="77"/>
      <c r="I11" s="77"/>
      <c r="J11" s="77"/>
      <c r="K11" s="77"/>
      <c r="L11" s="77"/>
      <c r="M11" s="3"/>
      <c r="N11" s="3"/>
      <c r="O11" s="4"/>
    </row>
    <row r="12" spans="1:15" ht="16.5" customHeight="1" thickTop="1">
      <c r="A12" s="25"/>
      <c r="B12" s="25"/>
      <c r="C12" s="25"/>
      <c r="D12" s="25"/>
      <c r="E12" s="76"/>
      <c r="F12" s="73"/>
      <c r="G12" s="76"/>
      <c r="H12" s="25"/>
      <c r="I12" s="25"/>
      <c r="J12" s="25"/>
      <c r="K12" s="25"/>
      <c r="L12" s="25"/>
      <c r="M12" s="3"/>
      <c r="N12" s="3"/>
      <c r="O12" s="4"/>
    </row>
    <row r="13" spans="1:15" ht="18.75">
      <c r="A13" s="25"/>
      <c r="B13" s="74"/>
      <c r="C13" s="64"/>
      <c r="D13" s="64"/>
      <c r="E13" s="64"/>
      <c r="F13" s="64"/>
      <c r="G13" s="75"/>
      <c r="H13" s="64"/>
      <c r="I13" s="64"/>
      <c r="J13" s="64"/>
      <c r="K13" s="64"/>
      <c r="L13" s="72"/>
      <c r="M13" s="3"/>
      <c r="N13" s="3"/>
      <c r="O13" s="4"/>
    </row>
    <row r="14" spans="1:15" ht="15.75">
      <c r="A14" s="25"/>
      <c r="B14" s="29"/>
      <c r="C14" s="31" t="s">
        <v>5</v>
      </c>
      <c r="E14" s="9"/>
      <c r="F14" s="9"/>
      <c r="H14" s="9"/>
      <c r="I14" s="15" t="s">
        <v>6</v>
      </c>
      <c r="J14" s="67"/>
      <c r="K14" s="15" t="s">
        <v>7</v>
      </c>
      <c r="L14" s="68"/>
      <c r="M14" s="9"/>
      <c r="N14" s="9"/>
      <c r="O14" s="10"/>
    </row>
    <row r="15" spans="1:15" ht="15.75">
      <c r="A15" s="25"/>
      <c r="B15" s="29"/>
      <c r="C15" s="25"/>
      <c r="D15" s="3"/>
      <c r="E15" s="3"/>
      <c r="F15" s="3"/>
      <c r="H15" s="18"/>
      <c r="I15" s="15" t="s">
        <v>8</v>
      </c>
      <c r="J15" s="14"/>
      <c r="K15" s="15" t="s">
        <v>9</v>
      </c>
      <c r="L15" s="69"/>
      <c r="M15" s="18"/>
      <c r="N15" s="14"/>
      <c r="O15" s="17"/>
    </row>
    <row r="16" spans="1:15" ht="15.75">
      <c r="A16" s="25"/>
      <c r="B16" s="29"/>
      <c r="C16" s="25"/>
      <c r="D16" s="3"/>
      <c r="E16" s="3"/>
      <c r="F16" s="3"/>
      <c r="H16" s="19"/>
      <c r="I16" s="15"/>
      <c r="J16" s="14"/>
      <c r="K16" s="15"/>
      <c r="L16" s="30"/>
      <c r="M16" s="18"/>
      <c r="N16" s="14"/>
      <c r="O16" s="17"/>
    </row>
    <row r="17" spans="1:15" ht="15.75">
      <c r="A17" s="25"/>
      <c r="B17" s="29"/>
      <c r="C17" s="25"/>
      <c r="D17" s="3"/>
      <c r="E17" s="3"/>
      <c r="F17" s="3"/>
      <c r="H17" s="14"/>
      <c r="I17" s="20" t="s">
        <v>43</v>
      </c>
      <c r="J17" s="14"/>
      <c r="K17" s="20" t="s">
        <v>40</v>
      </c>
      <c r="L17" s="30"/>
      <c r="M17" s="16"/>
      <c r="N17" s="14"/>
      <c r="O17" s="13"/>
    </row>
    <row r="18" spans="1:15" ht="15.75">
      <c r="A18" s="25"/>
      <c r="B18" s="29"/>
      <c r="C18" s="25"/>
      <c r="D18" s="3"/>
      <c r="E18" s="3"/>
      <c r="F18" s="3"/>
      <c r="H18" s="14"/>
      <c r="I18" s="15" t="s">
        <v>10</v>
      </c>
      <c r="J18" s="14"/>
      <c r="K18" s="15" t="s">
        <v>10</v>
      </c>
      <c r="L18" s="30"/>
      <c r="M18" s="15"/>
      <c r="N18" s="14"/>
      <c r="O18" s="13"/>
    </row>
    <row r="19" spans="1:15" ht="15.75">
      <c r="A19" s="25"/>
      <c r="B19" s="29"/>
      <c r="C19" s="25"/>
      <c r="D19" s="3"/>
      <c r="E19" s="3"/>
      <c r="F19" s="3"/>
      <c r="G19" s="3"/>
      <c r="H19" s="3"/>
      <c r="I19" s="87"/>
      <c r="J19" s="70"/>
      <c r="K19" s="70"/>
      <c r="L19" s="71"/>
      <c r="M19" s="3"/>
      <c r="N19" s="3"/>
      <c r="O19" s="4"/>
    </row>
    <row r="20" spans="1:15" ht="16.5">
      <c r="A20" s="65"/>
      <c r="B20" s="41"/>
      <c r="C20" s="42">
        <v>1</v>
      </c>
      <c r="D20" s="43" t="s">
        <v>11</v>
      </c>
      <c r="E20" s="34"/>
      <c r="F20" s="34"/>
      <c r="G20" s="44"/>
      <c r="H20" s="45"/>
      <c r="I20" s="46">
        <f>+'[1]Consobs'!$O$6/1000</f>
        <v>5998.847</v>
      </c>
      <c r="J20" s="47"/>
      <c r="K20" s="46">
        <v>5394.2</v>
      </c>
      <c r="L20" s="48"/>
      <c r="M20" s="23"/>
      <c r="N20" s="25"/>
      <c r="O20" s="26"/>
    </row>
    <row r="21" spans="1:15" ht="16.5">
      <c r="A21" s="65"/>
      <c r="B21" s="41"/>
      <c r="C21" s="42">
        <v>2</v>
      </c>
      <c r="D21" s="34" t="s">
        <v>12</v>
      </c>
      <c r="E21" s="34"/>
      <c r="F21" s="34"/>
      <c r="G21" s="45"/>
      <c r="H21" s="45"/>
      <c r="I21" s="46">
        <f>+'[1]Consobs'!$O$8/1000+(68909+696481+215473)/1000</f>
        <v>46936.140661</v>
      </c>
      <c r="J21" s="47"/>
      <c r="K21" s="46">
        <v>41889.8</v>
      </c>
      <c r="L21" s="48"/>
      <c r="M21" s="24"/>
      <c r="N21" s="25"/>
      <c r="O21" s="26"/>
    </row>
    <row r="22" spans="1:15" ht="16.5">
      <c r="A22" s="65"/>
      <c r="B22" s="41"/>
      <c r="C22" s="42">
        <v>3</v>
      </c>
      <c r="D22" s="43" t="s">
        <v>13</v>
      </c>
      <c r="E22" s="34"/>
      <c r="F22" s="34"/>
      <c r="G22" s="45"/>
      <c r="H22" s="45"/>
      <c r="I22" s="46">
        <f>+'[1]Consobs'!$O$9/1000</f>
        <v>550.986</v>
      </c>
      <c r="J22" s="47"/>
      <c r="K22" s="46">
        <v>3046.5</v>
      </c>
      <c r="L22" s="48"/>
      <c r="M22" s="24"/>
      <c r="N22" s="25"/>
      <c r="O22" s="26"/>
    </row>
    <row r="23" spans="1:15" ht="16.5">
      <c r="A23" s="65"/>
      <c r="B23" s="41"/>
      <c r="C23" s="42">
        <v>4</v>
      </c>
      <c r="D23" s="43" t="s">
        <v>14</v>
      </c>
      <c r="E23" s="34"/>
      <c r="F23" s="34"/>
      <c r="G23" s="44"/>
      <c r="H23" s="45"/>
      <c r="I23" s="46">
        <f>+'[1]Consobs'!$O$10/1000</f>
        <v>0</v>
      </c>
      <c r="J23" s="47"/>
      <c r="K23" s="46">
        <v>1802.2</v>
      </c>
      <c r="L23" s="48"/>
      <c r="M23" s="24"/>
      <c r="N23" s="25"/>
      <c r="O23" s="26"/>
    </row>
    <row r="24" spans="1:15" ht="16.5">
      <c r="A24" s="65"/>
      <c r="B24" s="41"/>
      <c r="C24" s="42"/>
      <c r="D24" s="34"/>
      <c r="E24" s="34"/>
      <c r="F24" s="34"/>
      <c r="G24" s="44"/>
      <c r="H24" s="45"/>
      <c r="I24" s="46"/>
      <c r="J24" s="47"/>
      <c r="K24" s="49"/>
      <c r="L24" s="48"/>
      <c r="M24" s="24"/>
      <c r="N24" s="25"/>
      <c r="O24" s="26"/>
    </row>
    <row r="25" spans="1:15" ht="16.5">
      <c r="A25" s="65"/>
      <c r="B25" s="41"/>
      <c r="C25" s="42">
        <v>5</v>
      </c>
      <c r="D25" s="34" t="s">
        <v>15</v>
      </c>
      <c r="E25" s="34"/>
      <c r="F25" s="34"/>
      <c r="G25" s="45"/>
      <c r="H25" s="45"/>
      <c r="I25" s="89"/>
      <c r="J25" s="47"/>
      <c r="K25" s="46"/>
      <c r="L25" s="48"/>
      <c r="M25" s="24"/>
      <c r="N25" s="25"/>
      <c r="O25" s="26"/>
    </row>
    <row r="26" spans="1:15" ht="16.5">
      <c r="A26" s="65"/>
      <c r="B26" s="41"/>
      <c r="C26" s="42"/>
      <c r="D26" s="34" t="s">
        <v>16</v>
      </c>
      <c r="E26" s="34"/>
      <c r="F26" s="34"/>
      <c r="G26" s="45"/>
      <c r="H26" s="45"/>
      <c r="I26" s="50">
        <f>+'[1]Consobs'!$O$54/1000</f>
        <v>5600.743</v>
      </c>
      <c r="J26" s="47"/>
      <c r="K26" s="50">
        <v>4835.3</v>
      </c>
      <c r="L26" s="48"/>
      <c r="M26" s="24"/>
      <c r="N26" s="25"/>
      <c r="O26" s="26"/>
    </row>
    <row r="27" spans="1:15" ht="16.5">
      <c r="A27" s="65"/>
      <c r="B27" s="41"/>
      <c r="C27" s="42"/>
      <c r="D27" s="34" t="s">
        <v>17</v>
      </c>
      <c r="E27" s="34"/>
      <c r="F27" s="34"/>
      <c r="G27" s="45"/>
      <c r="H27" s="45"/>
      <c r="I27" s="51">
        <f>+'[1]Consobs'!$O$56/1000</f>
        <v>10117.816</v>
      </c>
      <c r="J27" s="47"/>
      <c r="K27" s="51">
        <v>9870.1</v>
      </c>
      <c r="L27" s="48"/>
      <c r="M27" s="24"/>
      <c r="N27" s="25"/>
      <c r="O27" s="26"/>
    </row>
    <row r="28" spans="1:15" ht="16.5">
      <c r="A28" s="65"/>
      <c r="B28" s="41"/>
      <c r="C28" s="42"/>
      <c r="D28" s="34" t="s">
        <v>18</v>
      </c>
      <c r="E28" s="34"/>
      <c r="F28" s="34"/>
      <c r="G28" s="45"/>
      <c r="H28" s="45"/>
      <c r="I28" s="51">
        <v>0</v>
      </c>
      <c r="J28" s="47"/>
      <c r="K28" s="51">
        <v>0</v>
      </c>
      <c r="L28" s="48"/>
      <c r="M28" s="24"/>
      <c r="N28" s="25"/>
      <c r="O28" s="26"/>
    </row>
    <row r="29" spans="1:15" ht="16.5">
      <c r="A29" s="65"/>
      <c r="B29" s="41"/>
      <c r="C29" s="42"/>
      <c r="D29" s="34" t="s">
        <v>20</v>
      </c>
      <c r="E29" s="34"/>
      <c r="F29" s="34"/>
      <c r="G29" s="45"/>
      <c r="H29" s="45"/>
      <c r="I29" s="51">
        <f>+'[1]Consobs'!$O$61/1000+'[1]Consobs'!$O$66/1000-(68909+696481+215473)/1000</f>
        <v>21193.734999999997</v>
      </c>
      <c r="J29" s="47"/>
      <c r="K29" s="51">
        <v>19799.8</v>
      </c>
      <c r="L29" s="48"/>
      <c r="M29" s="24"/>
      <c r="N29" s="25"/>
      <c r="O29" s="26"/>
    </row>
    <row r="30" spans="1:15" ht="16.5">
      <c r="A30" s="65"/>
      <c r="B30" s="41"/>
      <c r="C30" s="42"/>
      <c r="D30" s="34" t="s">
        <v>19</v>
      </c>
      <c r="E30" s="34"/>
      <c r="F30" s="34"/>
      <c r="G30" s="45"/>
      <c r="H30" s="45"/>
      <c r="I30" s="52">
        <f>(+'[1]Consobs'!$O$64+'[1]Consobs'!$O$65)/1000</f>
        <v>18070.45</v>
      </c>
      <c r="J30" s="47"/>
      <c r="K30" s="52">
        <f>23175.2+889.2</f>
        <v>24064.4</v>
      </c>
      <c r="L30" s="48"/>
      <c r="M30" s="24"/>
      <c r="N30" s="25"/>
      <c r="O30" s="26"/>
    </row>
    <row r="31" spans="1:15" ht="16.5">
      <c r="A31" s="65"/>
      <c r="B31" s="41"/>
      <c r="C31" s="42"/>
      <c r="D31" s="34"/>
      <c r="E31" s="34"/>
      <c r="F31" s="34"/>
      <c r="G31" s="45"/>
      <c r="H31" s="45"/>
      <c r="I31" s="46">
        <f>SUM(I26:I30)</f>
        <v>54982.74399999999</v>
      </c>
      <c r="J31" s="47"/>
      <c r="K31" s="46">
        <f>SUM(K26:K30)</f>
        <v>58569.6</v>
      </c>
      <c r="L31" s="48"/>
      <c r="M31" s="24"/>
      <c r="N31" s="25"/>
      <c r="O31" s="26"/>
    </row>
    <row r="32" spans="1:15" ht="16.5">
      <c r="A32" s="65"/>
      <c r="B32" s="41"/>
      <c r="C32" s="42">
        <v>6</v>
      </c>
      <c r="D32" s="34" t="s">
        <v>21</v>
      </c>
      <c r="E32" s="34"/>
      <c r="F32" s="34"/>
      <c r="G32" s="45"/>
      <c r="H32" s="45"/>
      <c r="I32" s="87"/>
      <c r="J32" s="47"/>
      <c r="K32" s="46"/>
      <c r="L32" s="48"/>
      <c r="M32" s="24"/>
      <c r="N32" s="25"/>
      <c r="O32" s="26"/>
    </row>
    <row r="33" spans="1:15" ht="16.5">
      <c r="A33" s="65"/>
      <c r="B33" s="41"/>
      <c r="C33" s="42"/>
      <c r="D33" s="34" t="s">
        <v>22</v>
      </c>
      <c r="E33" s="34"/>
      <c r="F33" s="34"/>
      <c r="G33" s="45"/>
      <c r="H33" s="45"/>
      <c r="I33" s="50">
        <f>(+'[1]Consobs'!$O$76+'[1]Consobs'!$O$82)/1000</f>
        <v>20662.69</v>
      </c>
      <c r="J33" s="47"/>
      <c r="K33" s="50">
        <f>97.4+21349</f>
        <v>21446.4</v>
      </c>
      <c r="L33" s="48"/>
      <c r="M33" s="24"/>
      <c r="N33" s="25"/>
      <c r="O33" s="26"/>
    </row>
    <row r="34" spans="1:15" ht="16.5">
      <c r="A34" s="65"/>
      <c r="B34" s="41"/>
      <c r="C34" s="42"/>
      <c r="D34" s="34" t="s">
        <v>23</v>
      </c>
      <c r="E34" s="34"/>
      <c r="F34" s="34"/>
      <c r="G34" s="45"/>
      <c r="H34" s="45"/>
      <c r="I34" s="51">
        <f>+'[1]Consobs'!$O$72/1000</f>
        <v>5211.261</v>
      </c>
      <c r="J34" s="47"/>
      <c r="K34" s="51">
        <v>4798.7</v>
      </c>
      <c r="L34" s="48"/>
      <c r="M34" s="24"/>
      <c r="N34" s="25"/>
      <c r="O34" s="26"/>
    </row>
    <row r="35" spans="1:15" ht="16.5">
      <c r="A35" s="65"/>
      <c r="B35" s="41"/>
      <c r="C35" s="42"/>
      <c r="D35" s="34" t="s">
        <v>24</v>
      </c>
      <c r="E35" s="34"/>
      <c r="F35" s="34"/>
      <c r="G35" s="45"/>
      <c r="H35" s="45"/>
      <c r="I35" s="51">
        <f>(+'[1]Consobs'!$O$77+'[1]Consobs'!$O$84)/1000</f>
        <v>4878.447</v>
      </c>
      <c r="J35" s="47"/>
      <c r="K35" s="51">
        <v>2775.5</v>
      </c>
      <c r="L35" s="48"/>
      <c r="M35" s="24"/>
      <c r="N35" s="25"/>
      <c r="O35" s="26"/>
    </row>
    <row r="36" spans="1:15" ht="16.5">
      <c r="A36" s="65"/>
      <c r="B36" s="41"/>
      <c r="C36" s="42"/>
      <c r="D36" s="34" t="s">
        <v>25</v>
      </c>
      <c r="E36" s="34"/>
      <c r="F36" s="34"/>
      <c r="G36" s="45"/>
      <c r="H36" s="45"/>
      <c r="I36" s="51">
        <f>+'[1]Consobs'!$O$83/1000</f>
        <v>27.9</v>
      </c>
      <c r="J36" s="47"/>
      <c r="K36" s="51">
        <v>497.6</v>
      </c>
      <c r="L36" s="48"/>
      <c r="M36" s="24"/>
      <c r="N36" s="25"/>
      <c r="O36" s="26"/>
    </row>
    <row r="37" spans="1:15" ht="16.5">
      <c r="A37" s="65"/>
      <c r="B37" s="41"/>
      <c r="C37" s="42"/>
      <c r="D37" s="34" t="s">
        <v>26</v>
      </c>
      <c r="E37" s="34"/>
      <c r="F37" s="34"/>
      <c r="G37" s="45"/>
      <c r="H37" s="45"/>
      <c r="I37" s="52">
        <v>0</v>
      </c>
      <c r="J37" s="47"/>
      <c r="K37" s="52">
        <v>0</v>
      </c>
      <c r="L37" s="48"/>
      <c r="M37" s="24"/>
      <c r="N37" s="25"/>
      <c r="O37" s="26"/>
    </row>
    <row r="38" spans="1:15" ht="16.5">
      <c r="A38" s="65"/>
      <c r="B38" s="41"/>
      <c r="C38" s="42"/>
      <c r="D38" s="43"/>
      <c r="E38" s="34"/>
      <c r="F38" s="34"/>
      <c r="G38" s="45"/>
      <c r="H38" s="45"/>
      <c r="I38" s="46">
        <f>SUM(I33:I37)</f>
        <v>30780.298000000003</v>
      </c>
      <c r="J38" s="47"/>
      <c r="K38" s="46">
        <f>SUM(K33:K37)</f>
        <v>29518.2</v>
      </c>
      <c r="L38" s="48"/>
      <c r="M38" s="24"/>
      <c r="N38" s="25"/>
      <c r="O38" s="26"/>
    </row>
    <row r="39" spans="1:15" ht="16.5">
      <c r="A39" s="65"/>
      <c r="B39" s="41"/>
      <c r="C39" s="42"/>
      <c r="D39" s="43"/>
      <c r="E39" s="34"/>
      <c r="F39" s="34"/>
      <c r="G39" s="45"/>
      <c r="H39" s="45"/>
      <c r="I39" s="47"/>
      <c r="J39" s="47"/>
      <c r="K39" s="46"/>
      <c r="L39" s="48"/>
      <c r="M39" s="24"/>
      <c r="N39" s="25"/>
      <c r="O39" s="26"/>
    </row>
    <row r="40" spans="1:15" ht="16.5">
      <c r="A40" s="65"/>
      <c r="B40" s="41"/>
      <c r="C40" s="42">
        <v>7</v>
      </c>
      <c r="D40" s="34" t="s">
        <v>39</v>
      </c>
      <c r="E40" s="34"/>
      <c r="F40" s="34"/>
      <c r="G40" s="45"/>
      <c r="H40" s="45"/>
      <c r="I40" s="46">
        <f>+I31-I38</f>
        <v>24202.44599999999</v>
      </c>
      <c r="J40" s="47"/>
      <c r="K40" s="46">
        <f>+K31-K38</f>
        <v>29051.399999999998</v>
      </c>
      <c r="L40" s="48"/>
      <c r="M40" s="24"/>
      <c r="N40" s="25"/>
      <c r="O40" s="26"/>
    </row>
    <row r="41" spans="1:15" ht="16.5">
      <c r="A41" s="65"/>
      <c r="B41" s="41"/>
      <c r="C41" s="53"/>
      <c r="D41" s="34"/>
      <c r="E41" s="34"/>
      <c r="F41" s="34"/>
      <c r="G41" s="45"/>
      <c r="H41" s="45"/>
      <c r="I41" s="46"/>
      <c r="J41" s="47"/>
      <c r="K41" s="46"/>
      <c r="L41" s="48"/>
      <c r="M41" s="24"/>
      <c r="N41" s="25"/>
      <c r="O41" s="26"/>
    </row>
    <row r="42" spans="1:15" ht="17.25" thickBot="1">
      <c r="A42" s="65"/>
      <c r="B42" s="41"/>
      <c r="C42" s="53"/>
      <c r="D42" s="34"/>
      <c r="E42" s="34"/>
      <c r="F42" s="34"/>
      <c r="G42" s="45"/>
      <c r="H42" s="45"/>
      <c r="I42" s="54">
        <f>+I20+I21+I22+I23+I40</f>
        <v>77688.41966099999</v>
      </c>
      <c r="J42" s="47"/>
      <c r="K42" s="54">
        <f>+K20+K21+K22+K23+K40</f>
        <v>81184.09999999999</v>
      </c>
      <c r="L42" s="48"/>
      <c r="M42" s="24"/>
      <c r="N42" s="25"/>
      <c r="O42" s="26"/>
    </row>
    <row r="43" spans="1:15" ht="17.25" thickTop="1">
      <c r="A43" s="65"/>
      <c r="B43" s="41"/>
      <c r="C43" s="53"/>
      <c r="D43" s="34"/>
      <c r="E43" s="34"/>
      <c r="F43" s="34"/>
      <c r="G43" s="45"/>
      <c r="H43" s="45"/>
      <c r="I43" s="46"/>
      <c r="J43" s="47"/>
      <c r="K43" s="46"/>
      <c r="L43" s="48"/>
      <c r="M43" s="24"/>
      <c r="N43" s="25"/>
      <c r="O43" s="26"/>
    </row>
    <row r="44" spans="1:15" ht="16.5">
      <c r="A44" s="65"/>
      <c r="B44" s="41"/>
      <c r="C44" s="53">
        <v>8</v>
      </c>
      <c r="D44" s="34" t="s">
        <v>27</v>
      </c>
      <c r="E44" s="34"/>
      <c r="F44" s="34"/>
      <c r="G44" s="45"/>
      <c r="H44" s="45"/>
      <c r="I44" s="46"/>
      <c r="J44" s="47"/>
      <c r="K44" s="46"/>
      <c r="L44" s="48"/>
      <c r="M44" s="24"/>
      <c r="N44" s="25"/>
      <c r="O44" s="26"/>
    </row>
    <row r="45" spans="1:15" ht="16.5">
      <c r="A45" s="65"/>
      <c r="B45" s="41"/>
      <c r="C45" s="53"/>
      <c r="D45" s="34" t="s">
        <v>28</v>
      </c>
      <c r="E45" s="34"/>
      <c r="F45" s="34"/>
      <c r="G45" s="45"/>
      <c r="H45" s="45"/>
      <c r="I45" s="46">
        <f>+'[1]Consobs'!$O$21/1000</f>
        <v>69465.426</v>
      </c>
      <c r="J45" s="47"/>
      <c r="K45" s="46">
        <v>69465.4</v>
      </c>
      <c r="L45" s="48"/>
      <c r="M45" s="24"/>
      <c r="N45" s="25"/>
      <c r="O45" s="26"/>
    </row>
    <row r="46" spans="1:15" ht="16.5">
      <c r="A46" s="65"/>
      <c r="B46" s="41"/>
      <c r="C46" s="53"/>
      <c r="D46" s="34" t="s">
        <v>29</v>
      </c>
      <c r="E46" s="34"/>
      <c r="F46" s="34"/>
      <c r="G46" s="45"/>
      <c r="H46" s="45"/>
      <c r="I46" s="46"/>
      <c r="J46" s="47"/>
      <c r="K46" s="46"/>
      <c r="L46" s="48"/>
      <c r="M46" s="24"/>
      <c r="N46" s="25"/>
      <c r="O46" s="26"/>
    </row>
    <row r="47" spans="1:15" ht="16.5">
      <c r="A47" s="65"/>
      <c r="B47" s="41"/>
      <c r="C47" s="42"/>
      <c r="D47" s="34" t="s">
        <v>30</v>
      </c>
      <c r="E47" s="34"/>
      <c r="F47" s="34"/>
      <c r="G47" s="45"/>
      <c r="H47" s="45"/>
      <c r="I47" s="50">
        <f>29876313/1000</f>
        <v>29876.313</v>
      </c>
      <c r="J47" s="47"/>
      <c r="K47" s="50">
        <v>29876.3</v>
      </c>
      <c r="L47" s="48"/>
      <c r="M47" s="24"/>
      <c r="N47" s="25"/>
      <c r="O47" s="26"/>
    </row>
    <row r="48" spans="1:15" ht="16.5">
      <c r="A48" s="65"/>
      <c r="B48" s="41"/>
      <c r="C48" s="42"/>
      <c r="D48" s="34" t="s">
        <v>31</v>
      </c>
      <c r="E48" s="34"/>
      <c r="F48" s="34"/>
      <c r="G48" s="55"/>
      <c r="H48" s="55"/>
      <c r="I48" s="51">
        <v>0</v>
      </c>
      <c r="J48" s="47"/>
      <c r="K48" s="56">
        <v>0</v>
      </c>
      <c r="L48" s="48"/>
      <c r="M48" s="28"/>
      <c r="N48" s="25"/>
      <c r="O48" s="26"/>
    </row>
    <row r="49" spans="1:15" ht="16.5">
      <c r="A49" s="65"/>
      <c r="B49" s="41"/>
      <c r="C49" s="42"/>
      <c r="D49" s="34" t="s">
        <v>32</v>
      </c>
      <c r="E49" s="34"/>
      <c r="F49" s="34"/>
      <c r="G49" s="55"/>
      <c r="H49" s="55"/>
      <c r="I49" s="51">
        <f>+'[1]Consobs'!$O$22/1000-I47</f>
        <v>1125.1760000000031</v>
      </c>
      <c r="J49" s="47"/>
      <c r="K49" s="56">
        <v>1125.2</v>
      </c>
      <c r="L49" s="48"/>
      <c r="M49" s="28"/>
      <c r="N49" s="25"/>
      <c r="O49" s="26"/>
    </row>
    <row r="50" spans="1:15" ht="16.5">
      <c r="A50" s="65"/>
      <c r="B50" s="41"/>
      <c r="C50" s="42"/>
      <c r="D50" s="34" t="s">
        <v>33</v>
      </c>
      <c r="E50" s="34"/>
      <c r="F50" s="34"/>
      <c r="G50" s="45"/>
      <c r="H50" s="45"/>
      <c r="I50" s="51">
        <v>0</v>
      </c>
      <c r="J50" s="47"/>
      <c r="K50" s="51">
        <v>0</v>
      </c>
      <c r="L50" s="48"/>
      <c r="M50" s="24"/>
      <c r="N50" s="25"/>
      <c r="O50" s="26"/>
    </row>
    <row r="51" spans="1:15" ht="16.5">
      <c r="A51" s="65"/>
      <c r="B51" s="41"/>
      <c r="C51" s="42"/>
      <c r="D51" s="34" t="s">
        <v>34</v>
      </c>
      <c r="E51" s="34"/>
      <c r="F51" s="34"/>
      <c r="G51" s="45"/>
      <c r="H51" s="45"/>
      <c r="I51" s="51">
        <f>+'[1]Consobs'!$O$23/1000</f>
        <v>-24692.599765</v>
      </c>
      <c r="J51" s="47"/>
      <c r="K51" s="51">
        <v>-20123.1</v>
      </c>
      <c r="L51" s="48"/>
      <c r="M51" s="24"/>
      <c r="N51" s="25"/>
      <c r="O51" s="26"/>
    </row>
    <row r="52" spans="1:15" ht="16.5">
      <c r="A52" s="65"/>
      <c r="B52" s="41"/>
      <c r="C52" s="42"/>
      <c r="D52" s="34" t="s">
        <v>26</v>
      </c>
      <c r="E52" s="34"/>
      <c r="F52" s="34"/>
      <c r="G52" s="45"/>
      <c r="H52" s="45"/>
      <c r="I52" s="52">
        <v>0</v>
      </c>
      <c r="J52" s="47"/>
      <c r="K52" s="52">
        <v>0</v>
      </c>
      <c r="L52" s="48"/>
      <c r="M52" s="24"/>
      <c r="N52" s="25"/>
      <c r="O52" s="26"/>
    </row>
    <row r="53" spans="1:15" ht="16.5">
      <c r="A53" s="65"/>
      <c r="B53" s="41"/>
      <c r="C53" s="42"/>
      <c r="D53" s="43"/>
      <c r="E53" s="34"/>
      <c r="F53" s="34"/>
      <c r="G53" s="45"/>
      <c r="H53" s="45"/>
      <c r="I53" s="46">
        <f>SUM(I47:I52)</f>
        <v>6308.889235000002</v>
      </c>
      <c r="J53" s="47"/>
      <c r="K53" s="46">
        <f>SUM(K47:K52)</f>
        <v>10878.400000000001</v>
      </c>
      <c r="L53" s="48"/>
      <c r="M53" s="24"/>
      <c r="N53" s="25"/>
      <c r="O53" s="26"/>
    </row>
    <row r="54" spans="1:15" ht="16.5">
      <c r="A54" s="65"/>
      <c r="B54" s="41"/>
      <c r="C54" s="42"/>
      <c r="D54" s="34"/>
      <c r="E54" s="34"/>
      <c r="F54" s="34"/>
      <c r="G54" s="45"/>
      <c r="H54" s="45"/>
      <c r="I54" s="46"/>
      <c r="J54" s="47"/>
      <c r="K54" s="46"/>
      <c r="L54" s="48"/>
      <c r="M54" s="24"/>
      <c r="N54" s="25"/>
      <c r="O54" s="26"/>
    </row>
    <row r="55" spans="1:15" ht="16.5">
      <c r="A55" s="65"/>
      <c r="B55" s="41"/>
      <c r="C55" s="42">
        <v>9</v>
      </c>
      <c r="D55" s="43" t="s">
        <v>35</v>
      </c>
      <c r="E55" s="34"/>
      <c r="F55" s="34"/>
      <c r="G55" s="45"/>
      <c r="H55" s="45"/>
      <c r="I55" s="46">
        <f>+'[1]Consobs'!$O$27/1000</f>
        <v>753.341426</v>
      </c>
      <c r="J55" s="47"/>
      <c r="K55" s="46">
        <v>559.9</v>
      </c>
      <c r="L55" s="48"/>
      <c r="M55" s="24"/>
      <c r="N55" s="25"/>
      <c r="O55" s="26"/>
    </row>
    <row r="56" spans="1:15" ht="16.5">
      <c r="A56" s="65"/>
      <c r="B56" s="41"/>
      <c r="C56" s="42">
        <v>10</v>
      </c>
      <c r="D56" s="34" t="s">
        <v>36</v>
      </c>
      <c r="E56" s="34"/>
      <c r="F56" s="34"/>
      <c r="G56" s="45"/>
      <c r="H56" s="45"/>
      <c r="I56" s="46">
        <f>+'[1]Consobs'!$O$28/1000</f>
        <v>1013.243</v>
      </c>
      <c r="J56" s="47"/>
      <c r="K56" s="46">
        <v>132.9</v>
      </c>
      <c r="L56" s="48"/>
      <c r="M56" s="24"/>
      <c r="N56" s="25"/>
      <c r="O56" s="26"/>
    </row>
    <row r="57" spans="1:15" ht="16.5">
      <c r="A57" s="65"/>
      <c r="B57" s="41"/>
      <c r="C57" s="42">
        <v>11</v>
      </c>
      <c r="D57" s="34" t="s">
        <v>37</v>
      </c>
      <c r="E57" s="34"/>
      <c r="F57" s="34"/>
      <c r="G57" s="45"/>
      <c r="H57" s="45"/>
      <c r="I57" s="46">
        <f>+'[1]Consobs'!$O$29/1000</f>
        <v>147.52</v>
      </c>
      <c r="J57" s="47"/>
      <c r="K57" s="46">
        <v>147.5</v>
      </c>
      <c r="L57" s="48"/>
      <c r="M57" s="24"/>
      <c r="N57" s="25"/>
      <c r="O57" s="26"/>
    </row>
    <row r="58" spans="1:15" ht="16.5">
      <c r="A58" s="65"/>
      <c r="B58" s="41"/>
      <c r="C58" s="42"/>
      <c r="D58" s="43"/>
      <c r="E58" s="34"/>
      <c r="F58" s="34"/>
      <c r="G58" s="45"/>
      <c r="H58" s="45"/>
      <c r="I58" s="46"/>
      <c r="J58" s="47"/>
      <c r="K58" s="57"/>
      <c r="L58" s="48"/>
      <c r="M58" s="28"/>
      <c r="N58" s="25"/>
      <c r="O58" s="26"/>
    </row>
    <row r="59" spans="1:15" ht="17.25" customHeight="1" thickBot="1">
      <c r="A59" s="65"/>
      <c r="B59" s="41"/>
      <c r="C59" s="42"/>
      <c r="D59" s="34"/>
      <c r="E59" s="34"/>
      <c r="F59" s="34"/>
      <c r="G59" s="45"/>
      <c r="H59" s="45"/>
      <c r="I59" s="54">
        <f>+I45+I53+I55+I56+I57</f>
        <v>77688.41966100002</v>
      </c>
      <c r="J59" s="45"/>
      <c r="K59" s="54">
        <f>+K45+K53+K55+K56+K57</f>
        <v>81184.09999999998</v>
      </c>
      <c r="L59" s="48"/>
      <c r="M59" s="24"/>
      <c r="N59" s="25"/>
      <c r="O59" s="26"/>
    </row>
    <row r="60" spans="1:15" ht="17.25" customHeight="1" thickTop="1">
      <c r="A60" s="65"/>
      <c r="B60" s="58"/>
      <c r="C60" s="59"/>
      <c r="D60" s="60"/>
      <c r="E60" s="60"/>
      <c r="F60" s="60"/>
      <c r="G60" s="61"/>
      <c r="H60" s="61"/>
      <c r="I60" s="62"/>
      <c r="J60" s="61"/>
      <c r="K60" s="62"/>
      <c r="L60" s="63"/>
      <c r="M60" s="24"/>
      <c r="N60" s="25"/>
      <c r="O60" s="26"/>
    </row>
    <row r="61" spans="1:15" ht="16.5" customHeight="1">
      <c r="A61" s="65"/>
      <c r="B61" s="65"/>
      <c r="C61" s="42"/>
      <c r="D61" s="86">
        <f ca="1">NOW()</f>
        <v>37041.51777766204</v>
      </c>
      <c r="E61" s="65"/>
      <c r="F61" s="65"/>
      <c r="G61" s="45"/>
      <c r="H61" s="45"/>
      <c r="I61" s="45"/>
      <c r="J61" s="45"/>
      <c r="K61" s="46"/>
      <c r="L61" s="45"/>
      <c r="M61" s="24"/>
      <c r="N61" s="25"/>
      <c r="O61" s="26"/>
    </row>
    <row r="62" spans="1:15" ht="15.75">
      <c r="A62" s="12"/>
      <c r="B62" s="26"/>
      <c r="C62" s="21"/>
      <c r="D62" s="32" t="s">
        <v>38</v>
      </c>
      <c r="E62" s="4"/>
      <c r="F62" s="4"/>
      <c r="G62" s="24"/>
      <c r="H62" s="24"/>
      <c r="I62" s="33">
        <f>I59-I42</f>
        <v>0</v>
      </c>
      <c r="J62" s="24"/>
      <c r="K62" s="33">
        <f>K59-K42</f>
        <v>0</v>
      </c>
      <c r="L62" s="24"/>
      <c r="M62" s="24"/>
      <c r="N62" s="25"/>
      <c r="O62" s="26"/>
    </row>
    <row r="63" spans="1:15" ht="15.75">
      <c r="A63" s="2"/>
      <c r="B63" s="25"/>
      <c r="C63" s="7"/>
      <c r="D63" s="5"/>
      <c r="E63" s="3"/>
      <c r="F63" s="3"/>
      <c r="G63" s="27"/>
      <c r="H63" s="24"/>
      <c r="I63" s="27"/>
      <c r="J63" s="24"/>
      <c r="K63" s="27"/>
      <c r="L63" s="24"/>
      <c r="M63" s="27"/>
      <c r="N63" s="25"/>
      <c r="O63" s="26"/>
    </row>
    <row r="64" spans="1:15" ht="15.75">
      <c r="A64" s="2"/>
      <c r="B64" s="25"/>
      <c r="C64" s="7"/>
      <c r="D64" s="3"/>
      <c r="E64" s="3"/>
      <c r="F64" s="3"/>
      <c r="G64" s="24"/>
      <c r="H64" s="24"/>
      <c r="I64" s="87"/>
      <c r="J64" s="24"/>
      <c r="K64" s="24"/>
      <c r="L64" s="24"/>
      <c r="M64" s="24"/>
      <c r="N64" s="25"/>
      <c r="O64" s="26"/>
    </row>
    <row r="65" spans="1:15" ht="15.75">
      <c r="A65" s="2"/>
      <c r="B65" s="25"/>
      <c r="C65" s="7"/>
      <c r="D65" s="3"/>
      <c r="E65" s="3"/>
      <c r="F65" s="3"/>
      <c r="G65" s="11"/>
      <c r="H65" s="11"/>
      <c r="I65" s="11"/>
      <c r="J65" s="11"/>
      <c r="K65" s="11"/>
      <c r="L65" s="11"/>
      <c r="M65" s="11"/>
      <c r="N65" s="3"/>
      <c r="O65" s="4"/>
    </row>
    <row r="66" ht="12.75">
      <c r="C66" s="22"/>
    </row>
    <row r="67" ht="12.75">
      <c r="C67" s="22"/>
    </row>
    <row r="68" ht="12.75">
      <c r="C68" s="22"/>
    </row>
    <row r="69" ht="12.75">
      <c r="C69" s="22"/>
    </row>
    <row r="70" spans="3:9" ht="12.75">
      <c r="C70" s="22"/>
      <c r="I70" s="88"/>
    </row>
    <row r="71" ht="12.75">
      <c r="C71" s="22"/>
    </row>
    <row r="72" ht="12.75">
      <c r="C72" s="22"/>
    </row>
    <row r="73" ht="12.75">
      <c r="C73" s="22"/>
    </row>
    <row r="74" ht="12.75">
      <c r="C74" s="22"/>
    </row>
    <row r="75" ht="12.75">
      <c r="C75" s="22"/>
    </row>
  </sheetData>
  <printOptions/>
  <pageMargins left="0.31" right="0.27" top="0.73" bottom="0.18" header="0.17" footer="0.36"/>
  <pageSetup orientation="portrait" scale="70" r:id="rId3"/>
  <headerFooter alignWithMargins="0">
    <oddHeader>&amp;R&amp;F</oddHeader>
    <oddFooter>&amp;L&amp;T&amp;D</oddFooter>
  </headerFooter>
  <rowBreaks count="1" manualBreakCount="1">
    <brk id="61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Sitt Tatt Berhad</cp:lastModifiedBy>
  <cp:lastPrinted>2001-05-29T04:46:22Z</cp:lastPrinted>
  <dcterms:modified xsi:type="dcterms:W3CDTF">2001-05-30T03:36:03Z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B0518DD">
    <vt:lpwstr/>
  </property>
  <property fmtid="{D5CDD505-2E9C-101B-9397-08002B2CF9AE}" pid="3" name="IVID64000000">
    <vt:lpwstr/>
  </property>
  <property fmtid="{D5CDD505-2E9C-101B-9397-08002B2CF9AE}" pid="4" name="IVID2B3416EA">
    <vt:lpwstr/>
  </property>
  <property fmtid="{D5CDD505-2E9C-101B-9397-08002B2CF9AE}" pid="5" name="IVID37550903">
    <vt:lpwstr/>
  </property>
  <property fmtid="{D5CDD505-2E9C-101B-9397-08002B2CF9AE}" pid="6" name="IVID1B3D1F01">
    <vt:lpwstr/>
  </property>
  <property fmtid="{D5CDD505-2E9C-101B-9397-08002B2CF9AE}" pid="7" name="IVID7CF0409">
    <vt:lpwstr/>
  </property>
  <property fmtid="{D5CDD505-2E9C-101B-9397-08002B2CF9AE}" pid="8" name="IVID7CE0803">
    <vt:lpwstr/>
  </property>
  <property fmtid="{D5CDD505-2E9C-101B-9397-08002B2CF9AE}" pid="9" name="IVID1C6414ED">
    <vt:lpwstr/>
  </property>
  <property fmtid="{D5CDD505-2E9C-101B-9397-08002B2CF9AE}" pid="10" name="IVID307D18D3">
    <vt:lpwstr/>
  </property>
  <property fmtid="{D5CDD505-2E9C-101B-9397-08002B2CF9AE}" pid="11" name="IVID321F1AE3">
    <vt:lpwstr/>
  </property>
  <property fmtid="{D5CDD505-2E9C-101B-9397-08002B2CF9AE}" pid="12" name="IVID1D3C18D1">
    <vt:lpwstr/>
  </property>
  <property fmtid="{D5CDD505-2E9C-101B-9397-08002B2CF9AE}" pid="13" name="IVID324B10F9">
    <vt:lpwstr/>
  </property>
  <property fmtid="{D5CDD505-2E9C-101B-9397-08002B2CF9AE}" pid="14" name="IVID1F3511EB">
    <vt:lpwstr/>
  </property>
  <property fmtid="{D5CDD505-2E9C-101B-9397-08002B2CF9AE}" pid="15" name="IVID8AA05D38">
    <vt:lpwstr/>
  </property>
  <property fmtid="{D5CDD505-2E9C-101B-9397-08002B2CF9AE}" pid="16" name="IVID232918D8">
    <vt:lpwstr/>
  </property>
  <property fmtid="{D5CDD505-2E9C-101B-9397-08002B2CF9AE}" pid="17" name="IVID7CF0414">
    <vt:lpwstr/>
  </property>
</Properties>
</file>