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9450" windowHeight="6030" tabRatio="657" activeTab="1"/>
  </bookViews>
  <sheets>
    <sheet name="incOme " sheetId="1" r:id="rId1"/>
    <sheet name="b-sheet" sheetId="2" r:id="rId2"/>
    <sheet name="eQuity" sheetId="3" r:id="rId3"/>
    <sheet name="CashFloW" sheetId="4" r:id="rId4"/>
    <sheet name="noTes" sheetId="5" r:id="rId5"/>
  </sheets>
  <externalReferences>
    <externalReference r:id="rId8"/>
  </externalReferences>
  <definedNames>
    <definedName name="a">#REF!</definedName>
    <definedName name="_xlnm.Print_Area" localSheetId="1">'b-sheet'!$A$1:$C$56</definedName>
    <definedName name="_xlnm.Print_Area" localSheetId="3">'CashFloW'!$A$1:$B$38</definedName>
    <definedName name="_xlnm.Print_Area" localSheetId="2">'eQuity'!$A$1:$L$23</definedName>
    <definedName name="_xlnm.Print_Area" localSheetId="0">'incOme '!$A$1:$H$57</definedName>
    <definedName name="_xlnm.Print_Area" localSheetId="4">'noTes'!$A$1:$N$287</definedName>
  </definedNames>
  <calcPr fullCalcOnLoad="1"/>
</workbook>
</file>

<file path=xl/sharedStrings.xml><?xml version="1.0" encoding="utf-8"?>
<sst xmlns="http://schemas.openxmlformats.org/spreadsheetml/2006/main" count="406" uniqueCount="333">
  <si>
    <t>RM'000</t>
  </si>
  <si>
    <t>Total</t>
  </si>
  <si>
    <t>RM</t>
  </si>
  <si>
    <t>MINORITY INTERESTS</t>
  </si>
  <si>
    <t xml:space="preserve">   Trade debtors</t>
  </si>
  <si>
    <t xml:space="preserve">   Other debtors &amp; prepayments</t>
  </si>
  <si>
    <t>CURRENT LIABILITIES</t>
  </si>
  <si>
    <t xml:space="preserve">   Trade creditors</t>
  </si>
  <si>
    <t xml:space="preserve">   Taxation</t>
  </si>
  <si>
    <t>Save as disclosed in Note 9 above, there is no other loss from the impairment of property, plant and equipment, intangible assets  or other assets  and the  reversal of such an impairment  loss  during the current quarter and financial year-to-date.</t>
  </si>
  <si>
    <t>The  legal  action  against Selayang  Mall  Sdn  Bhd   (SMSB)   was   for   the   recovery  of   the  outstanding rental due to the Company as at 30 June 1999 in  relation to the rental of Selayang Mall and Bukit Maluri Industrial Complex.</t>
  </si>
  <si>
    <t>There is a claim  filed in the Industrial Court  by  the Timber Employees  Union of Malaysia on behalf of 472  employees  of Great Eastern Mills Berhad  who  were retrenched on  1 November 1999. The plaintiff is claiming against Great Eastern Mills Berhad for the amount of RM4,989,877.98 being termination benefits, notice pay,  pro-rated  bonuses and payment in lieu of annual leave.The matter is currently fixed for hearing on 18 September 2003.</t>
  </si>
  <si>
    <t>Winding-up order  was made against Richlane on 16th February 2001 and the proof of debts had been filed on 7th September 2001. Public Bank Berhad, the chargee of  Richlane's properties had on 28th August 2002 obtained the  court's leave to foreclose the lands that are charged to the bank.  Public Bank has initiated the foreclosure proceeding and is in the process to obtain foreclosure  order.  The first creditors' meeting   was held on 3 April 2003.  There is no outcome  as at todate and it is pending for Official Receiver's  further action.</t>
  </si>
  <si>
    <t>CURRENT ASSETS</t>
  </si>
  <si>
    <t xml:space="preserve">   Other creditors &amp; accrued liabilities</t>
  </si>
  <si>
    <t>SEAL INCORPORATED BERHAD (4887-M)</t>
  </si>
  <si>
    <t>The figures have not been audited.</t>
  </si>
  <si>
    <t>CURRENT</t>
  </si>
  <si>
    <t>QUARTER</t>
  </si>
  <si>
    <t>RM' 000</t>
  </si>
  <si>
    <t>(a)</t>
  </si>
  <si>
    <t>(b)</t>
  </si>
  <si>
    <t>(c)</t>
  </si>
  <si>
    <t>(d)</t>
  </si>
  <si>
    <t>(e)</t>
  </si>
  <si>
    <t>(f)</t>
  </si>
  <si>
    <t>(g)</t>
  </si>
  <si>
    <t>(h)</t>
  </si>
  <si>
    <t>(i)</t>
  </si>
  <si>
    <t>(ii)</t>
  </si>
  <si>
    <t>deducting any provision for preference dividends,</t>
  </si>
  <si>
    <t>Dividend per share (sen)</t>
  </si>
  <si>
    <t xml:space="preserve">AS AT </t>
  </si>
  <si>
    <t>END OF</t>
  </si>
  <si>
    <t>SEAL INCORPORATED BERHAD AND ITS SUBSIDIARY COMPANIES</t>
  </si>
  <si>
    <t>Purchases And Sales of Quoted Securities</t>
  </si>
  <si>
    <t>i)</t>
  </si>
  <si>
    <t>Cost</t>
  </si>
  <si>
    <t>ii)</t>
  </si>
  <si>
    <t>Book value</t>
  </si>
  <si>
    <t>During the current quarter, the Company has been successfully restructured some of the bank borrowings. As such, there was a decrease in current bank borrowings which was  reclassified  to non-current bank  borrowings during the quarter.</t>
  </si>
  <si>
    <t>The valuations of property, plant and equipment have been  brought  forward without any amendment from the previous annual financial statements.</t>
  </si>
  <si>
    <t>iii)</t>
  </si>
  <si>
    <t>Market value</t>
  </si>
  <si>
    <t>Effect Of Changes In The Composition Of The Group</t>
  </si>
  <si>
    <t>Corporate Proposals</t>
  </si>
  <si>
    <t>Group Borrowings</t>
  </si>
  <si>
    <t>Group Borrowings as at the end of the reporting period are as follows:</t>
  </si>
  <si>
    <t>Unsecured</t>
  </si>
  <si>
    <t>Secured</t>
  </si>
  <si>
    <t>Bank Overdrafts</t>
  </si>
  <si>
    <t>Short Term Borrowings</t>
  </si>
  <si>
    <t>Details Of Financial Instruments With Off Balance Sheet Risk</t>
  </si>
  <si>
    <t>Segment Reporting - Group</t>
  </si>
  <si>
    <t>Investment properties</t>
  </si>
  <si>
    <t>Property Development</t>
  </si>
  <si>
    <t>Review Of Performance Of The Company And Its Principal Subsidiaries</t>
  </si>
  <si>
    <t>Dividend</t>
  </si>
  <si>
    <t>NON-CURRENT ASSETS</t>
  </si>
  <si>
    <t xml:space="preserve">   Property, plant and equipment</t>
  </si>
  <si>
    <t xml:space="preserve">   Investment properties</t>
  </si>
  <si>
    <t xml:space="preserve">   Other investments</t>
  </si>
  <si>
    <t xml:space="preserve">   Inventories</t>
  </si>
  <si>
    <t xml:space="preserve">   Borrowings</t>
  </si>
  <si>
    <t>NON-CURRENT LIABILITIES</t>
  </si>
  <si>
    <t>Financed by:</t>
  </si>
  <si>
    <t xml:space="preserve">   Reserves</t>
  </si>
  <si>
    <t xml:space="preserve">   Accumulated losses</t>
  </si>
  <si>
    <t xml:space="preserve">   Development properties &amp; expenditure</t>
  </si>
  <si>
    <t xml:space="preserve">   Deposits, bank and cash balances</t>
  </si>
  <si>
    <t>CAPITAL &amp; RESERVES</t>
  </si>
  <si>
    <t xml:space="preserve">   Share capital</t>
  </si>
  <si>
    <t xml:space="preserve">   Share premium</t>
  </si>
  <si>
    <t xml:space="preserve">   Goodwill on consolidation</t>
  </si>
  <si>
    <t>31 MARCH 2003</t>
  </si>
  <si>
    <t>CONDENSED CONSOLIDATED STATEMENT OF CHANGES IN EQUITY FOR THE FINANCIAL PERIOD ENDED 31 MARCH 2003</t>
  </si>
  <si>
    <t>9 months ended      31/03/2003</t>
  </si>
  <si>
    <t>QUARTERLY REPORT ON CONSOLIDATED RESULTS FOR THE FINANCIAL QUARTER ENDED 31 MARCH 2003</t>
  </si>
  <si>
    <t>31/03/03</t>
  </si>
  <si>
    <t>AS AT</t>
  </si>
  <si>
    <t>PRECEDING</t>
  </si>
  <si>
    <t>FINANCIAL</t>
  </si>
  <si>
    <t>YEAR END</t>
  </si>
  <si>
    <t>Net Tangible Assets per share (sen)</t>
  </si>
  <si>
    <t>Term Loan And Revolving Loan (Repayable within 12 months)</t>
  </si>
  <si>
    <t>Term Loan And Revolving Loan (Repayable after 12 months)</t>
  </si>
  <si>
    <t>Revenue</t>
  </si>
  <si>
    <t>Finance cost</t>
  </si>
  <si>
    <t>Profit/(loss) after income tax before deducting</t>
  </si>
  <si>
    <t>minority interests</t>
  </si>
  <si>
    <t>Minority interests</t>
  </si>
  <si>
    <t>Net profit/(loss) from ordinary activities attributable</t>
  </si>
  <si>
    <t>to members of the company</t>
  </si>
  <si>
    <t>company</t>
  </si>
  <si>
    <t>if any:</t>
  </si>
  <si>
    <t>Full diluted (based on ordinary shares - sen)</t>
  </si>
  <si>
    <t>Dividend Description</t>
  </si>
  <si>
    <t>Net profit/(loss) attributable to members of the</t>
  </si>
  <si>
    <t>Material Events Subsequent To The End Of The Current Quarter</t>
  </si>
  <si>
    <t>The operations of the Group and Company are not subject to any seasonal or cyclical changes.</t>
  </si>
  <si>
    <t>Prospect For The Current Financial Year</t>
  </si>
  <si>
    <t>The audit report in respect of the annual financial statement for the year  ended  30 June 2002 was modified on the  going concern basis  of preparation of the financial statements.</t>
  </si>
  <si>
    <t>30/06/02</t>
  </si>
  <si>
    <t>The Company has not provided any profit forecast or profit guarantee.</t>
  </si>
  <si>
    <t xml:space="preserve">There is no corrections of fundamentals errors in previously reported financial data during the current quarter and financial year-to-date.                         </t>
  </si>
  <si>
    <t>ADDITIONAL  INFORMATION  REQUIRED  BY  THE  KLSE'S  LISTING  REQUIREMENTS</t>
  </si>
  <si>
    <t>Baring unforeseen circumstances, the Board is confident that the Group, devoid of its loss making activities, will be able to turn around sometime in the near future. Towards this end, there will be further trimming of expenses and cost cutting measures taken. The Board will not,  unless absolutely necessary, seek new loans from financial institutions but endeavour to repay existing ones in order to reduce financial costs. The performance of the Group is dependent on the success of the restructuring of the Group's  businesses  and the ability of the Group to reduce it's level of bank borrowings.</t>
  </si>
  <si>
    <t xml:space="preserve">  </t>
  </si>
  <si>
    <t>Save as disclosed in Note 9 below, there is no material extraordinary item and unusual ordinary item for the current quarter and financial year-to-date that affecting assets, liabilities, equity or cash flows that are unusual because of their nature, size or incidence.</t>
  </si>
  <si>
    <t>The total effect of Note 9(b) and 9(c) above  is RM91,464,000 which was  shown as Exceptional Item in Condensed Consolidated Income Statement.</t>
  </si>
  <si>
    <t>Earnings  Per Share</t>
  </si>
  <si>
    <t>No. of</t>
  </si>
  <si>
    <t>ordinary shares</t>
  </si>
  <si>
    <t>Shares</t>
  </si>
  <si>
    <t>Outstanding</t>
  </si>
  <si>
    <t xml:space="preserve">weighted </t>
  </si>
  <si>
    <t>average  no.</t>
  </si>
  <si>
    <t>Total   paid  up capital at 1 July 2002</t>
  </si>
  <si>
    <t>Private  placement shares  issued at 31 July 2002</t>
  </si>
  <si>
    <t>Private  placement shares  issued at 30 September 2002</t>
  </si>
  <si>
    <t>Private  placement shares  issued at 25 October 2002</t>
  </si>
  <si>
    <t>Non-cash Transactions</t>
  </si>
  <si>
    <t>Variance Of Actual Profit From Forecast Profit</t>
  </si>
  <si>
    <t>At 31 March 2003</t>
  </si>
  <si>
    <t>28.1</t>
  </si>
  <si>
    <t xml:space="preserve">Further to the disclosures in the last quarterly report,  the followings are the updates  of  the  material litigations                                                        </t>
  </si>
  <si>
    <t>Timber Employees  Union  of Malaysia vs. Great Eastern Mills Berhad  For the Sum of RM4,989,877.98</t>
  </si>
  <si>
    <t>Basic earnings per share is calculated by dividing the net profit attributable to the shareholders of RM87,984,000 by the weighted average number of ordinary shares in issue as at 31 March 2003 of 120,268,921 shares.</t>
  </si>
  <si>
    <t>&lt;--------------------------------- 9 months ended -----------------------------&gt;</t>
  </si>
  <si>
    <t>The Company has on 1 August 2002 entered into a sale and  purchase  agreement  for  the  proposed acquisition of 500,001 ordinary shares of RM1.00 each representing 50% plus 1 share equity interest in Wistana Realty Sdn Bhd  for  a  total  cash  consideration  of  RM9.7 million.  Upon  execution  of  the  proposed acquisition,  Wistana has become a subsidiary of  the Company.</t>
  </si>
  <si>
    <t xml:space="preserve">There were issuances of 4,822,000,1,570,000 and 4,822,000 shares by way of private placement which  were listed and quoted on the Kuala Lumpur Stock Exchange  on 9 August 2002, 10 October 2002 and 1 November 2002 respectively. These newly issued shares rank pari passu in all respects with the existing shares of the Company. </t>
  </si>
  <si>
    <t>Add: Cash liability</t>
  </si>
  <si>
    <t>Amount owing to shareholder of Wistana Realty</t>
  </si>
  <si>
    <t>There were no financial instruments with off balance sheet risk for the Group as at the date of the quarterly report.</t>
  </si>
  <si>
    <t>Reconciliation  for the denominators in calculating the EPS</t>
  </si>
  <si>
    <t>The performance of the property investment  business of the Group for the current  year is not expected to change significantly.  However,  the performance of the investment properties is very much dependent on the overall  recovery  of the economy of the country.</t>
  </si>
  <si>
    <t>Land and buildings stated at valuation are revalued at regular intervals of at least  once in every five years by the directors based on the valuation reports prepared by independent professional valuers using the 'open market value on existing use' basis  with additional valuation in the intervening years where market conditions indicate that the carrying values of the revalued assets differ materially from the market value.</t>
  </si>
  <si>
    <t xml:space="preserve">   Deferred tax liabilities</t>
  </si>
  <si>
    <t>At  1 July 2002</t>
  </si>
  <si>
    <t>There is no other changes in estimates of amount reported in prior quarterly reports or prior financial year which have a material effect in the current quarter, except for the valuation done on investment properties and development properties as disclosed in Note 9(b) and 9(c) below.</t>
  </si>
  <si>
    <t>Valuation of Property, Plant and Equipment, Investment Properties, and Development Properties</t>
  </si>
  <si>
    <t>An increase in the carrying  amount arising from  revaluation of the assets are   credited  to the revaluation reserve  account  as  revaluation surplus. Any deficit arising from revaluation is charged against the revaluation reserve account  to the extent of a previous surplus  held in the revaluation  reserve account.  In all other cases, a decrease in carrying amount   is charged  to income statements. An increase in revaluation directly related  to a previous decrease in carrying amount  for these assets that was  recognised as an expense, is credited to income statements  to the extent that it offsets  the previously recorded decrease.</t>
  </si>
  <si>
    <t xml:space="preserve">The carrying amount of  the assets are reviewed at each balance sheet date to determined whether there is any indication of impairment. An impairment loss is recognised whenever the carrying amount exceeds its recoverable amount. The impairment loss is charged to income statements unless it reverses a previous revaluation in which case it is treated as a revaluation decrease. </t>
  </si>
  <si>
    <t>Development properties</t>
  </si>
  <si>
    <t>Freehold land held for future development</t>
  </si>
  <si>
    <t xml:space="preserve">Allowance for diminution in value </t>
  </si>
  <si>
    <t>Additional allowance during the period</t>
  </si>
  <si>
    <t>Leasehold  land held for future development</t>
  </si>
  <si>
    <t>Development expenditure</t>
  </si>
  <si>
    <t>Balance unutilised</t>
  </si>
  <si>
    <t>Increase in revaluation</t>
  </si>
  <si>
    <t>Actual</t>
  </si>
  <si>
    <t>Repayment to banks</t>
  </si>
  <si>
    <t>Incidental expenses</t>
  </si>
  <si>
    <t>Working capital</t>
  </si>
  <si>
    <t>Loss before tax</t>
  </si>
  <si>
    <t xml:space="preserve">(The Condensed Consolidated  Balance Sheet  should  be  read  in  conjunction   with  the  Annual  Financial </t>
  </si>
  <si>
    <t>CONDENSED CONSOLIDATED BALANCE SHEET</t>
  </si>
  <si>
    <t>There were no material capital commitments during the current quarter and financial year-to-date.</t>
  </si>
  <si>
    <t>Investment in associated company</t>
  </si>
  <si>
    <t>Goodwill</t>
  </si>
  <si>
    <t>Current assets</t>
  </si>
  <si>
    <t>Current liabilities</t>
  </si>
  <si>
    <t>Long term liabilities</t>
  </si>
  <si>
    <t>Share of NTA acquired</t>
  </si>
  <si>
    <t>Add: Goodwill on consolidation</t>
  </si>
  <si>
    <t>Total purchase consideration</t>
  </si>
  <si>
    <t>Note:</t>
  </si>
  <si>
    <t>Cash paid on acquisition</t>
  </si>
  <si>
    <t>Cash flow on acquisition</t>
  </si>
  <si>
    <t>Cash flow on acquisition, net of cash acquired</t>
  </si>
  <si>
    <t>Notes to the Interim Financial Report</t>
  </si>
  <si>
    <t>There is no significant related party transaction occurred during the current quarter and financial year-to-date.</t>
  </si>
  <si>
    <t>UTILISATION OF PLACEMENT FUNDS</t>
  </si>
  <si>
    <t>(UNAUDITED)</t>
  </si>
  <si>
    <t>(AUDITED)</t>
  </si>
  <si>
    <t>NET CURRENT LIABILITIES</t>
  </si>
  <si>
    <t>Proposed</t>
  </si>
  <si>
    <t>Operating Expenses</t>
  </si>
  <si>
    <t xml:space="preserve">Other Operating Income </t>
  </si>
  <si>
    <t>Profit/(loss) From Operations</t>
  </si>
  <si>
    <t>Income Tax</t>
  </si>
  <si>
    <t>Profit/(loss) before tax</t>
  </si>
  <si>
    <t>CONDENSED  CONSOLIDATED INCOME STATEMENT</t>
  </si>
  <si>
    <t>days</t>
  </si>
  <si>
    <t>of shares</t>
  </si>
  <si>
    <t>31/03/2003</t>
  </si>
  <si>
    <t>31/03/2002</t>
  </si>
  <si>
    <t>9 MONTHS</t>
  </si>
  <si>
    <t>Exceptional items ( Revaluation Surplus)</t>
  </si>
  <si>
    <t xml:space="preserve">Earnings per share based on 2(i) above after </t>
  </si>
  <si>
    <t>The  Company has obtained a Winding Up Order on 11 January 2002 against  Selayang  Mall  Sdn  Bhd in the matter of Company Winding Up Order No. D4(D8)-28-358-2001  at  the  Kuala  Lumpur High Court. The Company's solicitor has filed in the proof of debts on 29 March 2002. Presently, the company is waiting for the calling of first creditors' meeting.</t>
  </si>
  <si>
    <t>Share of results of associates</t>
  </si>
  <si>
    <t xml:space="preserve">Basic (sen) </t>
  </si>
  <si>
    <t xml:space="preserve">   Development properties </t>
  </si>
  <si>
    <t>Non-distributable</t>
  </si>
  <si>
    <t>Issued and fully paid share capital</t>
  </si>
  <si>
    <t>Share premium</t>
  </si>
  <si>
    <t>Asset revaluation reserve</t>
  </si>
  <si>
    <t>Currency translation reserve</t>
  </si>
  <si>
    <t>Accumulated losses</t>
  </si>
  <si>
    <t>Balance at 1 July 2002</t>
  </si>
  <si>
    <t>Private Placement shares</t>
  </si>
  <si>
    <t>Currency translation difference</t>
  </si>
  <si>
    <t>Net loss for the period</t>
  </si>
  <si>
    <t>Operating Activities</t>
  </si>
  <si>
    <t>Investing Activities</t>
  </si>
  <si>
    <t>Purchase of property, plant and equipment</t>
  </si>
  <si>
    <t>Proceeds from disposal of property, plant and equipment</t>
  </si>
  <si>
    <t>Acquisition of subsidiary company</t>
  </si>
  <si>
    <t>Net Cash Flow From/ (Used In) Investing Activities</t>
  </si>
  <si>
    <t>Financing Activities</t>
  </si>
  <si>
    <t>QUARTERLY   REPORT   ON   CONSOLIDATED  RESULTS   FOR   THE  FINANCIAL   PERIOD   ENDED</t>
  </si>
  <si>
    <t xml:space="preserve">   Investment in associated company</t>
  </si>
  <si>
    <t>(The  Condensed Consolidated Income Statement should be read  in conjunction  with the Annual Financial Report for the  year ended 30 June 2002)</t>
  </si>
  <si>
    <t>For The Third Quarter Ended 31 MARCH 2003</t>
  </si>
  <si>
    <t>QUARTERLY REPORT ON CONSOLIDATED RESULTS FOR THE FINANCIAL PERIOD ENDED 31 MARCH 2003</t>
  </si>
  <si>
    <t xml:space="preserve">  Report for the year ended 30 June 2002)</t>
  </si>
  <si>
    <t>ENDED</t>
  </si>
  <si>
    <t>COMPARATIVE</t>
  </si>
  <si>
    <t>CUMULATIVE</t>
  </si>
  <si>
    <t>TO DATE</t>
  </si>
  <si>
    <t>Basis of Preparation and Accounting Policies</t>
  </si>
  <si>
    <t>Audit Report of Preceding Annual Financial Statements</t>
  </si>
  <si>
    <t>Seasonality Or Cyclicality Of Interim Operations</t>
  </si>
  <si>
    <t>Extraordinary Items and Unusual Ordinary Items</t>
  </si>
  <si>
    <r>
      <t xml:space="preserve">9 Months Period Ended                    </t>
    </r>
    <r>
      <rPr>
        <u val="single"/>
        <sz val="8"/>
        <rFont val="Arial"/>
        <family val="2"/>
      </rPr>
      <t>31 March 2003</t>
    </r>
  </si>
  <si>
    <t>Balance at 31 March 2003</t>
  </si>
  <si>
    <t>The following  are the material litigations whereby the Group  and the Company are engaged as Defendant:-</t>
  </si>
  <si>
    <t>28.2</t>
  </si>
  <si>
    <t>Seal Incorporated Berhad vs. Selayang Mall Sdn Bhd For The Sum Of RM12,124,065.14</t>
  </si>
  <si>
    <t>Changes in Accounting Estimates</t>
  </si>
  <si>
    <t>CURRENCY TRANSLATION DIFFERENCES</t>
  </si>
  <si>
    <t>Issuances, Cancellations, Repurchases, Resale and Repayments of Debts and Equity Securities</t>
  </si>
  <si>
    <t>No dividend has been recommended and paid during the current quarter and financial year-to-date.</t>
  </si>
  <si>
    <t>Business Segments</t>
  </si>
  <si>
    <t>Contingent Liabilities and Contingent Assets</t>
  </si>
  <si>
    <t xml:space="preserve">(a) </t>
  </si>
  <si>
    <t>Guarantees</t>
  </si>
  <si>
    <t>Guarantees to banks for credit facilities extended to subsidiary companies</t>
  </si>
  <si>
    <t>There was no change since the last annual Balance Sheet date up to the date of this report.</t>
  </si>
  <si>
    <t xml:space="preserve">(b) </t>
  </si>
  <si>
    <t>Litigations</t>
  </si>
  <si>
    <t>Write-down of Inventories to Net  Realisable Value and the Reversal of Such a Write-Down</t>
  </si>
  <si>
    <t>There is no write-down of inventories to net realisable value and the reversal of such a write-down during the current quarter and financial year-to-date.</t>
  </si>
  <si>
    <t>Loss from the Impairment of Property, Plant and Equipment, Intangible Assets or Other Assets, and the Reversal of Such An Impairment Loss</t>
  </si>
  <si>
    <t>Reversal of any Provision for The Costs of Restructuring</t>
  </si>
  <si>
    <t>No provision for the costs of restructuring has been made as at the end of the current quarter.</t>
  </si>
  <si>
    <t>Acquisitions and Disposals of Items of Property, Plant and Equipment</t>
  </si>
  <si>
    <t>current quarter</t>
  </si>
  <si>
    <t>financial                     year-to-date</t>
  </si>
  <si>
    <t>a)</t>
  </si>
  <si>
    <t>Acquisitions of property, plant and equipment - at cost</t>
  </si>
  <si>
    <t>b)</t>
  </si>
  <si>
    <t>Disposals of property, plant and equipment:</t>
  </si>
  <si>
    <t>Proceeds from disposal</t>
  </si>
  <si>
    <t>Net Book Value at the date of disposals</t>
  </si>
  <si>
    <t>Gain/ (Loss) on disposals</t>
  </si>
  <si>
    <t>Commitments for the Purchase of Property, Plant and Equipment</t>
  </si>
  <si>
    <t>Litigation Settlements</t>
  </si>
  <si>
    <t>The status of material litigations are disclosed in Note 28.</t>
  </si>
  <si>
    <t>Fundamental Errors</t>
  </si>
  <si>
    <t>Debt Default Or Any Breach of A Debt Covenant</t>
  </si>
  <si>
    <t>Related Party Transactions</t>
  </si>
  <si>
    <t>Tax Charges and Variance Between the Effective and Statutory Tax Rate</t>
  </si>
  <si>
    <t>There  was  no  tax  charge  for the current quarter and financial year-to-date.</t>
  </si>
  <si>
    <t>Profit/ (Loss) On Sale of Unquoted Investments / Properties</t>
  </si>
  <si>
    <t>There is no purchase or disposal of quoted securities during  the  current  quarter  and  financial  year-to-date. The investments in quoted shares as at end of the reporting period is:</t>
  </si>
  <si>
    <t>Proposed Private Placement</t>
  </si>
  <si>
    <t>Proposed Disposal of Land</t>
  </si>
  <si>
    <t>There was no sale of investment or properties for the current quarter and financial year-to-date.</t>
  </si>
  <si>
    <t>The Company had on 17 August 2001 entered into two (2) conditional sale and purchase agreements with Adland Sdn. Bhd. (Adland)  to  dispose  of  the  Cheras  Land  measuring  approximately  31.95  acres for a cash consideration of RM21 million. The Company had on 6 June 2002 received a letter from Adland's solicitor giving notice to terminate the Sale  and  Purchase  Agreements.  The  Company  had  on  10  June  2002  made  an  announcement concerning the termination of the Sale and Purchase Agreements with Adland.</t>
  </si>
  <si>
    <t xml:space="preserve">(c) </t>
  </si>
  <si>
    <t>Proposed Joint Venture for the Development of Land located at Cheras</t>
  </si>
  <si>
    <t>The Company has  on  21 June 2002  entered  into  a joint venture agreement (JVA) as  a  land  owner for  the  purpose  of  development  on  freehold  land  located  at  Cheras,  measuring  approximately 31.95 acres, into a mixed  development  including but  not  limited  to  residential development.  The developer shall pay the Company RM21,000,000 progressively till 31 March 2004.</t>
  </si>
  <si>
    <t>As at 31 March 2003, the Group's total default in payments to financial institutions in respect of various credit facilities is RM1.15 million.</t>
  </si>
  <si>
    <t>Total  paid up capital at 31 March 2003</t>
  </si>
  <si>
    <t>The principal non-cash transactions for the financial period ended 31 March 2003 are the direct remittance of certain rental income amounting  to RM2.492million ( financial year ended 30 June 2002: RM3.534 million) to repay the borrowings of the Group and the Company.</t>
  </si>
  <si>
    <t>There were no material  events  subsequent  to  the  end  of  the  current quarter.</t>
  </si>
  <si>
    <t>Changes In Material Litigation</t>
  </si>
  <si>
    <t>Great Eastern Mills Berhad vs. Lee Wai Ying For The Sum Of RM7.5 Million</t>
  </si>
  <si>
    <t>The legal action against Lee Wai Ying was for the refund of the advance  of  RM7.5  million  given  for supply of logs but no logs were delivered.</t>
  </si>
  <si>
    <t xml:space="preserve">    </t>
  </si>
  <si>
    <t xml:space="preserve">(b) i) </t>
  </si>
  <si>
    <t>Seal Incorporated Berhad vs. Aik Shing Development Sdn Bhd For The Sum Of RM34,038,150.00</t>
  </si>
  <si>
    <t xml:space="preserve">        </t>
  </si>
  <si>
    <t>The legal action against Aik Shing Development Sdn Bhd (Aik Shing) was for the non-fulfillment  of  the  profit  guarantee  in  respect of  Selayang  Mall  and  Bukit  Maluri  Industrial  Complex  pursuant to the Supplement Agreement dated 16 December 1996 between the  Company,  Aik  Shing and Richlane Corporation Sdn Bhd (Richlane) whereby Aik Shing &amp; Richlane were jointly  and severally liable for any shortfall in the profit before tax of  Selayang  Mall  and  Bukit  Maluri   Industrial Complex for the financial years ended 30 June 1997, 30 June 1998 and 30 June 1999.</t>
  </si>
  <si>
    <t>Interest Paid</t>
  </si>
  <si>
    <t>Net Cash Flow From Operating Activities</t>
  </si>
  <si>
    <t>Development cost paid</t>
  </si>
  <si>
    <t>Bank borrowings</t>
  </si>
  <si>
    <t>whereby the  Group and the Company are engaged  as Plaintiff:-</t>
  </si>
  <si>
    <t xml:space="preserve">  - new drawdown</t>
  </si>
  <si>
    <t xml:space="preserve">  - repayment</t>
  </si>
  <si>
    <t xml:space="preserve">  Less: Private placement incidental expenses</t>
  </si>
  <si>
    <t>Net Cash Flow From/(Used In) Financing Activities</t>
  </si>
  <si>
    <t>CHANGES IN CASH AND CASH EQUIVALENTS</t>
  </si>
  <si>
    <t>CASH AND CASH EQUIVALENTS</t>
  </si>
  <si>
    <t xml:space="preserve">  - at start of  period</t>
  </si>
  <si>
    <t xml:space="preserve">  - at end of  period</t>
  </si>
  <si>
    <t>CONDENSED CONSOLIDATED CASH FLOW STATEMENT</t>
  </si>
  <si>
    <t>Cash from operations</t>
  </si>
  <si>
    <t>Proceeds from private placement</t>
  </si>
  <si>
    <t xml:space="preserve">(The Condensed Consolidated Cash Flow Statement should be read in conjunction with the Annual Financial Report for the year </t>
  </si>
  <si>
    <t xml:space="preserve">  year ended 30 June 2002)</t>
  </si>
  <si>
    <t xml:space="preserve">       </t>
  </si>
  <si>
    <t>The Company is the Supporting Creditor in the matter of  Company Winding Up No.D6-28-437-2000 filed by Perdana Merchant Bankers Berhad against Aik Shing Development  Sdn  Bhd  at  the Kuala Lumpur High  Court. The  matter  was  adjourned  indefinitely  pursuant  to  a  Court Order dated 20 July 2000.</t>
  </si>
  <si>
    <t>Seal Incorporated Berhad vs. Richlane Corporation Sdn Bhd For The Sum Of RM34,038,150.00</t>
  </si>
  <si>
    <t>The legal action against Richlane Corporation  Sdn  Bhd  (Richlane)  was for  the  non-fulfillment of  profit  guarantee  in  respect  of  Selayang  Mall  and  Bukit   Maluri  Industrial  Complex pursuant to the Supplement Agreement dated 16 December 1996 between the  Company,  Aik Shing Development Sdn Bhd (Aik Shing) and Richlane whereby Aik Shing &amp; Richlane were jointly and severally liable for any shortfall in the profit before tax of  Selayang  Mall  and  Bukit  Maluri Industrial Complex for the financial years ended 30 June 1997, 30 June 1998 and 30 June 1999.</t>
  </si>
  <si>
    <t xml:space="preserve">     </t>
  </si>
  <si>
    <t>Comments On Financial Results ( Current Quarter Compared  With Immediate Preceding Quarter)</t>
  </si>
  <si>
    <t>The interim financial report  is unaudited and has been prepared in accordance with MASB 26, Interim Financial Reporting.</t>
  </si>
  <si>
    <t>The interim financial report should be read in conjunction with the audited financial statements of the Group for the year ended 30 June 2002.</t>
  </si>
  <si>
    <t>The accounting policies and methods of computation adopted by the Group in this interim financial report are in consistent with those adopted in the annual financial statements for the year ended 30 June 2002.</t>
  </si>
  <si>
    <t>Manufacturing</t>
  </si>
  <si>
    <t>RM,000</t>
  </si>
  <si>
    <t>At cost,</t>
  </si>
  <si>
    <t>Leasehold land and buildings</t>
  </si>
  <si>
    <t>Less: Portion of profit guarantee received in 1998</t>
  </si>
  <si>
    <t xml:space="preserve">Allowance for permanent diminution in value </t>
  </si>
  <si>
    <t>Property, plant and equipment</t>
  </si>
  <si>
    <t>As at 1.8.02, Wistana has fair value of assets and liabilities as follows:-</t>
  </si>
  <si>
    <t>The additional allowance  for diminution in value of RM7,504,000 during the period was to reflect  the valuation carried out on three pieces of land by an independent professional valuer, Raine &amp; Horne International Zaki + Partners, using the open market value basis.</t>
  </si>
  <si>
    <t>The  increase  in revaluation  of RM98,968,000 made in the period was to reflect the valuation carried out on the entire class   of property  by an independent   professional valuer, Azmi &amp; Co. Sdn Bhd, using the open market value basis.</t>
  </si>
  <si>
    <t>Property development projects</t>
  </si>
  <si>
    <t>(The Condensed Consolidated Statement of Changes In Equity should be read in conjunction with the Annual Financial Report for the financial year ended 30 June 2002)</t>
  </si>
  <si>
    <t xml:space="preserve">The Kuala Lumpur Stock Exchange (KLSE) vide its letter dated 10 April 2002  has approved in  principle the listing of 11,214,000 additional new shares of  RM1/- each to be  issued   pursuant  to the Private Placement.  The Securities Commission (SC) vide  its  letter  dated  6  May  2002 has  also  approved the  Private  Placement  subject  to  the  Guidelines  on  Private  Placement.  SC further  vide  its  letter dated 24 June 2002 has approved the implementation of  the Proposed  Placement  to  be  extended to 22 January 2003. The newly issued shares  totalling 11,214,000 were listed and quoted on the Kuala Lumpur Stock Exchange on 9 August 2002, 10 October 2002 and 1 November 2002 respectively. The utilisation of placement funds up to 23 May 2003 were as follows:- </t>
  </si>
  <si>
    <t xml:space="preserve">Lee Wai Ying was duly adjudged a bankrupt on 16 November 2000 via  Bankruptcy  No. D3-29- 5123-99 by TA Securities  Berhad. The Company's  solicitors has filed  in  the  proof of  debt  on  26 June 2001 and the first creditors' meeting was fixed on 16 May 2002. There is no outcome as   at  to-date and it is pending for Official Assignee's  further action. In the meantime, the bankrupt or her representative has applied to the  court for an  order of discharge and the Company is objecting to the application. The case is fixed for hearing on 8th July 2003. </t>
  </si>
  <si>
    <t>Less: Non-current portion</t>
  </si>
  <si>
    <t>Current portion</t>
  </si>
  <si>
    <t xml:space="preserve">There was a reclassification of development properties from current to non-current assets in this quarter to reflect the development works which are not expected to be completed within the next one to two years normal operating cycle. </t>
  </si>
  <si>
    <t>Certain  creditors  have  filed  claims  against  the  Group   and   the  Company   to   recover   the principal debts amounting  to approximately  RM7.82 million and  RM6.19 million respectively. The  principal  debts  have  been provided  in   the   financial   statements of the  Group  and  the  Company but  no  provisions  has  been  made  for  interest  and   costs pending   the   outcome  and  settlement  of   the  legal   proceedings.  The  Directors  are  of  the  opinion   that   such   contingent   liabilities  i.e. interest  and  costs,  if  any, are  not  significant   to   the  financial statements of the Group and the Company.</t>
  </si>
  <si>
    <t>The Group's turnover in the current quarter was RM3.177 million as compared to RM3.160 million in  the preceding  quarter. The increase in the Group's turnover was mainly due to the increase in rental income from the investment properties. The Group recorded a loss before taxation  of  RM1.388 million in the current quarter as  compared  to  a  loss  before  taxation  of  RM1.009 million  in  the  preceding quarter. The results of the current quarter have changed due to the higher finance cost incurred as a result of new investment in property development.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</si>
</sst>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0.0"/>
    <numFmt numFmtId="169" formatCode="0.0000000"/>
    <numFmt numFmtId="170" formatCode="0.000000"/>
    <numFmt numFmtId="171" formatCode="0.00000"/>
    <numFmt numFmtId="172" formatCode="0.0000"/>
    <numFmt numFmtId="173" formatCode="0.000"/>
    <numFmt numFmtId="174" formatCode="00000"/>
    <numFmt numFmtId="175" formatCode="_(* #,##0.000_);_(* \(#,##0.000\);_(* &quot;-&quot;???_);_(@_)"/>
    <numFmt numFmtId="176" formatCode="d\-mmm\-yyyy"/>
    <numFmt numFmtId="177" formatCode="d/mmm/yyyy"/>
    <numFmt numFmtId="178" formatCode="d/mmm/yy"/>
    <numFmt numFmtId="179" formatCode="#,##0.000"/>
    <numFmt numFmtId="180" formatCode="#,##0.0"/>
    <numFmt numFmtId="181" formatCode="_(* #,##0.0_);_(* \(#,##0.0\);_(* &quot;-&quot;_);_(@_)"/>
    <numFmt numFmtId="182" formatCode="_(* #,##0.00_);_(* \(#,##0.00\);_(* &quot;-&quot;_);_(@_)"/>
    <numFmt numFmtId="183" formatCode="0.00_);\(0.00\)"/>
    <numFmt numFmtId="184" formatCode="0.00;[Red]0.00"/>
    <numFmt numFmtId="185" formatCode="0.0;[Red]0.0"/>
    <numFmt numFmtId="186" formatCode="0;[Red]0"/>
  </numFmts>
  <fonts count="12">
    <font>
      <sz val="10"/>
      <name val="Arial"/>
      <family val="0"/>
    </font>
    <font>
      <u val="single"/>
      <sz val="10"/>
      <color indexed="12"/>
      <name val="Arial"/>
      <family val="0"/>
    </font>
    <font>
      <u val="single"/>
      <sz val="10"/>
      <color indexed="36"/>
      <name val="Arial"/>
      <family val="0"/>
    </font>
    <font>
      <b/>
      <sz val="10"/>
      <name val="Arial"/>
      <family val="2"/>
    </font>
    <font>
      <b/>
      <sz val="8"/>
      <name val="Arial"/>
      <family val="2"/>
    </font>
    <font>
      <sz val="8"/>
      <name val="Arial"/>
      <family val="2"/>
    </font>
    <font>
      <u val="single"/>
      <sz val="8"/>
      <name val="Arial"/>
      <family val="2"/>
    </font>
    <font>
      <sz val="12"/>
      <name val="Arial"/>
      <family val="2"/>
    </font>
    <font>
      <b/>
      <sz val="12"/>
      <name val="Arial"/>
      <family val="2"/>
    </font>
    <font>
      <u val="single"/>
      <sz val="12"/>
      <name val="Arial"/>
      <family val="2"/>
    </font>
    <font>
      <b/>
      <u val="single"/>
      <sz val="12"/>
      <name val="Arial"/>
      <family val="2"/>
    </font>
    <font>
      <sz val="12"/>
      <color indexed="8"/>
      <name val="Arial"/>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166" fontId="0" fillId="0" borderId="0" xfId="15" applyNumberFormat="1" applyFont="1" applyAlignment="1">
      <alignment horizontal="center"/>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center"/>
    </xf>
    <xf numFmtId="166" fontId="0" fillId="0" borderId="0" xfId="0" applyNumberFormat="1" applyAlignment="1">
      <alignment/>
    </xf>
    <xf numFmtId="0" fontId="0" fillId="0" borderId="0" xfId="0" applyAlignment="1">
      <alignment horizontal="right"/>
    </xf>
    <xf numFmtId="0" fontId="0" fillId="0" borderId="0" xfId="0"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6" fontId="0" fillId="0" borderId="0" xfId="0" applyNumberFormat="1" applyFont="1" applyAlignment="1">
      <alignment horizontal="center"/>
    </xf>
    <xf numFmtId="2" fontId="0" fillId="0" borderId="0" xfId="0" applyNumberFormat="1" applyAlignment="1">
      <alignment/>
    </xf>
    <xf numFmtId="166" fontId="0" fillId="0" borderId="1" xfId="15" applyNumberFormat="1" applyFont="1" applyBorder="1" applyAlignment="1">
      <alignment horizontal="center"/>
    </xf>
    <xf numFmtId="166" fontId="0" fillId="0" borderId="0" xfId="15" applyNumberFormat="1" applyFont="1" applyBorder="1" applyAlignment="1">
      <alignment horizontal="center"/>
    </xf>
    <xf numFmtId="166" fontId="0" fillId="0" borderId="1" xfId="0" applyNumberFormat="1" applyFont="1" applyBorder="1" applyAlignment="1">
      <alignment horizontal="center"/>
    </xf>
    <xf numFmtId="0" fontId="3" fillId="0" borderId="0" xfId="0" applyFont="1" applyAlignment="1">
      <alignment/>
    </xf>
    <xf numFmtId="15" fontId="0" fillId="0" borderId="0" xfId="0" applyNumberFormat="1" applyFont="1" applyAlignment="1">
      <alignment/>
    </xf>
    <xf numFmtId="0" fontId="0" fillId="0" borderId="0" xfId="0" applyNumberFormat="1" applyAlignment="1" quotePrefix="1">
      <alignment horizontal="center"/>
    </xf>
    <xf numFmtId="14" fontId="0" fillId="0" borderId="0" xfId="0" applyNumberFormat="1" applyAlignment="1" quotePrefix="1">
      <alignment horizontal="center"/>
    </xf>
    <xf numFmtId="166" fontId="0" fillId="0" borderId="0" xfId="15" applyNumberFormat="1" applyAlignment="1">
      <alignment/>
    </xf>
    <xf numFmtId="14" fontId="0" fillId="0" borderId="0" xfId="0" applyNumberFormat="1" applyAlignment="1">
      <alignment horizontal="center"/>
    </xf>
    <xf numFmtId="0" fontId="0" fillId="0" borderId="0" xfId="0" applyFont="1" applyFill="1"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10" xfId="0" applyBorder="1" applyAlignment="1">
      <alignment/>
    </xf>
    <xf numFmtId="0" fontId="0" fillId="0" borderId="8" xfId="0" applyBorder="1" applyAlignment="1">
      <alignment/>
    </xf>
    <xf numFmtId="0" fontId="0" fillId="0" borderId="6" xfId="0" applyBorder="1" applyAlignment="1">
      <alignment horizontal="right"/>
    </xf>
    <xf numFmtId="0" fontId="0" fillId="0" borderId="6" xfId="0" applyBorder="1" applyAlignment="1">
      <alignment horizontal="left"/>
    </xf>
    <xf numFmtId="0" fontId="0" fillId="0" borderId="11"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166" fontId="0" fillId="0" borderId="0" xfId="0" applyNumberFormat="1" applyFont="1" applyAlignment="1">
      <alignment/>
    </xf>
    <xf numFmtId="49" fontId="0" fillId="0" borderId="0" xfId="0" applyNumberFormat="1" applyFont="1" applyAlignment="1">
      <alignment/>
    </xf>
    <xf numFmtId="166" fontId="0" fillId="0" borderId="0" xfId="0" applyNumberFormat="1" applyFont="1" applyBorder="1" applyAlignment="1">
      <alignment horizontal="center"/>
    </xf>
    <xf numFmtId="166" fontId="0" fillId="0" borderId="12" xfId="15" applyNumberFormat="1" applyBorder="1" applyAlignment="1">
      <alignment horizontal="center"/>
    </xf>
    <xf numFmtId="0" fontId="0" fillId="0" borderId="10" xfId="0" applyBorder="1" applyAlignment="1">
      <alignment horizontal="left"/>
    </xf>
    <xf numFmtId="2" fontId="0" fillId="0" borderId="9" xfId="0" applyNumberFormat="1" applyBorder="1" applyAlignment="1">
      <alignment/>
    </xf>
    <xf numFmtId="2" fontId="0" fillId="0" borderId="10" xfId="0" applyNumberFormat="1" applyBorder="1" applyAlignment="1">
      <alignment/>
    </xf>
    <xf numFmtId="2" fontId="0" fillId="0" borderId="8" xfId="0" applyNumberFormat="1" applyBorder="1" applyAlignment="1">
      <alignment/>
    </xf>
    <xf numFmtId="166" fontId="0" fillId="0" borderId="0" xfId="0" applyNumberFormat="1" applyFont="1" applyAlignment="1">
      <alignment/>
    </xf>
    <xf numFmtId="166" fontId="0" fillId="0" borderId="0" xfId="15" applyNumberFormat="1" applyAlignment="1">
      <alignment horizontal="center"/>
    </xf>
    <xf numFmtId="166" fontId="0" fillId="0" borderId="1" xfId="15" applyNumberFormat="1" applyBorder="1" applyAlignment="1">
      <alignment horizontal="center"/>
    </xf>
    <xf numFmtId="166" fontId="0" fillId="0" borderId="0" xfId="0" applyNumberFormat="1" applyAlignment="1">
      <alignment horizontal="center"/>
    </xf>
    <xf numFmtId="166" fontId="0" fillId="0" borderId="13" xfId="0" applyNumberFormat="1" applyBorder="1" applyAlignment="1">
      <alignment horizontal="center"/>
    </xf>
    <xf numFmtId="166" fontId="0" fillId="0" borderId="0" xfId="15" applyNumberFormat="1" applyFill="1" applyBorder="1" applyAlignment="1">
      <alignment horizontal="center"/>
    </xf>
    <xf numFmtId="166" fontId="0" fillId="0" borderId="13" xfId="15" applyNumberFormat="1" applyBorder="1" applyAlignment="1">
      <alignment horizontal="center"/>
    </xf>
    <xf numFmtId="3" fontId="0" fillId="0" borderId="9" xfId="0" applyNumberFormat="1" applyBorder="1" applyAlignment="1">
      <alignment/>
    </xf>
    <xf numFmtId="14" fontId="0" fillId="0" borderId="9" xfId="0" applyNumberFormat="1" applyBorder="1" applyAlignment="1" quotePrefix="1">
      <alignment horizontal="center"/>
    </xf>
    <xf numFmtId="166" fontId="0" fillId="0" borderId="0" xfId="15" applyNumberFormat="1" applyBorder="1" applyAlignment="1">
      <alignment horizontal="center"/>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left" wrapText="1" shrinkToFit="1"/>
    </xf>
    <xf numFmtId="0" fontId="5" fillId="0" borderId="0" xfId="0" applyFont="1" applyAlignment="1">
      <alignment wrapText="1" shrinkToFit="1"/>
    </xf>
    <xf numFmtId="0" fontId="5" fillId="0" borderId="1" xfId="0" applyFont="1" applyBorder="1" applyAlignment="1">
      <alignment horizontal="center" wrapText="1" shrinkToFit="1"/>
    </xf>
    <xf numFmtId="0" fontId="5" fillId="0" borderId="0" xfId="0" applyFont="1" applyBorder="1" applyAlignment="1">
      <alignment horizontal="center" wrapText="1" shrinkToFit="1"/>
    </xf>
    <xf numFmtId="0" fontId="5" fillId="0" borderId="0" xfId="0" applyFont="1" applyAlignment="1">
      <alignment horizontal="center"/>
    </xf>
    <xf numFmtId="0" fontId="5" fillId="0" borderId="0" xfId="0" applyFont="1" applyBorder="1" applyAlignment="1">
      <alignment horizontal="center"/>
    </xf>
    <xf numFmtId="166" fontId="5" fillId="0" borderId="0" xfId="15" applyNumberFormat="1" applyFont="1" applyAlignment="1">
      <alignment/>
    </xf>
    <xf numFmtId="166" fontId="5" fillId="0" borderId="0" xfId="15" applyNumberFormat="1" applyFont="1" applyBorder="1" applyAlignment="1">
      <alignment/>
    </xf>
    <xf numFmtId="166" fontId="5" fillId="0" borderId="12" xfId="15" applyNumberFormat="1" applyFont="1" applyBorder="1" applyAlignment="1">
      <alignment/>
    </xf>
    <xf numFmtId="0" fontId="5" fillId="0" borderId="0" xfId="0" applyFont="1" applyAlignment="1">
      <alignment horizontal="center" wrapText="1" shrinkToFit="1"/>
    </xf>
    <xf numFmtId="3" fontId="0" fillId="0" borderId="10" xfId="15" applyNumberFormat="1" applyBorder="1" applyAlignment="1">
      <alignment/>
    </xf>
    <xf numFmtId="0" fontId="0" fillId="0" borderId="4" xfId="0" applyBorder="1" applyAlignment="1">
      <alignment horizontal="center"/>
    </xf>
    <xf numFmtId="44" fontId="0" fillId="0" borderId="0" xfId="17" applyAlignment="1">
      <alignment/>
    </xf>
    <xf numFmtId="4" fontId="0" fillId="0" borderId="8" xfId="15" applyNumberFormat="1" applyBorder="1" applyAlignment="1">
      <alignment/>
    </xf>
    <xf numFmtId="4" fontId="0" fillId="0" borderId="3" xfId="15" applyNumberFormat="1" applyBorder="1" applyAlignment="1">
      <alignment horizontal="center"/>
    </xf>
    <xf numFmtId="4" fontId="0" fillId="0" borderId="0" xfId="15" applyNumberFormat="1" applyAlignment="1">
      <alignment/>
    </xf>
    <xf numFmtId="3" fontId="0" fillId="0" borderId="1" xfId="15" applyNumberFormat="1" applyBorder="1" applyAlignment="1">
      <alignment/>
    </xf>
    <xf numFmtId="166" fontId="0" fillId="0" borderId="9" xfId="15" applyNumberFormat="1" applyBorder="1" applyAlignment="1">
      <alignment/>
    </xf>
    <xf numFmtId="3" fontId="0" fillId="0" borderId="0" xfId="15" applyNumberFormat="1" applyAlignment="1">
      <alignment/>
    </xf>
    <xf numFmtId="3" fontId="0" fillId="0" borderId="9" xfId="15" applyNumberFormat="1" applyBorder="1" applyAlignment="1">
      <alignment/>
    </xf>
    <xf numFmtId="3" fontId="0" fillId="0" borderId="0" xfId="15" applyNumberFormat="1" applyBorder="1" applyAlignment="1">
      <alignment/>
    </xf>
    <xf numFmtId="3" fontId="0" fillId="0" borderId="0" xfId="15" applyNumberFormat="1" applyAlignment="1">
      <alignment horizontal="center"/>
    </xf>
    <xf numFmtId="3" fontId="0" fillId="0" borderId="1" xfId="15" applyNumberFormat="1" applyFont="1" applyBorder="1" applyAlignment="1">
      <alignment/>
    </xf>
    <xf numFmtId="3" fontId="0" fillId="0" borderId="8" xfId="15" applyNumberFormat="1" applyBorder="1" applyAlignment="1">
      <alignment/>
    </xf>
    <xf numFmtId="49" fontId="0" fillId="0" borderId="1" xfId="15" applyNumberFormat="1" applyFont="1" applyBorder="1" applyAlignment="1">
      <alignment horizontal="center"/>
    </xf>
    <xf numFmtId="3" fontId="0" fillId="0" borderId="2" xfId="15" applyNumberFormat="1" applyBorder="1" applyAlignment="1">
      <alignment/>
    </xf>
    <xf numFmtId="3" fontId="0" fillId="0" borderId="6" xfId="15" applyNumberFormat="1" applyBorder="1" applyAlignment="1">
      <alignment/>
    </xf>
    <xf numFmtId="3" fontId="0" fillId="0" borderId="3" xfId="15" applyNumberFormat="1" applyBorder="1" applyAlignment="1">
      <alignment/>
    </xf>
    <xf numFmtId="4" fontId="0" fillId="0" borderId="10" xfId="15" applyNumberFormat="1" applyFont="1" applyBorder="1" applyAlignment="1">
      <alignment/>
    </xf>
    <xf numFmtId="3" fontId="0" fillId="0" borderId="9" xfId="15" applyNumberFormat="1" applyFont="1" applyBorder="1" applyAlignment="1">
      <alignment horizontal="right"/>
    </xf>
    <xf numFmtId="3" fontId="0" fillId="0" borderId="0" xfId="15" applyNumberFormat="1" applyFont="1" applyBorder="1" applyAlignment="1">
      <alignment horizontal="right"/>
    </xf>
    <xf numFmtId="4" fontId="0" fillId="0" borderId="10" xfId="15" applyNumberFormat="1" applyBorder="1" applyAlignment="1">
      <alignment/>
    </xf>
    <xf numFmtId="4" fontId="0" fillId="0" borderId="1" xfId="15" applyNumberFormat="1" applyBorder="1" applyAlignment="1">
      <alignment/>
    </xf>
    <xf numFmtId="4" fontId="0" fillId="0" borderId="9" xfId="15" applyNumberFormat="1" applyBorder="1" applyAlignment="1">
      <alignment/>
    </xf>
    <xf numFmtId="4" fontId="0" fillId="0" borderId="0" xfId="15" applyNumberFormat="1" applyBorder="1" applyAlignment="1">
      <alignment/>
    </xf>
    <xf numFmtId="43" fontId="0" fillId="0" borderId="8" xfId="15" applyBorder="1" applyAlignment="1">
      <alignment/>
    </xf>
    <xf numFmtId="166" fontId="0" fillId="0" borderId="0" xfId="15" applyNumberFormat="1" applyFont="1" applyAlignment="1">
      <alignment horizontal="center"/>
    </xf>
    <xf numFmtId="49" fontId="0" fillId="0" borderId="0" xfId="15" applyNumberFormat="1" applyFont="1" applyAlignment="1">
      <alignment horizontal="center"/>
    </xf>
    <xf numFmtId="43" fontId="0" fillId="0" borderId="0" xfId="15" applyAlignment="1">
      <alignment/>
    </xf>
    <xf numFmtId="43" fontId="0" fillId="0" borderId="0" xfId="15" applyFont="1" applyAlignment="1">
      <alignment horizontal="right"/>
    </xf>
    <xf numFmtId="4" fontId="0" fillId="0" borderId="6" xfId="15" applyNumberFormat="1" applyFont="1" applyBorder="1" applyAlignment="1">
      <alignment/>
    </xf>
    <xf numFmtId="3" fontId="0" fillId="0" borderId="10" xfId="15" applyNumberFormat="1" applyFont="1" applyBorder="1" applyAlignment="1">
      <alignment horizontal="right"/>
    </xf>
    <xf numFmtId="3" fontId="0" fillId="0" borderId="9" xfId="15" applyNumberFormat="1" applyBorder="1" applyAlignment="1">
      <alignment horizontal="right"/>
    </xf>
    <xf numFmtId="14" fontId="0" fillId="0" borderId="4" xfId="0" applyNumberFormat="1" applyBorder="1" applyAlignment="1" quotePrefix="1">
      <alignment horizontal="center"/>
    </xf>
    <xf numFmtId="0" fontId="0" fillId="0" borderId="6" xfId="0" applyBorder="1" applyAlignment="1">
      <alignment horizontal="center"/>
    </xf>
    <xf numFmtId="0" fontId="0" fillId="0" borderId="5" xfId="0" applyBorder="1" applyAlignment="1">
      <alignment/>
    </xf>
    <xf numFmtId="44" fontId="0" fillId="0" borderId="11" xfId="17" applyBorder="1" applyAlignment="1">
      <alignment/>
    </xf>
    <xf numFmtId="166" fontId="5" fillId="0" borderId="8" xfId="15" applyNumberFormat="1" applyFont="1" applyBorder="1" applyAlignment="1">
      <alignment/>
    </xf>
    <xf numFmtId="166" fontId="5" fillId="0" borderId="9" xfId="15" applyNumberFormat="1" applyFont="1" applyBorder="1" applyAlignment="1">
      <alignment/>
    </xf>
    <xf numFmtId="166" fontId="5" fillId="0" borderId="10" xfId="15" applyNumberFormat="1" applyFont="1" applyBorder="1" applyAlignment="1">
      <alignment/>
    </xf>
    <xf numFmtId="166" fontId="5" fillId="0" borderId="13" xfId="15" applyNumberFormat="1" applyFont="1" applyBorder="1" applyAlignment="1">
      <alignment/>
    </xf>
    <xf numFmtId="166" fontId="5" fillId="0" borderId="1" xfId="15" applyNumberFormat="1" applyFont="1" applyBorder="1" applyAlignment="1">
      <alignment/>
    </xf>
    <xf numFmtId="3" fontId="0" fillId="0" borderId="9" xfId="15" applyNumberForma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7" fillId="0" borderId="0" xfId="0" applyFont="1" applyAlignment="1">
      <alignment horizontal="right"/>
    </xf>
    <xf numFmtId="0" fontId="7" fillId="0" borderId="0" xfId="0" applyFont="1" applyAlignment="1">
      <alignment horizontal="left" wrapText="1" shrinkToFit="1"/>
    </xf>
    <xf numFmtId="0" fontId="7" fillId="0" borderId="0" xfId="0" applyFont="1" applyAlignment="1">
      <alignment/>
    </xf>
    <xf numFmtId="0" fontId="8" fillId="0" borderId="0" xfId="0" applyFont="1" applyAlignment="1">
      <alignment horizontal="left"/>
    </xf>
    <xf numFmtId="0" fontId="8" fillId="0" borderId="0" xfId="0" applyFont="1" applyAlignment="1">
      <alignment vertical="top"/>
    </xf>
    <xf numFmtId="0" fontId="7" fillId="0" borderId="0" xfId="0" applyFont="1" applyAlignment="1">
      <alignment horizontal="center"/>
    </xf>
    <xf numFmtId="0" fontId="7" fillId="0" borderId="0" xfId="0" applyFont="1" applyAlignment="1">
      <alignment vertical="top" wrapText="1"/>
    </xf>
    <xf numFmtId="0" fontId="7" fillId="0" borderId="0" xfId="0" applyFont="1" applyBorder="1" applyAlignment="1">
      <alignment horizontal="center"/>
    </xf>
    <xf numFmtId="0" fontId="7" fillId="0" borderId="0" xfId="0" applyFont="1" applyAlignment="1">
      <alignment horizontal="right" wrapText="1" shrinkToFit="1"/>
    </xf>
    <xf numFmtId="0" fontId="7" fillId="0" borderId="0" xfId="0" applyFont="1" applyBorder="1" applyAlignment="1">
      <alignment horizontal="right"/>
    </xf>
    <xf numFmtId="0" fontId="7" fillId="0" borderId="1" xfId="0" applyFont="1" applyBorder="1" applyAlignment="1">
      <alignment horizontal="right"/>
    </xf>
    <xf numFmtId="166" fontId="7" fillId="0" borderId="0" xfId="15" applyNumberFormat="1" applyFont="1" applyAlignment="1">
      <alignment/>
    </xf>
    <xf numFmtId="166" fontId="7" fillId="0" borderId="0" xfId="15" applyNumberFormat="1" applyFont="1" applyAlignment="1">
      <alignment horizontal="center"/>
    </xf>
    <xf numFmtId="166" fontId="7" fillId="0" borderId="0" xfId="15" applyNumberFormat="1" applyFont="1" applyBorder="1" applyAlignment="1">
      <alignment horizontal="center"/>
    </xf>
    <xf numFmtId="166" fontId="7" fillId="0" borderId="0" xfId="15" applyNumberFormat="1" applyFont="1" applyBorder="1" applyAlignment="1">
      <alignment/>
    </xf>
    <xf numFmtId="43" fontId="7" fillId="0" borderId="0" xfId="15" applyFont="1" applyAlignment="1">
      <alignment/>
    </xf>
    <xf numFmtId="166" fontId="7" fillId="0" borderId="12" xfId="0" applyNumberFormat="1" applyFont="1" applyBorder="1" applyAlignment="1">
      <alignment/>
    </xf>
    <xf numFmtId="166" fontId="7" fillId="0" borderId="12" xfId="15" applyNumberFormat="1" applyFont="1" applyBorder="1" applyAlignment="1">
      <alignment horizontal="center"/>
    </xf>
    <xf numFmtId="166" fontId="7" fillId="0" borderId="12" xfId="15" applyNumberFormat="1" applyFont="1" applyBorder="1" applyAlignment="1">
      <alignment/>
    </xf>
    <xf numFmtId="0" fontId="7" fillId="0" borderId="0" xfId="0" applyFont="1" applyBorder="1" applyAlignment="1">
      <alignment/>
    </xf>
    <xf numFmtId="0" fontId="7" fillId="0" borderId="0" xfId="0" applyFont="1" applyAlignment="1">
      <alignment vertical="top"/>
    </xf>
    <xf numFmtId="0" fontId="8" fillId="0" borderId="0" xfId="0" applyFont="1" applyAlignment="1">
      <alignment/>
    </xf>
    <xf numFmtId="0" fontId="8" fillId="0" borderId="0" xfId="0" applyFont="1" applyAlignment="1">
      <alignment horizontal="left" wrapText="1" shrinkToFit="1"/>
    </xf>
    <xf numFmtId="0" fontId="8" fillId="0" borderId="0" xfId="0" applyFont="1" applyAlignment="1">
      <alignment horizontal="left" vertical="top" wrapText="1" shrinkToFit="1"/>
    </xf>
    <xf numFmtId="0" fontId="7" fillId="0" borderId="0" xfId="0" applyFont="1" applyAlignment="1">
      <alignment horizontal="center" wrapText="1" shrinkToFit="1"/>
    </xf>
    <xf numFmtId="166" fontId="7" fillId="0" borderId="1" xfId="15" applyNumberFormat="1" applyFont="1" applyBorder="1" applyAlignment="1">
      <alignment/>
    </xf>
    <xf numFmtId="166" fontId="7" fillId="0" borderId="8" xfId="15" applyNumberFormat="1" applyFont="1" applyBorder="1" applyAlignment="1">
      <alignment/>
    </xf>
    <xf numFmtId="166" fontId="7" fillId="0" borderId="10" xfId="15" applyNumberFormat="1" applyFont="1" applyBorder="1" applyAlignment="1">
      <alignment/>
    </xf>
    <xf numFmtId="166" fontId="7" fillId="0" borderId="13" xfId="15" applyNumberFormat="1" applyFont="1" applyBorder="1" applyAlignment="1">
      <alignment/>
    </xf>
    <xf numFmtId="166" fontId="7" fillId="0" borderId="0" xfId="0" applyNumberFormat="1" applyFont="1" applyAlignment="1">
      <alignment/>
    </xf>
    <xf numFmtId="0" fontId="7" fillId="0" borderId="0" xfId="0" applyFont="1" applyAlignment="1">
      <alignment horizontal="left"/>
    </xf>
    <xf numFmtId="166" fontId="7" fillId="0" borderId="0" xfId="15" applyNumberFormat="1" applyFont="1" applyAlignment="1">
      <alignment/>
    </xf>
    <xf numFmtId="166" fontId="7" fillId="0" borderId="0" xfId="15" applyNumberFormat="1" applyFont="1" applyAlignment="1">
      <alignment horizontal="right"/>
    </xf>
    <xf numFmtId="0" fontId="7" fillId="0" borderId="1" xfId="0" applyFont="1" applyBorder="1" applyAlignment="1">
      <alignment/>
    </xf>
    <xf numFmtId="0" fontId="7" fillId="0" borderId="1" xfId="15" applyNumberFormat="1" applyFont="1" applyBorder="1" applyAlignment="1">
      <alignment horizontal="right"/>
    </xf>
    <xf numFmtId="0" fontId="7" fillId="0" borderId="13" xfId="15" applyNumberFormat="1" applyFont="1" applyBorder="1" applyAlignment="1">
      <alignment horizontal="right"/>
    </xf>
    <xf numFmtId="166" fontId="7" fillId="0" borderId="13" xfId="15" applyNumberFormat="1" applyFont="1" applyBorder="1" applyAlignment="1">
      <alignment horizontal="right"/>
    </xf>
    <xf numFmtId="0" fontId="10" fillId="0" borderId="0" xfId="0" applyFont="1" applyAlignment="1">
      <alignment/>
    </xf>
    <xf numFmtId="0" fontId="7" fillId="0" borderId="0" xfId="0" applyFont="1" applyBorder="1" applyAlignment="1">
      <alignment horizontal="center" wrapText="1" shrinkToFit="1"/>
    </xf>
    <xf numFmtId="0" fontId="9" fillId="0" borderId="0" xfId="0" applyFont="1" applyBorder="1" applyAlignment="1">
      <alignment horizontal="center"/>
    </xf>
    <xf numFmtId="0" fontId="8" fillId="0" borderId="0" xfId="0" applyFont="1" applyAlignment="1">
      <alignment horizontal="left" vertical="top"/>
    </xf>
    <xf numFmtId="0" fontId="8" fillId="0" borderId="0" xfId="0" applyFont="1" applyAlignment="1">
      <alignment horizontal="center" wrapText="1" shrinkToFit="1"/>
    </xf>
    <xf numFmtId="0" fontId="9" fillId="0" borderId="0" xfId="0" applyFont="1" applyBorder="1" applyAlignment="1">
      <alignment horizontal="center" wrapText="1" shrinkToFit="1"/>
    </xf>
    <xf numFmtId="0" fontId="8" fillId="0" borderId="0" xfId="0" applyFont="1" applyBorder="1" applyAlignment="1">
      <alignment horizontal="center" wrapText="1" shrinkToFit="1"/>
    </xf>
    <xf numFmtId="0" fontId="7" fillId="0" borderId="0" xfId="0" applyFont="1" applyBorder="1" applyAlignment="1">
      <alignment horizontal="left" wrapText="1" shrinkToFit="1"/>
    </xf>
    <xf numFmtId="0" fontId="8" fillId="0" borderId="0" xfId="0" applyFont="1" applyBorder="1" applyAlignment="1">
      <alignment horizontal="left" wrapText="1" shrinkToFit="1"/>
    </xf>
    <xf numFmtId="41" fontId="7" fillId="0" borderId="0" xfId="15" applyNumberFormat="1" applyFont="1" applyAlignment="1">
      <alignment horizontal="right"/>
    </xf>
    <xf numFmtId="41" fontId="7" fillId="0" borderId="0" xfId="0" applyNumberFormat="1" applyFont="1" applyAlignment="1">
      <alignment horizontal="right"/>
    </xf>
    <xf numFmtId="41" fontId="7" fillId="0" borderId="0" xfId="15" applyNumberFormat="1" applyFont="1" applyBorder="1" applyAlignment="1">
      <alignment horizontal="right"/>
    </xf>
    <xf numFmtId="43" fontId="7" fillId="0" borderId="0" xfId="0" applyNumberFormat="1" applyFont="1" applyAlignment="1">
      <alignment horizontal="right"/>
    </xf>
    <xf numFmtId="0" fontId="7" fillId="0" borderId="0" xfId="0" applyFont="1" applyBorder="1" applyAlignment="1">
      <alignment horizontal="left"/>
    </xf>
    <xf numFmtId="43" fontId="7" fillId="0" borderId="0" xfId="0" applyNumberFormat="1" applyFont="1" applyBorder="1" applyAlignment="1">
      <alignment horizontal="right"/>
    </xf>
    <xf numFmtId="41" fontId="7" fillId="0" borderId="0" xfId="0" applyNumberFormat="1" applyFont="1" applyBorder="1" applyAlignment="1">
      <alignment horizontal="right"/>
    </xf>
    <xf numFmtId="41" fontId="7" fillId="0" borderId="3" xfId="15" applyNumberFormat="1" applyFont="1" applyBorder="1" applyAlignment="1">
      <alignment horizontal="right"/>
    </xf>
    <xf numFmtId="41" fontId="7" fillId="0" borderId="3" xfId="0" applyNumberFormat="1" applyFont="1" applyBorder="1" applyAlignment="1">
      <alignment horizontal="right"/>
    </xf>
    <xf numFmtId="41" fontId="7" fillId="0" borderId="14" xfId="0" applyNumberFormat="1" applyFont="1" applyBorder="1" applyAlignment="1">
      <alignment horizontal="right"/>
    </xf>
    <xf numFmtId="166" fontId="7" fillId="0" borderId="0" xfId="15" applyNumberFormat="1" applyFont="1" applyBorder="1" applyAlignment="1">
      <alignment horizontal="right"/>
    </xf>
    <xf numFmtId="0" fontId="8" fillId="0" borderId="0" xfId="0" applyFont="1" applyAlignment="1">
      <alignment horizontal="right"/>
    </xf>
    <xf numFmtId="0" fontId="7" fillId="0" borderId="0" xfId="0" applyFont="1" applyAlignment="1">
      <alignment horizontal="right" vertical="top"/>
    </xf>
    <xf numFmtId="0" fontId="7" fillId="0" borderId="0" xfId="0" applyFont="1" applyAlignment="1" quotePrefix="1">
      <alignment horizontal="left"/>
    </xf>
    <xf numFmtId="0" fontId="9" fillId="0" borderId="0" xfId="0" applyFont="1" applyAlignment="1">
      <alignment horizontal="right"/>
    </xf>
    <xf numFmtId="0" fontId="7" fillId="0" borderId="12" xfId="0" applyFont="1" applyBorder="1" applyAlignment="1">
      <alignment/>
    </xf>
    <xf numFmtId="0" fontId="7" fillId="0" borderId="1" xfId="15" applyNumberFormat="1" applyFont="1" applyBorder="1" applyAlignment="1">
      <alignment/>
    </xf>
    <xf numFmtId="0" fontId="0" fillId="0" borderId="0" xfId="0" applyFont="1" applyAlignment="1" quotePrefix="1">
      <alignment horizontal="left"/>
    </xf>
    <xf numFmtId="166" fontId="7" fillId="0" borderId="1" xfId="0" applyNumberFormat="1" applyFont="1" applyBorder="1" applyAlignment="1">
      <alignment/>
    </xf>
    <xf numFmtId="0" fontId="5" fillId="0" borderId="0" xfId="0" applyFont="1" applyAlignment="1">
      <alignment horizontal="left" wrapText="1" shrinkToFit="1"/>
    </xf>
    <xf numFmtId="0" fontId="7" fillId="0" borderId="0" xfId="0" applyFont="1" applyAlignment="1">
      <alignment horizontal="left" wrapText="1"/>
    </xf>
    <xf numFmtId="0" fontId="7" fillId="0" borderId="0" xfId="0" applyFont="1" applyAlignment="1">
      <alignment horizontal="left" vertical="top" wrapText="1" shrinkToFit="1"/>
    </xf>
    <xf numFmtId="0" fontId="11" fillId="0" borderId="0" xfId="0" applyFont="1" applyAlignment="1">
      <alignment horizontal="left" wrapText="1" shrinkToFit="1"/>
    </xf>
    <xf numFmtId="0" fontId="7" fillId="0" borderId="0" xfId="0" applyFont="1" applyAlignment="1">
      <alignment horizontal="left" wrapText="1" shrinkToFit="1"/>
    </xf>
    <xf numFmtId="0" fontId="7" fillId="0" borderId="0" xfId="0" applyFont="1" applyAlignment="1">
      <alignment vertical="top" wrapText="1" shrinkToFit="1"/>
    </xf>
    <xf numFmtId="0" fontId="7" fillId="0" borderId="0" xfId="0" applyFont="1" applyAlignment="1">
      <alignment wrapText="1"/>
    </xf>
    <xf numFmtId="0" fontId="7" fillId="0" borderId="0" xfId="0" applyFont="1" applyAlignment="1">
      <alignment wrapText="1" shrinkToFit="1"/>
    </xf>
    <xf numFmtId="0" fontId="8" fillId="0" borderId="0" xfId="0" applyFont="1" applyAlignment="1">
      <alignment horizontal="left"/>
    </xf>
    <xf numFmtId="0" fontId="8" fillId="0" borderId="0" xfId="0" applyFont="1" applyAlignment="1">
      <alignment horizontal="center" vertical="top" wrapText="1" shrinkToFit="1"/>
    </xf>
    <xf numFmtId="0" fontId="11" fillId="0" borderId="0" xfId="0" applyFont="1" applyAlignment="1">
      <alignment horizontal="left" wrapText="1"/>
    </xf>
    <xf numFmtId="0" fontId="8" fillId="0" borderId="0" xfId="0" applyFont="1" applyAlignment="1">
      <alignment wrapText="1"/>
    </xf>
    <xf numFmtId="0" fontId="7" fillId="0" borderId="0" xfId="0" applyNumberFormat="1" applyFont="1" applyAlignment="1">
      <alignment horizontal="left" vertical="top" wrapText="1" shrinkToFit="1"/>
    </xf>
    <xf numFmtId="0" fontId="7" fillId="0" borderId="15" xfId="0" applyFont="1" applyBorder="1" applyAlignment="1">
      <alignment horizontal="center"/>
    </xf>
    <xf numFmtId="0" fontId="7" fillId="0" borderId="13"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8</xdr:row>
      <xdr:rowOff>142875</xdr:rowOff>
    </xdr:from>
    <xdr:to>
      <xdr:col>5</xdr:col>
      <xdr:colOff>219075</xdr:colOff>
      <xdr:row>9</xdr:row>
      <xdr:rowOff>0</xdr:rowOff>
    </xdr:to>
    <xdr:sp>
      <xdr:nvSpPr>
        <xdr:cNvPr id="1" name="Line 6"/>
        <xdr:cNvSpPr>
          <a:spLocks/>
        </xdr:cNvSpPr>
      </xdr:nvSpPr>
      <xdr:spPr>
        <a:xfrm>
          <a:off x="2486025" y="128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8</xdr:row>
      <xdr:rowOff>142875</xdr:rowOff>
    </xdr:from>
    <xdr:to>
      <xdr:col>7</xdr:col>
      <xdr:colOff>476250</xdr:colOff>
      <xdr:row>8</xdr:row>
      <xdr:rowOff>142875</xdr:rowOff>
    </xdr:to>
    <xdr:sp>
      <xdr:nvSpPr>
        <xdr:cNvPr id="2" name="Line 7"/>
        <xdr:cNvSpPr>
          <a:spLocks/>
        </xdr:cNvSpPr>
      </xdr:nvSpPr>
      <xdr:spPr>
        <a:xfrm>
          <a:off x="3514725" y="12858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xdr:row>
      <xdr:rowOff>0</xdr:rowOff>
    </xdr:from>
    <xdr:to>
      <xdr:col>7</xdr:col>
      <xdr:colOff>676275</xdr:colOff>
      <xdr:row>10</xdr:row>
      <xdr:rowOff>0</xdr:rowOff>
    </xdr:to>
    <xdr:sp>
      <xdr:nvSpPr>
        <xdr:cNvPr id="3" name="AutoShape 11"/>
        <xdr:cNvSpPr>
          <a:spLocks/>
        </xdr:cNvSpPr>
      </xdr:nvSpPr>
      <xdr:spPr>
        <a:xfrm rot="5423613">
          <a:off x="2276475" y="1143000"/>
          <a:ext cx="21717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fca\My%20Documents\KLSE%20annoucement\Quarterly%20announcement\Wistana%20Realty\Consol%20-%20MAR%2020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amp; BS"/>
      <sheetName val="Cashflow"/>
      <sheetName val="estimate"/>
      <sheetName val="DevProp"/>
      <sheetName val="Adjustments"/>
      <sheetName val="Goodwill"/>
      <sheetName val="Asso"/>
      <sheetName val="WC-devcost pd"/>
      <sheetName val="WR-devcost pd"/>
    </sheetNames>
    <sheetDataSet>
      <sheetData sheetId="0">
        <row r="38">
          <cell r="K38">
            <v>-3203692.54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16"/>
  <sheetViews>
    <sheetView zoomScale="75" zoomScaleNormal="75" workbookViewId="0" topLeftCell="A1">
      <selection activeCell="E22" sqref="E22"/>
    </sheetView>
  </sheetViews>
  <sheetFormatPr defaultColWidth="9.140625" defaultRowHeight="12.75"/>
  <cols>
    <col min="1" max="1" width="4.7109375" style="0" customWidth="1"/>
    <col min="2" max="2" width="3.140625" style="2" customWidth="1"/>
    <col min="3" max="3" width="3.421875" style="2" customWidth="1"/>
    <col min="4" max="4" width="43.421875" style="0" bestFit="1" customWidth="1"/>
    <col min="5" max="5" width="21.57421875" style="0" bestFit="1" customWidth="1"/>
    <col min="6" max="6" width="19.7109375" style="0" bestFit="1" customWidth="1"/>
    <col min="7" max="7" width="21.57421875" style="0" bestFit="1" customWidth="1"/>
    <col min="8" max="8" width="20.421875" style="0" bestFit="1" customWidth="1"/>
    <col min="9" max="9" width="9.421875" style="0" customWidth="1"/>
    <col min="10" max="10" width="9.8515625" style="0" customWidth="1"/>
  </cols>
  <sheetData>
    <row r="1" spans="1:5" ht="12.75">
      <c r="A1" s="17" t="s">
        <v>15</v>
      </c>
      <c r="E1" s="7"/>
    </row>
    <row r="2" ht="12.75">
      <c r="A2" t="s">
        <v>216</v>
      </c>
    </row>
    <row r="4" ht="12.75">
      <c r="A4" t="s">
        <v>16</v>
      </c>
    </row>
    <row r="6" ht="12.75">
      <c r="A6" t="s">
        <v>183</v>
      </c>
    </row>
    <row r="7" ht="12.75">
      <c r="A7" t="s">
        <v>215</v>
      </c>
    </row>
    <row r="8" ht="12.75">
      <c r="D8" s="75"/>
    </row>
    <row r="9" spans="1:8" ht="12.75">
      <c r="A9" s="24"/>
      <c r="B9" s="25"/>
      <c r="C9" s="39"/>
      <c r="D9" s="109"/>
      <c r="E9" s="24"/>
      <c r="F9" s="36"/>
      <c r="G9" s="36"/>
      <c r="H9" s="31" t="s">
        <v>219</v>
      </c>
    </row>
    <row r="10" spans="1:8" ht="12.75">
      <c r="A10" s="27"/>
      <c r="B10" s="5"/>
      <c r="C10" s="40"/>
      <c r="D10" s="108"/>
      <c r="E10" s="74" t="s">
        <v>17</v>
      </c>
      <c r="F10" s="32" t="s">
        <v>219</v>
      </c>
      <c r="G10" s="32" t="s">
        <v>188</v>
      </c>
      <c r="H10" s="32" t="s">
        <v>188</v>
      </c>
    </row>
    <row r="11" spans="1:8" ht="12.75">
      <c r="A11" s="27"/>
      <c r="B11" s="5"/>
      <c r="C11" s="40"/>
      <c r="D11" s="28"/>
      <c r="E11" s="74" t="s">
        <v>18</v>
      </c>
      <c r="F11" s="32" t="s">
        <v>18</v>
      </c>
      <c r="G11" s="32" t="s">
        <v>220</v>
      </c>
      <c r="H11" s="32" t="s">
        <v>220</v>
      </c>
    </row>
    <row r="12" spans="1:10" ht="12.75">
      <c r="A12" s="27"/>
      <c r="B12" s="5"/>
      <c r="C12" s="40"/>
      <c r="D12" s="28"/>
      <c r="E12" s="74" t="s">
        <v>218</v>
      </c>
      <c r="F12" s="32" t="s">
        <v>218</v>
      </c>
      <c r="G12" s="32" t="s">
        <v>221</v>
      </c>
      <c r="H12" s="32" t="s">
        <v>221</v>
      </c>
      <c r="J12" s="2"/>
    </row>
    <row r="13" spans="1:10" ht="12.75">
      <c r="A13" s="27"/>
      <c r="B13" s="5"/>
      <c r="C13" s="40"/>
      <c r="D13" s="28"/>
      <c r="E13" s="106" t="s">
        <v>186</v>
      </c>
      <c r="F13" s="58" t="s">
        <v>187</v>
      </c>
      <c r="G13" s="58" t="s">
        <v>186</v>
      </c>
      <c r="H13" s="58" t="s">
        <v>187</v>
      </c>
      <c r="J13" s="22"/>
    </row>
    <row r="14" spans="1:10" ht="12.75">
      <c r="A14" s="29"/>
      <c r="B14" s="4"/>
      <c r="C14" s="41"/>
      <c r="D14" s="30"/>
      <c r="E14" s="107" t="s">
        <v>19</v>
      </c>
      <c r="F14" s="33" t="s">
        <v>19</v>
      </c>
      <c r="G14" s="33" t="s">
        <v>19</v>
      </c>
      <c r="H14" s="33" t="s">
        <v>19</v>
      </c>
      <c r="J14" s="2"/>
    </row>
    <row r="15" spans="1:9" ht="12.75">
      <c r="A15" s="27"/>
      <c r="B15" s="5"/>
      <c r="C15" s="5"/>
      <c r="D15" s="24"/>
      <c r="E15" s="76"/>
      <c r="F15" s="76"/>
      <c r="G15" s="77"/>
      <c r="H15" s="76"/>
      <c r="I15" s="78"/>
    </row>
    <row r="16" spans="1:9" ht="12.75">
      <c r="A16" s="37">
        <v>1</v>
      </c>
      <c r="B16" s="4" t="s">
        <v>20</v>
      </c>
      <c r="C16" s="4"/>
      <c r="D16" s="29" t="s">
        <v>86</v>
      </c>
      <c r="E16" s="73">
        <v>3177</v>
      </c>
      <c r="F16" s="80">
        <v>2964</v>
      </c>
      <c r="G16" s="79">
        <v>9318</v>
      </c>
      <c r="H16" s="104">
        <v>8824</v>
      </c>
      <c r="I16" s="81"/>
    </row>
    <row r="17" spans="1:9" ht="12.75">
      <c r="A17" s="27"/>
      <c r="B17" s="5"/>
      <c r="C17" s="5"/>
      <c r="D17" s="27"/>
      <c r="E17" s="82"/>
      <c r="F17" s="49"/>
      <c r="G17" s="83"/>
      <c r="H17" s="82"/>
      <c r="I17" s="81"/>
    </row>
    <row r="18" spans="1:9" ht="12.75">
      <c r="A18" s="37"/>
      <c r="B18" s="4" t="s">
        <v>21</v>
      </c>
      <c r="C18" s="4"/>
      <c r="D18" s="29" t="s">
        <v>178</v>
      </c>
      <c r="E18" s="73">
        <v>-2108</v>
      </c>
      <c r="F18" s="73">
        <f>-F16-F20+F22</f>
        <v>-2374</v>
      </c>
      <c r="G18" s="89">
        <v>-6673</v>
      </c>
      <c r="H18" s="73">
        <f>-H16-H20+H22</f>
        <v>-7261</v>
      </c>
      <c r="I18" s="84"/>
    </row>
    <row r="19" spans="1:9" ht="12.75">
      <c r="A19" s="27"/>
      <c r="B19" s="5"/>
      <c r="C19" s="5"/>
      <c r="D19" s="27"/>
      <c r="E19" s="82"/>
      <c r="F19" s="34"/>
      <c r="G19" s="83"/>
      <c r="H19" s="82"/>
      <c r="I19" s="81"/>
    </row>
    <row r="20" spans="1:9" ht="12.75">
      <c r="A20" s="38"/>
      <c r="B20" s="4" t="s">
        <v>22</v>
      </c>
      <c r="C20" s="4"/>
      <c r="D20" s="29" t="s">
        <v>179</v>
      </c>
      <c r="E20" s="73">
        <v>114</v>
      </c>
      <c r="F20" s="34">
        <v>187</v>
      </c>
      <c r="G20" s="85">
        <v>202</v>
      </c>
      <c r="H20" s="73">
        <v>623</v>
      </c>
      <c r="I20" s="81"/>
    </row>
    <row r="21" spans="1:9" ht="12.75">
      <c r="A21" s="24"/>
      <c r="B21" s="25"/>
      <c r="C21" s="39"/>
      <c r="D21" s="27"/>
      <c r="E21" s="82"/>
      <c r="F21" s="36"/>
      <c r="G21" s="83"/>
      <c r="H21" s="86"/>
      <c r="I21" s="81"/>
    </row>
    <row r="22" spans="1:27" ht="12.75">
      <c r="A22" s="37">
        <v>2</v>
      </c>
      <c r="B22" s="4" t="s">
        <v>20</v>
      </c>
      <c r="C22" s="41"/>
      <c r="D22" s="29" t="s">
        <v>180</v>
      </c>
      <c r="E22" s="73">
        <v>1183</v>
      </c>
      <c r="F22" s="73">
        <v>777</v>
      </c>
      <c r="G22" s="79">
        <v>2847</v>
      </c>
      <c r="H22" s="73">
        <f>H28-H26-H24</f>
        <v>2186</v>
      </c>
      <c r="I22" s="81"/>
      <c r="J22" s="21"/>
      <c r="L22" s="21"/>
      <c r="M22" s="21"/>
      <c r="N22" s="21"/>
      <c r="O22" s="21"/>
      <c r="P22" s="21"/>
      <c r="Q22" s="21"/>
      <c r="R22" s="21"/>
      <c r="S22" s="21"/>
      <c r="T22" s="21"/>
      <c r="U22" s="21"/>
      <c r="V22" s="21"/>
      <c r="W22" s="21"/>
      <c r="X22" s="21"/>
      <c r="Y22" s="21"/>
      <c r="Z22" s="21"/>
      <c r="AA22" s="21"/>
    </row>
    <row r="23" spans="1:9" ht="12.75">
      <c r="A23" s="27"/>
      <c r="B23" s="5"/>
      <c r="C23" s="5"/>
      <c r="D23" s="27"/>
      <c r="E23" s="82"/>
      <c r="F23" s="34"/>
      <c r="G23" s="83"/>
      <c r="H23" s="82"/>
      <c r="I23" s="81"/>
    </row>
    <row r="24" spans="1:9" ht="12.75">
      <c r="A24" s="29"/>
      <c r="B24" s="4" t="s">
        <v>21</v>
      </c>
      <c r="C24" s="4"/>
      <c r="D24" s="29" t="s">
        <v>87</v>
      </c>
      <c r="E24" s="73">
        <v>-2629</v>
      </c>
      <c r="F24" s="57">
        <v>-2335</v>
      </c>
      <c r="G24" s="79">
        <v>-6975</v>
      </c>
      <c r="H24" s="73">
        <v>-7168</v>
      </c>
      <c r="I24" s="81"/>
    </row>
    <row r="25" spans="1:9" ht="12.75">
      <c r="A25" s="27"/>
      <c r="B25" s="5"/>
      <c r="C25" s="5"/>
      <c r="D25" s="27"/>
      <c r="E25" s="86"/>
      <c r="F25" s="36"/>
      <c r="G25" s="90"/>
      <c r="H25" s="82"/>
      <c r="I25" s="81"/>
    </row>
    <row r="26" spans="1:9" ht="12.75">
      <c r="A26" s="29"/>
      <c r="B26" s="87" t="s">
        <v>22</v>
      </c>
      <c r="C26" s="4"/>
      <c r="D26" s="29" t="s">
        <v>192</v>
      </c>
      <c r="E26" s="73">
        <v>58</v>
      </c>
      <c r="F26" s="35">
        <v>0</v>
      </c>
      <c r="G26" s="79">
        <v>-17</v>
      </c>
      <c r="H26" s="73">
        <v>0</v>
      </c>
      <c r="I26" s="81"/>
    </row>
    <row r="27" spans="1:9" ht="12.75">
      <c r="A27" s="24"/>
      <c r="B27" s="25"/>
      <c r="C27" s="39"/>
      <c r="D27" s="27"/>
      <c r="E27" s="82"/>
      <c r="F27" s="34"/>
      <c r="G27" s="83"/>
      <c r="H27" s="82"/>
      <c r="I27" s="81"/>
    </row>
    <row r="28" spans="1:9" ht="12.75">
      <c r="A28" s="29"/>
      <c r="B28" s="4" t="s">
        <v>23</v>
      </c>
      <c r="C28" s="41"/>
      <c r="D28" s="29" t="s">
        <v>182</v>
      </c>
      <c r="E28" s="73">
        <v>-1388</v>
      </c>
      <c r="F28" s="57">
        <v>-1558</v>
      </c>
      <c r="G28" s="83">
        <v>-4145</v>
      </c>
      <c r="H28" s="73">
        <v>-4982</v>
      </c>
      <c r="I28" s="81"/>
    </row>
    <row r="29" spans="1:9" ht="12.75">
      <c r="A29" s="27"/>
      <c r="B29" s="5"/>
      <c r="C29" s="5"/>
      <c r="D29" s="27"/>
      <c r="E29" s="82"/>
      <c r="F29" s="36"/>
      <c r="G29" s="88"/>
      <c r="H29" s="82"/>
      <c r="I29" s="81"/>
    </row>
    <row r="30" spans="1:9" ht="12.75">
      <c r="A30" s="29"/>
      <c r="B30" s="4" t="s">
        <v>24</v>
      </c>
      <c r="C30" s="4"/>
      <c r="D30" s="29" t="s">
        <v>181</v>
      </c>
      <c r="E30" s="73">
        <v>0</v>
      </c>
      <c r="F30" s="35">
        <v>0</v>
      </c>
      <c r="G30" s="89">
        <v>0</v>
      </c>
      <c r="H30" s="73">
        <v>0</v>
      </c>
      <c r="I30" s="81"/>
    </row>
    <row r="31" spans="1:9" ht="12.75">
      <c r="A31" s="27"/>
      <c r="B31" s="5"/>
      <c r="C31" s="5"/>
      <c r="D31" s="27"/>
      <c r="E31" s="86"/>
      <c r="F31" s="34"/>
      <c r="G31" s="83"/>
      <c r="H31" s="82"/>
      <c r="I31" s="81"/>
    </row>
    <row r="32" spans="1:9" ht="12.75">
      <c r="A32" s="27"/>
      <c r="B32" s="5" t="s">
        <v>25</v>
      </c>
      <c r="C32" s="5" t="s">
        <v>28</v>
      </c>
      <c r="D32" s="27" t="s">
        <v>88</v>
      </c>
      <c r="E32" s="82">
        <v>-1388</v>
      </c>
      <c r="F32" s="115">
        <v>-1558</v>
      </c>
      <c r="G32" s="83">
        <v>-4145</v>
      </c>
      <c r="H32" s="82">
        <v>-4982</v>
      </c>
      <c r="I32" s="81"/>
    </row>
    <row r="33" spans="1:9" ht="12.75">
      <c r="A33" s="27"/>
      <c r="B33" s="5"/>
      <c r="C33" s="5"/>
      <c r="D33" s="29" t="s">
        <v>89</v>
      </c>
      <c r="E33" s="73"/>
      <c r="F33" s="35"/>
      <c r="G33" s="79"/>
      <c r="H33" s="73"/>
      <c r="I33" s="81"/>
    </row>
    <row r="34" spans="1:9" ht="12.75">
      <c r="A34" s="27"/>
      <c r="B34" s="5"/>
      <c r="C34" s="5"/>
      <c r="D34" s="27"/>
      <c r="E34" s="82"/>
      <c r="F34" s="34"/>
      <c r="G34" s="83"/>
      <c r="H34" s="82"/>
      <c r="I34" s="81"/>
    </row>
    <row r="35" spans="1:9" ht="12.75">
      <c r="A35" s="29"/>
      <c r="B35" s="4"/>
      <c r="C35" s="4" t="s">
        <v>29</v>
      </c>
      <c r="D35" s="29" t="s">
        <v>90</v>
      </c>
      <c r="E35" s="73">
        <v>189</v>
      </c>
      <c r="F35" s="35">
        <v>192</v>
      </c>
      <c r="G35" s="79">
        <v>665</v>
      </c>
      <c r="H35" s="73">
        <v>351</v>
      </c>
      <c r="I35" s="81"/>
    </row>
    <row r="36" spans="1:9" ht="12.75">
      <c r="A36" s="24"/>
      <c r="B36" s="25"/>
      <c r="C36" s="25"/>
      <c r="D36" s="24"/>
      <c r="E36" s="86"/>
      <c r="F36" s="36"/>
      <c r="G36" s="90"/>
      <c r="H36" s="86"/>
      <c r="I36" s="81"/>
    </row>
    <row r="37" spans="1:9" ht="12.75">
      <c r="A37" s="29"/>
      <c r="B37" s="4" t="s">
        <v>26</v>
      </c>
      <c r="C37" s="4"/>
      <c r="D37" s="29" t="s">
        <v>189</v>
      </c>
      <c r="E37" s="73">
        <v>0</v>
      </c>
      <c r="F37" s="35">
        <v>0</v>
      </c>
      <c r="G37" s="79">
        <v>91464</v>
      </c>
      <c r="H37" s="73">
        <v>0</v>
      </c>
      <c r="I37" s="81"/>
    </row>
    <row r="38" spans="1:9" ht="12.75">
      <c r="A38" s="27"/>
      <c r="B38" s="5"/>
      <c r="C38" s="5"/>
      <c r="D38" s="27"/>
      <c r="E38" s="82"/>
      <c r="F38" s="34"/>
      <c r="G38" s="83"/>
      <c r="H38" s="82"/>
      <c r="I38" s="81"/>
    </row>
    <row r="39" spans="1:9" ht="12.75">
      <c r="A39" s="27"/>
      <c r="B39" s="5" t="s">
        <v>27</v>
      </c>
      <c r="C39" s="5"/>
      <c r="D39" s="27" t="s">
        <v>91</v>
      </c>
      <c r="E39" s="82">
        <v>-1199</v>
      </c>
      <c r="F39" s="82">
        <v>-1366</v>
      </c>
      <c r="G39" s="83">
        <v>87984</v>
      </c>
      <c r="H39" s="82">
        <v>-4631</v>
      </c>
      <c r="I39" s="81"/>
    </row>
    <row r="40" spans="1:9" ht="12.75">
      <c r="A40" s="29"/>
      <c r="B40" s="4"/>
      <c r="C40" s="4"/>
      <c r="D40" s="29" t="s">
        <v>92</v>
      </c>
      <c r="E40" s="73"/>
      <c r="F40" s="82"/>
      <c r="G40" s="79"/>
      <c r="H40" s="73"/>
      <c r="I40" s="81"/>
    </row>
    <row r="41" spans="1:9" ht="12.75">
      <c r="A41" s="27"/>
      <c r="B41" s="5"/>
      <c r="C41" s="5"/>
      <c r="D41" s="27"/>
      <c r="E41" s="86"/>
      <c r="F41" s="86"/>
      <c r="G41" s="83"/>
      <c r="H41" s="82"/>
      <c r="I41" s="81"/>
    </row>
    <row r="42" spans="1:9" ht="12.75">
      <c r="A42" s="27"/>
      <c r="B42" s="5" t="s">
        <v>28</v>
      </c>
      <c r="C42" s="5"/>
      <c r="D42" s="27" t="s">
        <v>97</v>
      </c>
      <c r="E42" s="82">
        <v>-1199</v>
      </c>
      <c r="F42" s="82">
        <v>-1366</v>
      </c>
      <c r="G42" s="83">
        <v>87984</v>
      </c>
      <c r="H42" s="82">
        <v>-4631</v>
      </c>
      <c r="I42" s="81"/>
    </row>
    <row r="43" spans="1:9" ht="12.75">
      <c r="A43" s="29"/>
      <c r="B43" s="4"/>
      <c r="C43" s="4"/>
      <c r="D43" s="27" t="s">
        <v>93</v>
      </c>
      <c r="E43" s="73"/>
      <c r="F43" s="35"/>
      <c r="G43" s="83"/>
      <c r="H43" s="82"/>
      <c r="I43" s="81"/>
    </row>
    <row r="44" spans="1:9" ht="12.75">
      <c r="A44" s="27"/>
      <c r="B44" s="5"/>
      <c r="C44" s="5"/>
      <c r="D44" s="24"/>
      <c r="E44" s="86"/>
      <c r="F44" s="34"/>
      <c r="G44" s="90"/>
      <c r="H44" s="86"/>
      <c r="I44" s="81"/>
    </row>
    <row r="45" spans="1:9" ht="12.75">
      <c r="A45" s="27">
        <v>3</v>
      </c>
      <c r="B45" s="5"/>
      <c r="C45" s="5"/>
      <c r="D45" s="27" t="s">
        <v>190</v>
      </c>
      <c r="E45" s="82"/>
      <c r="F45" s="34"/>
      <c r="G45" s="83"/>
      <c r="H45" s="82"/>
      <c r="I45" s="81"/>
    </row>
    <row r="46" spans="1:9" ht="12.75">
      <c r="A46" s="27"/>
      <c r="B46" s="5"/>
      <c r="C46" s="5"/>
      <c r="D46" s="27" t="s">
        <v>30</v>
      </c>
      <c r="E46" s="82"/>
      <c r="F46" s="34"/>
      <c r="G46" s="83"/>
      <c r="H46" s="82"/>
      <c r="I46" s="81"/>
    </row>
    <row r="47" spans="1:9" ht="12.75">
      <c r="A47" s="29"/>
      <c r="B47" s="4"/>
      <c r="C47" s="4"/>
      <c r="D47" s="29" t="s">
        <v>94</v>
      </c>
      <c r="E47" s="73"/>
      <c r="F47" s="34"/>
      <c r="G47" s="79"/>
      <c r="H47" s="73"/>
      <c r="I47" s="81"/>
    </row>
    <row r="48" spans="1:9" ht="12.75">
      <c r="A48" s="27"/>
      <c r="B48" s="5"/>
      <c r="C48" s="5"/>
      <c r="D48" s="27"/>
      <c r="E48" s="82"/>
      <c r="F48" s="36"/>
      <c r="G48" s="83"/>
      <c r="H48" s="82"/>
      <c r="I48" s="81"/>
    </row>
    <row r="49" spans="1:11" ht="12.75">
      <c r="A49" s="29"/>
      <c r="B49" s="4" t="s">
        <v>20</v>
      </c>
      <c r="C49" s="4"/>
      <c r="D49" s="29" t="s">
        <v>193</v>
      </c>
      <c r="E49" s="91">
        <v>-1</v>
      </c>
      <c r="F49" s="35">
        <v>-1.22</v>
      </c>
      <c r="G49" s="103">
        <v>73.16</v>
      </c>
      <c r="H49" s="91">
        <f>ROUND(H42/112146*100,2)</f>
        <v>-4.13</v>
      </c>
      <c r="I49" s="81"/>
      <c r="K49" s="93"/>
    </row>
    <row r="50" spans="1:9" ht="12.75">
      <c r="A50" s="27"/>
      <c r="B50" s="5"/>
      <c r="C50" s="5"/>
      <c r="D50" s="27"/>
      <c r="E50" s="92"/>
      <c r="F50" s="34"/>
      <c r="H50" s="105"/>
      <c r="I50" s="81"/>
    </row>
    <row r="51" spans="1:9" ht="12.75">
      <c r="A51" s="29"/>
      <c r="B51" s="4" t="s">
        <v>21</v>
      </c>
      <c r="C51" s="4"/>
      <c r="D51" s="29" t="s">
        <v>95</v>
      </c>
      <c r="E51" s="94">
        <v>0</v>
      </c>
      <c r="F51" s="47">
        <v>0</v>
      </c>
      <c r="G51" s="95">
        <v>0</v>
      </c>
      <c r="H51" s="94">
        <v>0</v>
      </c>
      <c r="I51" s="81"/>
    </row>
    <row r="52" spans="1:9" ht="12.75">
      <c r="A52" s="27"/>
      <c r="B52" s="5"/>
      <c r="C52" s="5"/>
      <c r="D52" s="27"/>
      <c r="E52" s="82"/>
      <c r="F52" s="36"/>
      <c r="G52" s="83"/>
      <c r="H52" s="82"/>
      <c r="I52" s="81"/>
    </row>
    <row r="53" spans="1:9" ht="12.75">
      <c r="A53" s="29">
        <v>4</v>
      </c>
      <c r="B53" s="4" t="s">
        <v>20</v>
      </c>
      <c r="C53" s="4"/>
      <c r="D53" s="29" t="s">
        <v>31</v>
      </c>
      <c r="E53" s="96">
        <v>0</v>
      </c>
      <c r="F53" s="48">
        <v>0</v>
      </c>
      <c r="G53" s="97">
        <v>0</v>
      </c>
      <c r="H53" s="96">
        <v>0</v>
      </c>
      <c r="I53" s="81"/>
    </row>
    <row r="54" spans="1:8" ht="12.75">
      <c r="A54" s="27"/>
      <c r="B54" s="5"/>
      <c r="C54" s="5"/>
      <c r="D54" s="27"/>
      <c r="E54" s="98"/>
      <c r="F54" s="98"/>
      <c r="G54" s="26"/>
      <c r="H54" s="36"/>
    </row>
    <row r="55" spans="1:8" ht="12.75">
      <c r="A55" s="29"/>
      <c r="B55" s="4" t="s">
        <v>21</v>
      </c>
      <c r="C55" s="4"/>
      <c r="D55" s="29" t="s">
        <v>96</v>
      </c>
      <c r="E55" s="46"/>
      <c r="F55" s="35"/>
      <c r="G55" s="3"/>
      <c r="H55" s="35"/>
    </row>
    <row r="56" ht="12.75">
      <c r="E56" s="6"/>
    </row>
    <row r="57" spans="1:8" ht="12.75">
      <c r="A57" t="s">
        <v>214</v>
      </c>
      <c r="E57" s="2"/>
      <c r="F57" s="2"/>
      <c r="G57" s="2"/>
      <c r="H57" s="2"/>
    </row>
    <row r="58" spans="5:8" ht="12.75">
      <c r="E58" s="2"/>
      <c r="F58" s="2"/>
      <c r="G58" s="2"/>
      <c r="H58" s="2"/>
    </row>
    <row r="59" spans="5:8" ht="12.75">
      <c r="E59" s="2"/>
      <c r="F59" s="2"/>
      <c r="G59" s="2"/>
      <c r="H59" s="53"/>
    </row>
    <row r="60" spans="5:8" ht="12.75">
      <c r="E60" s="2"/>
      <c r="F60" s="2"/>
      <c r="G60" s="2"/>
      <c r="H60" s="2"/>
    </row>
    <row r="61" ht="12.75">
      <c r="F61" s="2"/>
    </row>
    <row r="62" spans="1:8" ht="12.75">
      <c r="A62" s="7"/>
      <c r="F62" s="99"/>
      <c r="G62" s="21"/>
      <c r="H62" s="99"/>
    </row>
    <row r="63" spans="5:8" ht="12.75">
      <c r="E63" s="21"/>
      <c r="F63" s="21"/>
      <c r="G63" s="21"/>
      <c r="H63" s="21"/>
    </row>
    <row r="64" spans="1:8" ht="12.75">
      <c r="A64" s="7"/>
      <c r="F64" s="21"/>
      <c r="G64" s="21"/>
      <c r="H64" s="21"/>
    </row>
    <row r="65" spans="5:8" ht="12.75">
      <c r="E65" s="21"/>
      <c r="F65" s="21"/>
      <c r="G65" s="21"/>
      <c r="H65" s="21"/>
    </row>
    <row r="66" spans="1:8" ht="12.75">
      <c r="A66" s="8"/>
      <c r="F66" s="21"/>
      <c r="G66" s="21"/>
      <c r="H66" s="21"/>
    </row>
    <row r="67" spans="5:8" ht="12.75">
      <c r="E67" s="21"/>
      <c r="F67" s="21"/>
      <c r="G67" s="21"/>
      <c r="H67" s="21"/>
    </row>
    <row r="68" spans="1:8" ht="12.75">
      <c r="A68" s="7"/>
      <c r="E68" s="21"/>
      <c r="F68" s="21"/>
      <c r="G68" s="21"/>
      <c r="H68" s="21"/>
    </row>
    <row r="69" spans="1:8" ht="12.75">
      <c r="A69" s="7"/>
      <c r="E69" s="21"/>
      <c r="F69" s="21"/>
      <c r="G69" s="21"/>
      <c r="H69" s="21"/>
    </row>
    <row r="70" spans="5:8" ht="12.75">
      <c r="E70" s="21"/>
      <c r="F70" s="21"/>
      <c r="G70" s="21"/>
      <c r="H70" s="21"/>
    </row>
    <row r="71" spans="5:8" ht="12.75">
      <c r="E71" s="21"/>
      <c r="F71" s="21"/>
      <c r="G71" s="21"/>
      <c r="H71" s="21"/>
    </row>
    <row r="72" spans="5:8" ht="12.75">
      <c r="E72" s="21"/>
      <c r="F72" s="21"/>
      <c r="G72" s="21"/>
      <c r="H72" s="21"/>
    </row>
    <row r="73" spans="6:8" ht="12.75">
      <c r="F73" s="21"/>
      <c r="G73" s="21"/>
      <c r="H73" s="21"/>
    </row>
    <row r="74" spans="5:8" ht="12.75">
      <c r="E74" s="21"/>
      <c r="F74" s="21"/>
      <c r="G74" s="21"/>
      <c r="H74" s="21"/>
    </row>
    <row r="75" spans="2:8" ht="12.75">
      <c r="B75" s="100"/>
      <c r="F75" s="21"/>
      <c r="G75" s="21"/>
      <c r="H75" s="21"/>
    </row>
    <row r="76" spans="5:8" ht="12.75">
      <c r="E76" s="21"/>
      <c r="F76" s="21"/>
      <c r="G76" s="21"/>
      <c r="H76" s="21"/>
    </row>
    <row r="77" spans="5:8" ht="12.75">
      <c r="E77" s="21"/>
      <c r="F77" s="21"/>
      <c r="G77" s="21"/>
      <c r="H77" s="21"/>
    </row>
    <row r="78" spans="5:8" ht="12.75">
      <c r="E78" s="21"/>
      <c r="F78" s="21"/>
      <c r="G78" s="21"/>
      <c r="H78" s="21"/>
    </row>
    <row r="79" spans="6:8" ht="12.75">
      <c r="F79" s="21"/>
      <c r="G79" s="21"/>
      <c r="H79" s="21"/>
    </row>
    <row r="80" spans="5:8" ht="12.75">
      <c r="E80" s="21"/>
      <c r="F80" s="21"/>
      <c r="G80" s="21"/>
      <c r="H80" s="21"/>
    </row>
    <row r="81" spans="5:8" ht="12.75">
      <c r="E81" s="21"/>
      <c r="F81" s="21"/>
      <c r="G81" s="21"/>
      <c r="H81" s="21"/>
    </row>
    <row r="82" spans="5:8" ht="12.75">
      <c r="E82" s="21"/>
      <c r="F82" s="21"/>
      <c r="G82" s="21"/>
      <c r="H82" s="21"/>
    </row>
    <row r="83" spans="5:8" ht="12.75">
      <c r="E83" s="21"/>
      <c r="F83" s="21"/>
      <c r="G83" s="21"/>
      <c r="H83" s="21"/>
    </row>
    <row r="84" spans="5:8" ht="12.75">
      <c r="E84" s="21"/>
      <c r="F84" s="21"/>
      <c r="G84" s="21"/>
      <c r="H84" s="21"/>
    </row>
    <row r="85" spans="5:8" ht="12.75">
      <c r="E85" s="21"/>
      <c r="F85" s="21"/>
      <c r="G85" s="21"/>
      <c r="H85" s="21"/>
    </row>
    <row r="86" spans="6:8" ht="12.75">
      <c r="F86" s="21"/>
      <c r="G86" s="21"/>
      <c r="H86" s="21"/>
    </row>
    <row r="87" spans="5:8" ht="12.75">
      <c r="E87" s="21"/>
      <c r="F87" s="21"/>
      <c r="G87" s="21"/>
      <c r="H87" s="21"/>
    </row>
    <row r="88" spans="5:8" ht="12.75">
      <c r="E88" s="21"/>
      <c r="F88" s="21"/>
      <c r="G88" s="21"/>
      <c r="H88" s="21"/>
    </row>
    <row r="89" spans="5:8" ht="12.75">
      <c r="E89" s="21"/>
      <c r="F89" s="21"/>
      <c r="G89" s="21"/>
      <c r="H89" s="21"/>
    </row>
    <row r="90" spans="5:8" ht="12.75">
      <c r="E90" s="21"/>
      <c r="F90" s="21"/>
      <c r="G90" s="21"/>
      <c r="H90" s="21"/>
    </row>
    <row r="91" spans="6:8" ht="12.75">
      <c r="F91" s="21"/>
      <c r="G91" s="21"/>
      <c r="H91" s="21"/>
    </row>
    <row r="92" spans="5:8" ht="12.75">
      <c r="E92" s="21"/>
      <c r="F92" s="21"/>
      <c r="G92" s="21"/>
      <c r="H92" s="21"/>
    </row>
    <row r="93" spans="5:8" ht="12.75">
      <c r="E93" s="21"/>
      <c r="F93" s="21"/>
      <c r="G93" s="21"/>
      <c r="H93" s="21"/>
    </row>
    <row r="94" spans="6:8" ht="12.75">
      <c r="F94" s="21"/>
      <c r="G94" s="21"/>
      <c r="H94" s="21"/>
    </row>
    <row r="95" spans="5:8" ht="12.75">
      <c r="E95" s="21"/>
      <c r="F95" s="21"/>
      <c r="G95" s="21"/>
      <c r="H95" s="21"/>
    </row>
    <row r="96" spans="6:8" ht="12.75">
      <c r="F96" s="21"/>
      <c r="G96" s="21"/>
      <c r="H96" s="21"/>
    </row>
    <row r="97" spans="5:8" ht="12.75">
      <c r="E97" s="21"/>
      <c r="F97" s="21"/>
      <c r="G97" s="21"/>
      <c r="H97" s="21"/>
    </row>
    <row r="98" spans="5:8" ht="12.75">
      <c r="E98" s="21"/>
      <c r="F98" s="21"/>
      <c r="G98" s="21"/>
      <c r="H98" s="21"/>
    </row>
    <row r="99" spans="4:8" ht="12.75">
      <c r="D99" s="8"/>
      <c r="E99" s="21"/>
      <c r="F99" s="21"/>
      <c r="G99" s="21"/>
      <c r="H99" s="21"/>
    </row>
    <row r="100" spans="4:8" ht="12.75">
      <c r="D100" s="8"/>
      <c r="E100" s="21"/>
      <c r="F100" s="21"/>
      <c r="G100" s="21"/>
      <c r="H100" s="21"/>
    </row>
    <row r="101" spans="4:8" ht="12.75">
      <c r="D101" s="8"/>
      <c r="E101" s="21"/>
      <c r="F101" s="21"/>
      <c r="G101" s="21"/>
      <c r="H101" s="21"/>
    </row>
    <row r="102" spans="5:8" ht="12.75">
      <c r="E102" s="21"/>
      <c r="F102" s="21"/>
      <c r="G102" s="21"/>
      <c r="H102" s="21"/>
    </row>
    <row r="103" spans="5:8" ht="12.75">
      <c r="E103" s="21"/>
      <c r="F103" s="21"/>
      <c r="G103" s="21"/>
      <c r="H103" s="21"/>
    </row>
    <row r="104" spans="6:8" ht="12.75">
      <c r="F104" s="21"/>
      <c r="G104" s="21"/>
      <c r="H104" s="21"/>
    </row>
    <row r="105" spans="5:8" ht="12.75">
      <c r="E105" s="21"/>
      <c r="F105" s="21"/>
      <c r="G105" s="21"/>
      <c r="H105" s="21"/>
    </row>
    <row r="106" spans="7:8" ht="12.75">
      <c r="G106" s="6"/>
      <c r="H106" s="6"/>
    </row>
    <row r="107" spans="5:8" ht="12.75">
      <c r="E107" s="101"/>
      <c r="F107" s="101"/>
      <c r="G107" s="101"/>
      <c r="H107" s="101"/>
    </row>
    <row r="108" spans="5:8" ht="12.75">
      <c r="E108" s="101"/>
      <c r="G108" s="102"/>
      <c r="H108" s="6"/>
    </row>
    <row r="109" spans="5:8" ht="12.75">
      <c r="E109" s="101"/>
      <c r="G109" s="101"/>
      <c r="H109" s="6"/>
    </row>
    <row r="110" spans="5:8" ht="12.75">
      <c r="E110" s="101"/>
      <c r="G110" s="101"/>
      <c r="H110" s="6"/>
    </row>
    <row r="111" spans="5:8" ht="12.75">
      <c r="E111" s="101"/>
      <c r="F111" s="101"/>
      <c r="G111" s="101"/>
      <c r="H111" s="101"/>
    </row>
    <row r="112" spans="7:8" ht="12.75">
      <c r="G112" s="6"/>
      <c r="H112" s="6"/>
    </row>
    <row r="113" spans="7:8" ht="12.75">
      <c r="G113" s="6"/>
      <c r="H113" s="6"/>
    </row>
    <row r="114" ht="12.75">
      <c r="H114" s="6"/>
    </row>
    <row r="115" ht="12.75">
      <c r="H115" s="6"/>
    </row>
    <row r="116" spans="6:8" ht="12.75">
      <c r="F116" s="101"/>
      <c r="G116" s="13"/>
      <c r="H116" s="101"/>
    </row>
  </sheetData>
  <printOptions horizontalCentered="1"/>
  <pageMargins left="0.25" right="0.25" top="0.5" bottom="0.5" header="0.5" footer="0.5"/>
  <pageSetup horizontalDpi="360" verticalDpi="36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C55"/>
  <sheetViews>
    <sheetView tabSelected="1" zoomScale="75" zoomScaleNormal="75" workbookViewId="0" topLeftCell="A1">
      <selection activeCell="A1" sqref="A1:C56"/>
    </sheetView>
  </sheetViews>
  <sheetFormatPr defaultColWidth="9.140625" defaultRowHeight="12.75"/>
  <cols>
    <col min="1" max="1" width="55.7109375" style="0" customWidth="1"/>
    <col min="2" max="3" width="16.7109375" style="0" customWidth="1"/>
  </cols>
  <sheetData>
    <row r="1" spans="1:2" ht="12.75">
      <c r="A1" s="17" t="s">
        <v>15</v>
      </c>
      <c r="B1" s="9"/>
    </row>
    <row r="2" spans="1:2" ht="12.75">
      <c r="A2" s="9" t="s">
        <v>212</v>
      </c>
      <c r="B2" s="9"/>
    </row>
    <row r="3" spans="1:2" ht="12.75">
      <c r="A3" s="43" t="s">
        <v>74</v>
      </c>
      <c r="B3" s="9"/>
    </row>
    <row r="4" spans="1:2" ht="12.75">
      <c r="A4" s="9"/>
      <c r="B4" s="9"/>
    </row>
    <row r="5" spans="1:2" ht="12.75">
      <c r="A5" s="9"/>
      <c r="B5" s="9"/>
    </row>
    <row r="6" spans="1:2" ht="12.75">
      <c r="A6" s="9"/>
      <c r="B6" s="9"/>
    </row>
    <row r="7" ht="12.75">
      <c r="A7" s="9" t="s">
        <v>157</v>
      </c>
    </row>
    <row r="8" spans="1:3" ht="12.75">
      <c r="A8" s="9"/>
      <c r="B8" s="10" t="s">
        <v>174</v>
      </c>
      <c r="C8" s="2" t="s">
        <v>175</v>
      </c>
    </row>
    <row r="9" spans="1:3" ht="12.75">
      <c r="A9" s="9"/>
      <c r="B9" s="10" t="s">
        <v>32</v>
      </c>
      <c r="C9" s="2" t="s">
        <v>79</v>
      </c>
    </row>
    <row r="10" spans="1:3" ht="12.75">
      <c r="A10" s="9"/>
      <c r="B10" s="10" t="s">
        <v>33</v>
      </c>
      <c r="C10" s="2" t="s">
        <v>80</v>
      </c>
    </row>
    <row r="11" spans="1:3" ht="12.75">
      <c r="A11" s="9"/>
      <c r="B11" s="10" t="s">
        <v>17</v>
      </c>
      <c r="C11" s="2" t="s">
        <v>81</v>
      </c>
    </row>
    <row r="12" spans="1:3" ht="12.75">
      <c r="A12" s="9"/>
      <c r="B12" s="10" t="s">
        <v>18</v>
      </c>
      <c r="C12" s="2" t="s">
        <v>82</v>
      </c>
    </row>
    <row r="13" spans="1:3" ht="12.75">
      <c r="A13" s="11"/>
      <c r="B13" s="19" t="s">
        <v>78</v>
      </c>
      <c r="C13" s="20" t="s">
        <v>102</v>
      </c>
    </row>
    <row r="14" spans="2:3" ht="12.75">
      <c r="B14" s="5" t="s">
        <v>19</v>
      </c>
      <c r="C14" s="5" t="s">
        <v>19</v>
      </c>
    </row>
    <row r="15" spans="1:2" ht="12.75">
      <c r="A15" s="9" t="s">
        <v>58</v>
      </c>
      <c r="B15" s="10"/>
    </row>
    <row r="16" spans="1:3" ht="12.75">
      <c r="A16" s="9" t="s">
        <v>59</v>
      </c>
      <c r="B16" s="50">
        <f>12350+'[1]PL &amp; BS'!$K$38/1000</f>
        <v>9146.30746</v>
      </c>
      <c r="C16" s="51">
        <v>9496</v>
      </c>
    </row>
    <row r="17" spans="1:3" ht="12.75">
      <c r="A17" s="9" t="s">
        <v>60</v>
      </c>
      <c r="B17" s="12">
        <v>215000</v>
      </c>
      <c r="C17" s="51">
        <v>116032</v>
      </c>
    </row>
    <row r="18" spans="1:3" ht="12.75">
      <c r="A18" s="9" t="s">
        <v>68</v>
      </c>
      <c r="B18" s="12">
        <v>77855.66728</v>
      </c>
      <c r="C18" s="51">
        <v>55171</v>
      </c>
    </row>
    <row r="19" spans="1:3" ht="12.75">
      <c r="A19" s="9" t="s">
        <v>73</v>
      </c>
      <c r="B19" s="44">
        <v>16070</v>
      </c>
      <c r="C19" s="59">
        <v>0</v>
      </c>
    </row>
    <row r="20" spans="1:3" ht="12.75">
      <c r="A20" s="9" t="s">
        <v>213</v>
      </c>
      <c r="B20" s="44">
        <v>190</v>
      </c>
      <c r="C20" s="59">
        <v>0</v>
      </c>
    </row>
    <row r="21" spans="1:3" ht="12.75">
      <c r="A21" s="9" t="s">
        <v>61</v>
      </c>
      <c r="B21" s="16">
        <v>4</v>
      </c>
      <c r="C21" s="52">
        <v>4</v>
      </c>
    </row>
    <row r="22" spans="1:3" ht="12.75">
      <c r="A22" s="9"/>
      <c r="B22" s="12">
        <f>SUM(B16:B21)</f>
        <v>318265.97474</v>
      </c>
      <c r="C22" s="12">
        <f>SUM(C16:C21)</f>
        <v>180703</v>
      </c>
    </row>
    <row r="23" spans="1:3" ht="12.75">
      <c r="A23" s="9" t="s">
        <v>13</v>
      </c>
      <c r="B23" s="15"/>
      <c r="C23" s="53"/>
    </row>
    <row r="24" spans="1:3" ht="12.75">
      <c r="A24" s="18" t="s">
        <v>62</v>
      </c>
      <c r="B24" s="12">
        <v>377</v>
      </c>
      <c r="C24" s="53">
        <v>377</v>
      </c>
    </row>
    <row r="25" spans="1:3" ht="12.75">
      <c r="A25" s="18" t="s">
        <v>194</v>
      </c>
      <c r="B25" s="12">
        <v>4792.31254</v>
      </c>
      <c r="C25" s="53">
        <v>0</v>
      </c>
    </row>
    <row r="26" spans="1:3" ht="12.75">
      <c r="A26" s="18" t="s">
        <v>4</v>
      </c>
      <c r="B26" s="12">
        <v>1601</v>
      </c>
      <c r="C26" s="53">
        <v>618</v>
      </c>
    </row>
    <row r="27" spans="1:3" ht="12.75">
      <c r="A27" s="9" t="s">
        <v>5</v>
      </c>
      <c r="B27" s="12">
        <v>2473</v>
      </c>
      <c r="C27" s="53">
        <v>1155</v>
      </c>
    </row>
    <row r="28" spans="1:3" ht="12.75">
      <c r="A28" s="9" t="s">
        <v>69</v>
      </c>
      <c r="B28" s="16">
        <v>320</v>
      </c>
      <c r="C28" s="53">
        <v>129</v>
      </c>
    </row>
    <row r="29" spans="1:3" ht="12.75">
      <c r="A29" s="9"/>
      <c r="B29" s="54">
        <f>SUM(B24:B28)</f>
        <v>9563.312539999999</v>
      </c>
      <c r="C29" s="54">
        <f>SUM(C24:C28)</f>
        <v>2279</v>
      </c>
    </row>
    <row r="30" spans="1:3" ht="12.75">
      <c r="A30" s="9" t="s">
        <v>6</v>
      </c>
      <c r="B30" s="15"/>
      <c r="C30" s="2"/>
    </row>
    <row r="31" spans="1:3" ht="12.75">
      <c r="A31" s="9" t="s">
        <v>7</v>
      </c>
      <c r="B31" s="15">
        <v>11666</v>
      </c>
      <c r="C31" s="55">
        <v>2490</v>
      </c>
    </row>
    <row r="32" spans="1:3" ht="12.75">
      <c r="A32" s="9" t="s">
        <v>14</v>
      </c>
      <c r="B32" s="15">
        <v>57489</v>
      </c>
      <c r="C32" s="55">
        <f>35437+1011</f>
        <v>36448</v>
      </c>
    </row>
    <row r="33" spans="1:3" ht="12.75">
      <c r="A33" s="23" t="s">
        <v>63</v>
      </c>
      <c r="B33" s="15">
        <v>76378</v>
      </c>
      <c r="C33" s="1">
        <f>92454+1+10270</f>
        <v>102725</v>
      </c>
    </row>
    <row r="34" spans="1:3" ht="12.75">
      <c r="A34" s="23" t="s">
        <v>8</v>
      </c>
      <c r="B34" s="15">
        <v>1292</v>
      </c>
      <c r="C34" s="51">
        <v>1338</v>
      </c>
    </row>
    <row r="35" spans="1:3" ht="12.75">
      <c r="A35" s="42"/>
      <c r="B35" s="56">
        <f>SUM(B31:B34)</f>
        <v>146825</v>
      </c>
      <c r="C35" s="56">
        <f>SUM(C31:C34)</f>
        <v>143001</v>
      </c>
    </row>
    <row r="36" spans="1:3" ht="12.75">
      <c r="A36" s="9" t="s">
        <v>176</v>
      </c>
      <c r="B36" s="51">
        <f>+B29-B35</f>
        <v>-137261.68746</v>
      </c>
      <c r="C36" s="51">
        <f>+C29-C35</f>
        <v>-140722</v>
      </c>
    </row>
    <row r="37" spans="1:3" ht="12.75">
      <c r="A37" s="9"/>
      <c r="B37" s="15"/>
      <c r="C37" s="51"/>
    </row>
    <row r="38" spans="1:3" ht="12.75">
      <c r="A38" s="9" t="s">
        <v>64</v>
      </c>
      <c r="B38" s="15"/>
      <c r="C38" s="51"/>
    </row>
    <row r="39" spans="1:3" ht="12.75">
      <c r="A39" s="9" t="s">
        <v>137</v>
      </c>
      <c r="B39" s="15">
        <v>-8</v>
      </c>
      <c r="C39" s="51">
        <v>0</v>
      </c>
    </row>
    <row r="40" spans="1:3" ht="12.75">
      <c r="A40" s="9" t="s">
        <v>63</v>
      </c>
      <c r="B40" s="15">
        <v>-43107</v>
      </c>
      <c r="C40" s="51">
        <v>-940</v>
      </c>
    </row>
    <row r="41" spans="1:3" ht="13.5" thickBot="1">
      <c r="A41" s="9"/>
      <c r="B41" s="45">
        <f>+B22+B36+B39+B40</f>
        <v>137889.28728</v>
      </c>
      <c r="C41" s="45">
        <f>+C22+C36+C39+C40</f>
        <v>39041</v>
      </c>
    </row>
    <row r="42" spans="1:3" ht="13.5" thickTop="1">
      <c r="A42" s="9" t="s">
        <v>65</v>
      </c>
      <c r="B42" s="15"/>
      <c r="C42" s="2"/>
    </row>
    <row r="43" spans="1:3" ht="12.75">
      <c r="A43" s="9" t="s">
        <v>70</v>
      </c>
      <c r="B43" s="15"/>
      <c r="C43" s="2"/>
    </row>
    <row r="44" spans="1:3" ht="12.75">
      <c r="A44" s="9" t="s">
        <v>71</v>
      </c>
      <c r="B44" s="15">
        <v>123360</v>
      </c>
      <c r="C44" s="51">
        <v>112146</v>
      </c>
    </row>
    <row r="45" spans="1:3" ht="12.75">
      <c r="A45" s="9" t="s">
        <v>72</v>
      </c>
      <c r="B45" s="15">
        <v>249797</v>
      </c>
      <c r="C45" s="51">
        <f>249797</f>
        <v>249797</v>
      </c>
    </row>
    <row r="46" spans="1:3" ht="12.75">
      <c r="A46" s="9" t="s">
        <v>66</v>
      </c>
      <c r="B46" s="15">
        <v>293</v>
      </c>
      <c r="C46" s="51">
        <v>285</v>
      </c>
    </row>
    <row r="47" spans="1:3" ht="12.75">
      <c r="A47" s="9" t="s">
        <v>67</v>
      </c>
      <c r="B47" s="14">
        <v>-238066</v>
      </c>
      <c r="C47" s="52">
        <v>-326050</v>
      </c>
    </row>
    <row r="48" spans="1:3" ht="12.75">
      <c r="A48" s="9"/>
      <c r="B48" s="51">
        <f>SUM(B44:B47)</f>
        <v>135384</v>
      </c>
      <c r="C48" s="51">
        <v>36179</v>
      </c>
    </row>
    <row r="49" spans="1:3" ht="12.75">
      <c r="A49" s="9" t="s">
        <v>3</v>
      </c>
      <c r="B49" s="14">
        <v>2505</v>
      </c>
      <c r="C49" s="51">
        <v>2862</v>
      </c>
    </row>
    <row r="50" spans="1:3" ht="13.5" thickBot="1">
      <c r="A50" s="9"/>
      <c r="B50" s="45">
        <f>+B48+B49</f>
        <v>137889</v>
      </c>
      <c r="C50" s="45">
        <f>+C48+C49</f>
        <v>39041</v>
      </c>
    </row>
    <row r="51" spans="2:3" ht="13.5" thickTop="1">
      <c r="B51" s="2"/>
      <c r="C51" s="2"/>
    </row>
    <row r="52" spans="1:3" ht="12.75">
      <c r="A52" t="s">
        <v>83</v>
      </c>
      <c r="B52" s="53">
        <f>(+B48-B19)/B44*100</f>
        <v>96.72016861219196</v>
      </c>
      <c r="C52" s="51">
        <f>(+C48-C19)/C44*100</f>
        <v>32.260624543006436</v>
      </c>
    </row>
    <row r="54" ht="12.75">
      <c r="A54" t="s">
        <v>156</v>
      </c>
    </row>
    <row r="55" ht="12.75">
      <c r="A55" t="s">
        <v>217</v>
      </c>
    </row>
  </sheetData>
  <printOptions horizontalCentered="1"/>
  <pageMargins left="0.75" right="0.75" top="1" bottom="1" header="0.5" footer="0.5"/>
  <pageSetup fitToHeight="1" fitToWidth="1" horizontalDpi="360" verticalDpi="360" orientation="portrait" scale="92" r:id="rId1"/>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3" sqref="A3"/>
    </sheetView>
  </sheetViews>
  <sheetFormatPr defaultColWidth="9.140625" defaultRowHeight="12.75"/>
  <cols>
    <col min="1" max="1" width="22.421875" style="61" customWidth="1"/>
    <col min="2" max="2" width="10.7109375" style="61" customWidth="1"/>
    <col min="3" max="3" width="0.71875" style="61" customWidth="1"/>
    <col min="4" max="4" width="10.7109375" style="61" customWidth="1"/>
    <col min="5" max="5" width="0.5625" style="61" customWidth="1"/>
    <col min="6" max="6" width="10.7109375" style="61" customWidth="1"/>
    <col min="7" max="7" width="0.71875" style="61" customWidth="1"/>
    <col min="8" max="8" width="10.7109375" style="61" customWidth="1"/>
    <col min="9" max="9" width="0.5625" style="61" customWidth="1"/>
    <col min="10" max="10" width="11.7109375" style="61" customWidth="1"/>
    <col min="11" max="11" width="0.5625" style="61" customWidth="1"/>
    <col min="12" max="12" width="11.7109375" style="61" customWidth="1"/>
    <col min="13" max="16384" width="9.140625" style="61" customWidth="1"/>
  </cols>
  <sheetData>
    <row r="1" spans="1:11" ht="11.25">
      <c r="A1" s="60" t="s">
        <v>15</v>
      </c>
      <c r="C1" s="62"/>
      <c r="E1" s="62"/>
      <c r="G1" s="62"/>
      <c r="I1" s="62"/>
      <c r="K1" s="62"/>
    </row>
    <row r="2" spans="1:11" ht="11.25">
      <c r="A2" s="61" t="s">
        <v>216</v>
      </c>
      <c r="C2" s="62"/>
      <c r="E2" s="62"/>
      <c r="G2" s="62"/>
      <c r="I2" s="62"/>
      <c r="K2" s="62"/>
    </row>
    <row r="3" spans="3:11" ht="11.25">
      <c r="C3" s="62"/>
      <c r="E3" s="62"/>
      <c r="G3" s="62"/>
      <c r="I3" s="62"/>
      <c r="K3" s="62"/>
    </row>
    <row r="4" spans="1:11" ht="11.25">
      <c r="A4" s="61" t="s">
        <v>16</v>
      </c>
      <c r="C4" s="62"/>
      <c r="E4" s="62"/>
      <c r="G4" s="62"/>
      <c r="I4" s="62"/>
      <c r="K4" s="62"/>
    </row>
    <row r="5" spans="3:11" ht="11.25">
      <c r="C5" s="62"/>
      <c r="E5" s="62"/>
      <c r="G5" s="62"/>
      <c r="I5" s="62"/>
      <c r="K5" s="62"/>
    </row>
    <row r="6" spans="1:12" ht="11.25">
      <c r="A6" s="184" t="s">
        <v>75</v>
      </c>
      <c r="B6" s="184"/>
      <c r="C6" s="184"/>
      <c r="D6" s="184"/>
      <c r="E6" s="184"/>
      <c r="F6" s="184"/>
      <c r="G6" s="184"/>
      <c r="H6" s="184"/>
      <c r="I6" s="184"/>
      <c r="J6" s="184"/>
      <c r="K6" s="184"/>
      <c r="L6" s="184"/>
    </row>
    <row r="7" spans="3:11" ht="11.25">
      <c r="C7" s="62"/>
      <c r="E7" s="62"/>
      <c r="G7" s="62"/>
      <c r="I7" s="62"/>
      <c r="K7" s="62"/>
    </row>
    <row r="8" spans="1:11" ht="11.25">
      <c r="A8" s="61" t="s">
        <v>107</v>
      </c>
      <c r="C8" s="62"/>
      <c r="E8" s="62"/>
      <c r="F8" s="61" t="s">
        <v>195</v>
      </c>
      <c r="G8" s="62"/>
      <c r="I8" s="62"/>
      <c r="K8" s="62"/>
    </row>
    <row r="9" spans="3:11" ht="11.25">
      <c r="C9" s="62"/>
      <c r="D9" s="62"/>
      <c r="E9" s="62"/>
      <c r="F9" s="62"/>
      <c r="G9" s="62"/>
      <c r="H9" s="62"/>
      <c r="I9" s="62"/>
      <c r="K9" s="62"/>
    </row>
    <row r="10" spans="3:11" ht="11.25">
      <c r="C10" s="62"/>
      <c r="E10" s="62"/>
      <c r="G10" s="62"/>
      <c r="I10" s="62"/>
      <c r="K10" s="62"/>
    </row>
    <row r="11" spans="1:12" ht="33.75">
      <c r="A11" s="64" t="s">
        <v>226</v>
      </c>
      <c r="B11" s="65" t="s">
        <v>196</v>
      </c>
      <c r="C11" s="66"/>
      <c r="D11" s="65" t="s">
        <v>197</v>
      </c>
      <c r="E11" s="66"/>
      <c r="F11" s="65" t="s">
        <v>198</v>
      </c>
      <c r="G11" s="66"/>
      <c r="H11" s="65" t="s">
        <v>199</v>
      </c>
      <c r="I11" s="66"/>
      <c r="J11" s="65" t="s">
        <v>200</v>
      </c>
      <c r="K11" s="66"/>
      <c r="L11" s="65" t="s">
        <v>1</v>
      </c>
    </row>
    <row r="12" spans="1:12" ht="11.25">
      <c r="A12" s="67"/>
      <c r="B12" s="67" t="s">
        <v>0</v>
      </c>
      <c r="C12" s="68"/>
      <c r="D12" s="67" t="s">
        <v>0</v>
      </c>
      <c r="E12" s="68"/>
      <c r="F12" s="67" t="s">
        <v>0</v>
      </c>
      <c r="G12" s="68"/>
      <c r="H12" s="67" t="s">
        <v>0</v>
      </c>
      <c r="I12" s="68"/>
      <c r="J12" s="67" t="s">
        <v>0</v>
      </c>
      <c r="K12" s="68"/>
      <c r="L12" s="67" t="s">
        <v>0</v>
      </c>
    </row>
    <row r="13" spans="3:11" ht="11.25">
      <c r="C13" s="62"/>
      <c r="E13" s="62"/>
      <c r="G13" s="62"/>
      <c r="I13" s="62"/>
      <c r="K13" s="62"/>
    </row>
    <row r="14" spans="1:12" ht="11.25">
      <c r="A14" s="61" t="s">
        <v>201</v>
      </c>
      <c r="B14" s="69">
        <v>112146</v>
      </c>
      <c r="C14" s="70"/>
      <c r="D14" s="69">
        <v>249797</v>
      </c>
      <c r="E14" s="70"/>
      <c r="F14" s="69">
        <v>353</v>
      </c>
      <c r="G14" s="70"/>
      <c r="H14" s="69">
        <v>-67</v>
      </c>
      <c r="I14" s="70"/>
      <c r="J14" s="69">
        <v>-326050</v>
      </c>
      <c r="K14" s="70"/>
      <c r="L14" s="69">
        <v>36179</v>
      </c>
    </row>
    <row r="15" spans="1:12" ht="11.25">
      <c r="A15" s="61" t="s">
        <v>202</v>
      </c>
      <c r="B15" s="69">
        <v>11214</v>
      </c>
      <c r="C15" s="70"/>
      <c r="D15" s="69"/>
      <c r="E15" s="70"/>
      <c r="F15" s="69"/>
      <c r="G15" s="70"/>
      <c r="H15" s="69"/>
      <c r="I15" s="70"/>
      <c r="J15" s="69"/>
      <c r="K15" s="70"/>
      <c r="L15" s="69">
        <f>SUM(B15:K15)</f>
        <v>11214</v>
      </c>
    </row>
    <row r="16" spans="1:12" ht="11.25">
      <c r="A16" s="61" t="s">
        <v>203</v>
      </c>
      <c r="B16" s="69"/>
      <c r="C16" s="70"/>
      <c r="D16" s="69"/>
      <c r="E16" s="70"/>
      <c r="F16" s="69"/>
      <c r="G16" s="70"/>
      <c r="H16" s="69">
        <v>7</v>
      </c>
      <c r="I16" s="70"/>
      <c r="J16" s="69"/>
      <c r="K16" s="70"/>
      <c r="L16" s="69">
        <f>SUM(B16:K16)</f>
        <v>7</v>
      </c>
    </row>
    <row r="17" spans="1:12" ht="11.25">
      <c r="A17" s="61" t="s">
        <v>204</v>
      </c>
      <c r="B17" s="69"/>
      <c r="C17" s="70"/>
      <c r="D17" s="69"/>
      <c r="E17" s="70"/>
      <c r="F17" s="69"/>
      <c r="G17" s="70"/>
      <c r="H17" s="69"/>
      <c r="I17" s="70"/>
      <c r="J17" s="69">
        <v>87984</v>
      </c>
      <c r="K17" s="70"/>
      <c r="L17" s="69">
        <f>SUM(B17:K17)</f>
        <v>87984</v>
      </c>
    </row>
    <row r="18" spans="1:12" ht="12" thickBot="1">
      <c r="A18" s="61" t="s">
        <v>227</v>
      </c>
      <c r="B18" s="71">
        <f>SUM(B14:B17)</f>
        <v>123360</v>
      </c>
      <c r="C18" s="70"/>
      <c r="D18" s="71">
        <f>SUM(D14:D17)</f>
        <v>249797</v>
      </c>
      <c r="E18" s="70"/>
      <c r="F18" s="71">
        <f>SUM(F14:F17)</f>
        <v>353</v>
      </c>
      <c r="G18" s="70"/>
      <c r="H18" s="71">
        <f>SUM(H14:H17)</f>
        <v>-60</v>
      </c>
      <c r="I18" s="70"/>
      <c r="J18" s="71">
        <f>SUM(J14:J17)</f>
        <v>-238066</v>
      </c>
      <c r="K18" s="70"/>
      <c r="L18" s="71">
        <f>SUM(L14:L17)</f>
        <v>135384</v>
      </c>
    </row>
    <row r="19" spans="2:12" ht="12" thickTop="1">
      <c r="B19" s="69"/>
      <c r="C19" s="70"/>
      <c r="D19" s="69"/>
      <c r="E19" s="70"/>
      <c r="F19" s="69"/>
      <c r="G19" s="70"/>
      <c r="H19" s="69"/>
      <c r="I19" s="70"/>
      <c r="J19" s="69"/>
      <c r="K19" s="70"/>
      <c r="L19" s="69"/>
    </row>
    <row r="20" spans="2:12" ht="11.25">
      <c r="B20" s="69"/>
      <c r="C20" s="70"/>
      <c r="D20" s="69"/>
      <c r="E20" s="70"/>
      <c r="F20" s="69"/>
      <c r="G20" s="70"/>
      <c r="H20" s="69"/>
      <c r="I20" s="70"/>
      <c r="J20" s="69"/>
      <c r="K20" s="70"/>
      <c r="L20" s="69"/>
    </row>
    <row r="21" spans="1:12" ht="22.5" customHeight="1">
      <c r="A21" s="184" t="s">
        <v>325</v>
      </c>
      <c r="B21" s="184"/>
      <c r="C21" s="184"/>
      <c r="D21" s="184"/>
      <c r="E21" s="184"/>
      <c r="F21" s="184"/>
      <c r="G21" s="184"/>
      <c r="H21" s="184"/>
      <c r="I21" s="184"/>
      <c r="J21" s="184"/>
      <c r="K21" s="184"/>
      <c r="L21" s="184"/>
    </row>
  </sheetData>
  <mergeCells count="2">
    <mergeCell ref="A21:L21"/>
    <mergeCell ref="A6:L6"/>
  </mergeCells>
  <printOptions/>
  <pageMargins left="0.75" right="0.75" top="1" bottom="1" header="0.5" footer="0.5"/>
  <pageSetup fitToHeight="1" fitToWidth="1" horizontalDpi="360" verticalDpi="360" orientation="portrait" scale="99" r:id="rId2"/>
  <drawing r:id="rId1"/>
</worksheet>
</file>

<file path=xl/worksheets/sheet4.xml><?xml version="1.0" encoding="utf-8"?>
<worksheet xmlns="http://schemas.openxmlformats.org/spreadsheetml/2006/main" xmlns:r="http://schemas.openxmlformats.org/officeDocument/2006/relationships">
  <dimension ref="A1:C38"/>
  <sheetViews>
    <sheetView workbookViewId="0" topLeftCell="A25">
      <selection activeCell="B35" sqref="B35"/>
    </sheetView>
  </sheetViews>
  <sheetFormatPr defaultColWidth="9.140625" defaultRowHeight="12.75"/>
  <cols>
    <col min="1" max="1" width="61.421875" style="61" customWidth="1"/>
    <col min="2" max="2" width="15.7109375" style="61" customWidth="1"/>
    <col min="3" max="3" width="5.7109375" style="61" customWidth="1"/>
    <col min="4" max="16384" width="9.140625" style="61" customWidth="1"/>
  </cols>
  <sheetData>
    <row r="1" spans="1:3" ht="11.25">
      <c r="A1" s="60" t="s">
        <v>15</v>
      </c>
      <c r="B1" s="67"/>
      <c r="C1" s="68"/>
    </row>
    <row r="2" spans="1:3" ht="11.25">
      <c r="A2" s="61" t="s">
        <v>216</v>
      </c>
      <c r="B2" s="67"/>
      <c r="C2" s="68"/>
    </row>
    <row r="3" spans="2:3" ht="11.25">
      <c r="B3" s="67"/>
      <c r="C3" s="68"/>
    </row>
    <row r="4" spans="2:3" ht="11.25">
      <c r="B4" s="67"/>
      <c r="C4" s="68"/>
    </row>
    <row r="5" spans="1:3" ht="11.25">
      <c r="A5" s="61" t="s">
        <v>16</v>
      </c>
      <c r="B5" s="67"/>
      <c r="C5" s="68"/>
    </row>
    <row r="6" spans="2:3" ht="11.25">
      <c r="B6" s="67"/>
      <c r="C6" s="68"/>
    </row>
    <row r="7" spans="1:3" ht="11.25">
      <c r="A7" s="61" t="s">
        <v>300</v>
      </c>
      <c r="B7" s="67"/>
      <c r="C7" s="68"/>
    </row>
    <row r="8" ht="11.25">
      <c r="C8" s="62"/>
    </row>
    <row r="9" spans="2:3" ht="22.5">
      <c r="B9" s="72" t="s">
        <v>76</v>
      </c>
      <c r="C9" s="66"/>
    </row>
    <row r="10" spans="2:3" ht="11.25">
      <c r="B10" s="72" t="s">
        <v>0</v>
      </c>
      <c r="C10" s="66"/>
    </row>
    <row r="11" spans="1:3" ht="11.25">
      <c r="A11" s="60" t="s">
        <v>205</v>
      </c>
      <c r="C11" s="62"/>
    </row>
    <row r="12" spans="1:3" ht="11.25">
      <c r="A12" s="61" t="s">
        <v>301</v>
      </c>
      <c r="B12" s="70">
        <v>-3378</v>
      </c>
      <c r="C12" s="62"/>
    </row>
    <row r="13" spans="1:3" ht="11.25">
      <c r="A13" s="61" t="s">
        <v>287</v>
      </c>
      <c r="B13" s="114">
        <v>-4379</v>
      </c>
      <c r="C13" s="62"/>
    </row>
    <row r="14" spans="1:3" ht="11.25">
      <c r="A14" s="61" t="s">
        <v>288</v>
      </c>
      <c r="B14" s="113">
        <f>SUM(B12:B13)</f>
        <v>-7757</v>
      </c>
      <c r="C14" s="62"/>
    </row>
    <row r="15" spans="2:3" ht="11.25">
      <c r="B15" s="69"/>
      <c r="C15" s="62"/>
    </row>
    <row r="16" spans="1:3" ht="11.25">
      <c r="A16" s="60" t="s">
        <v>206</v>
      </c>
      <c r="B16" s="69"/>
      <c r="C16" s="62"/>
    </row>
    <row r="17" spans="1:3" ht="11.25">
      <c r="A17" s="61" t="s">
        <v>207</v>
      </c>
      <c r="B17" s="110">
        <v>-44</v>
      </c>
      <c r="C17" s="62"/>
    </row>
    <row r="18" spans="1:3" ht="11.25">
      <c r="A18" s="61" t="s">
        <v>208</v>
      </c>
      <c r="B18" s="111">
        <v>559</v>
      </c>
      <c r="C18" s="62"/>
    </row>
    <row r="19" spans="1:3" ht="11.25">
      <c r="A19" s="61" t="s">
        <v>289</v>
      </c>
      <c r="B19" s="111">
        <v>-5669</v>
      </c>
      <c r="C19" s="62"/>
    </row>
    <row r="20" spans="1:3" ht="11.25">
      <c r="A20" s="61" t="s">
        <v>209</v>
      </c>
      <c r="B20" s="112">
        <v>-3715</v>
      </c>
      <c r="C20" s="62"/>
    </row>
    <row r="21" spans="1:3" ht="11.25">
      <c r="A21" s="61" t="s">
        <v>210</v>
      </c>
      <c r="B21" s="113">
        <f>SUM(B17:B20)</f>
        <v>-8869</v>
      </c>
      <c r="C21" s="62"/>
    </row>
    <row r="22" spans="2:3" ht="11.25">
      <c r="B22" s="69"/>
      <c r="C22" s="62"/>
    </row>
    <row r="23" spans="1:3" ht="11.25">
      <c r="A23" s="60" t="s">
        <v>211</v>
      </c>
      <c r="B23" s="69"/>
      <c r="C23" s="62"/>
    </row>
    <row r="24" spans="1:3" ht="11.25">
      <c r="A24" s="61" t="s">
        <v>290</v>
      </c>
      <c r="B24" s="70"/>
      <c r="C24" s="62"/>
    </row>
    <row r="25" spans="1:3" ht="11.25">
      <c r="A25" s="61" t="s">
        <v>292</v>
      </c>
      <c r="B25" s="110">
        <v>3000</v>
      </c>
      <c r="C25" s="62"/>
    </row>
    <row r="26" spans="1:3" ht="11.25">
      <c r="A26" s="61" t="s">
        <v>293</v>
      </c>
      <c r="B26" s="111">
        <v>-947</v>
      </c>
      <c r="C26" s="62"/>
    </row>
    <row r="27" spans="1:3" ht="11.25">
      <c r="A27" s="61" t="s">
        <v>302</v>
      </c>
      <c r="B27" s="111">
        <v>11214</v>
      </c>
      <c r="C27" s="62"/>
    </row>
    <row r="28" spans="1:3" ht="11.25">
      <c r="A28" s="64" t="s">
        <v>294</v>
      </c>
      <c r="B28" s="112">
        <v>-140</v>
      </c>
      <c r="C28" s="62"/>
    </row>
    <row r="29" spans="1:3" ht="11.25">
      <c r="A29" s="61" t="s">
        <v>295</v>
      </c>
      <c r="B29" s="113">
        <f>SUM(B25:B28)</f>
        <v>13127</v>
      </c>
      <c r="C29" s="62"/>
    </row>
    <row r="30" spans="2:3" ht="11.25">
      <c r="B30" s="70"/>
      <c r="C30" s="62"/>
    </row>
    <row r="31" spans="1:3" ht="11.25">
      <c r="A31" s="61" t="s">
        <v>296</v>
      </c>
      <c r="B31" s="69">
        <f>+B14+B21+B29</f>
        <v>-3499</v>
      </c>
      <c r="C31" s="62"/>
    </row>
    <row r="32" spans="1:3" ht="11.25">
      <c r="A32" s="61" t="s">
        <v>232</v>
      </c>
      <c r="B32" s="70">
        <v>0</v>
      </c>
      <c r="C32" s="62"/>
    </row>
    <row r="33" spans="1:3" ht="11.25">
      <c r="A33" s="61" t="s">
        <v>297</v>
      </c>
      <c r="B33" s="70"/>
      <c r="C33" s="62"/>
    </row>
    <row r="34" spans="1:3" ht="11.25">
      <c r="A34" s="61" t="s">
        <v>298</v>
      </c>
      <c r="B34" s="70">
        <v>-10169</v>
      </c>
      <c r="C34" s="62"/>
    </row>
    <row r="35" spans="1:3" ht="12" thickBot="1">
      <c r="A35" s="61" t="s">
        <v>299</v>
      </c>
      <c r="B35" s="71">
        <f>SUM(B31:B34)</f>
        <v>-13668</v>
      </c>
      <c r="C35" s="62"/>
    </row>
    <row r="36" ht="12" thickTop="1">
      <c r="C36" s="62"/>
    </row>
    <row r="37" spans="1:3" ht="11.25">
      <c r="A37" s="184" t="s">
        <v>303</v>
      </c>
      <c r="B37" s="184"/>
      <c r="C37" s="63"/>
    </row>
    <row r="38" ht="11.25" customHeight="1">
      <c r="A38" s="61" t="s">
        <v>304</v>
      </c>
    </row>
  </sheetData>
  <mergeCells count="1">
    <mergeCell ref="A37:B37"/>
  </mergeCells>
  <printOptions horizontalCentered="1"/>
  <pageMargins left="0.75" right="0.75" top="1" bottom="1" header="0.5" footer="0.5"/>
  <pageSetup horizontalDpi="360" verticalDpi="360" orientation="portrait" r:id="rId1"/>
</worksheet>
</file>

<file path=xl/worksheets/sheet5.xml><?xml version="1.0" encoding="utf-8"?>
<worksheet xmlns="http://schemas.openxmlformats.org/spreadsheetml/2006/main" xmlns:r="http://schemas.openxmlformats.org/officeDocument/2006/relationships">
  <dimension ref="A1:P269"/>
  <sheetViews>
    <sheetView view="pageBreakPreview" zoomScale="60" zoomScaleNormal="60" workbookViewId="0" topLeftCell="A111">
      <selection activeCell="A119" sqref="A119"/>
    </sheetView>
  </sheetViews>
  <sheetFormatPr defaultColWidth="9.140625" defaultRowHeight="12.75"/>
  <cols>
    <col min="1" max="1" width="7.8515625" style="9" customWidth="1"/>
    <col min="2" max="2" width="5.7109375" style="9" customWidth="1"/>
    <col min="3" max="3" width="3.57421875" style="9" customWidth="1"/>
    <col min="4" max="4" width="9.8515625" style="9" customWidth="1"/>
    <col min="5" max="5" width="12.57421875" style="9" bestFit="1" customWidth="1"/>
    <col min="6" max="6" width="24.28125" style="9" customWidth="1"/>
    <col min="7" max="7" width="15.7109375" style="9" bestFit="1" customWidth="1"/>
    <col min="8" max="8" width="0.85546875" style="9" customWidth="1"/>
    <col min="9" max="9" width="17.28125" style="9" customWidth="1"/>
    <col min="10" max="10" width="0.85546875" style="9" customWidth="1"/>
    <col min="11" max="11" width="14.421875" style="9" customWidth="1"/>
    <col min="12" max="12" width="0.85546875" style="9" customWidth="1"/>
    <col min="13" max="13" width="15.7109375" style="9" bestFit="1" customWidth="1"/>
    <col min="14" max="16384" width="9.140625" style="9" customWidth="1"/>
  </cols>
  <sheetData>
    <row r="1" spans="1:13" ht="15">
      <c r="A1" s="116" t="s">
        <v>34</v>
      </c>
      <c r="B1" s="116"/>
      <c r="C1" s="116"/>
      <c r="D1" s="116"/>
      <c r="E1" s="116"/>
      <c r="F1" s="116"/>
      <c r="G1" s="116"/>
      <c r="H1" s="116"/>
      <c r="I1" s="116"/>
      <c r="J1" s="116"/>
      <c r="K1" s="116"/>
      <c r="L1" s="116"/>
      <c r="M1" s="116"/>
    </row>
    <row r="2" spans="1:13" ht="15">
      <c r="A2" s="116" t="s">
        <v>77</v>
      </c>
      <c r="B2" s="116"/>
      <c r="C2" s="116"/>
      <c r="D2" s="116"/>
      <c r="E2" s="116"/>
      <c r="F2" s="116"/>
      <c r="G2" s="116"/>
      <c r="H2" s="116"/>
      <c r="J2" s="116"/>
      <c r="K2" s="116"/>
      <c r="L2" s="116"/>
      <c r="M2" s="116"/>
    </row>
    <row r="3" spans="1:13" ht="15">
      <c r="A3" s="116"/>
      <c r="B3" s="116"/>
      <c r="C3" s="116"/>
      <c r="D3" s="116"/>
      <c r="E3" s="116"/>
      <c r="F3" s="116"/>
      <c r="G3" s="116"/>
      <c r="H3" s="116"/>
      <c r="I3" s="116"/>
      <c r="J3" s="116"/>
      <c r="K3" s="116"/>
      <c r="L3" s="116"/>
      <c r="M3" s="116"/>
    </row>
    <row r="4" spans="1:13" ht="15">
      <c r="A4" s="118" t="s">
        <v>171</v>
      </c>
      <c r="B4" s="118"/>
      <c r="C4" s="116"/>
      <c r="D4" s="116"/>
      <c r="E4" s="116"/>
      <c r="F4" s="116"/>
      <c r="G4" s="116"/>
      <c r="H4" s="116"/>
      <c r="I4" s="116"/>
      <c r="J4" s="116"/>
      <c r="K4" s="116"/>
      <c r="L4" s="116"/>
      <c r="M4" s="116"/>
    </row>
    <row r="5" spans="1:13" ht="15.75">
      <c r="A5" s="119">
        <v>1</v>
      </c>
      <c r="B5" s="117" t="s">
        <v>222</v>
      </c>
      <c r="C5" s="116"/>
      <c r="D5" s="116"/>
      <c r="E5" s="116"/>
      <c r="F5" s="116"/>
      <c r="G5" s="116"/>
      <c r="H5" s="116"/>
      <c r="I5" s="116"/>
      <c r="J5" s="116"/>
      <c r="K5" s="116"/>
      <c r="L5" s="116"/>
      <c r="M5" s="116"/>
    </row>
    <row r="6" spans="1:13" ht="15" customHeight="1">
      <c r="A6" s="119"/>
      <c r="B6" s="188" t="s">
        <v>311</v>
      </c>
      <c r="C6" s="188"/>
      <c r="D6" s="188"/>
      <c r="E6" s="188"/>
      <c r="F6" s="188"/>
      <c r="G6" s="188"/>
      <c r="H6" s="188"/>
      <c r="I6" s="188"/>
      <c r="J6" s="188"/>
      <c r="K6" s="188"/>
      <c r="L6" s="188"/>
      <c r="M6" s="188"/>
    </row>
    <row r="7" spans="1:13" ht="16.5" customHeight="1">
      <c r="A7" s="119"/>
      <c r="B7" s="120"/>
      <c r="C7" s="120"/>
      <c r="D7" s="120"/>
      <c r="E7" s="120"/>
      <c r="F7" s="120"/>
      <c r="G7" s="120"/>
      <c r="H7" s="120"/>
      <c r="I7" s="120"/>
      <c r="J7" s="120"/>
      <c r="K7" s="120"/>
      <c r="L7" s="120"/>
      <c r="M7" s="120"/>
    </row>
    <row r="8" spans="1:13" ht="30" customHeight="1">
      <c r="A8" s="119"/>
      <c r="B8" s="188" t="s">
        <v>312</v>
      </c>
      <c r="C8" s="188"/>
      <c r="D8" s="188"/>
      <c r="E8" s="188"/>
      <c r="F8" s="188"/>
      <c r="G8" s="188"/>
      <c r="H8" s="188"/>
      <c r="I8" s="188"/>
      <c r="J8" s="188"/>
      <c r="K8" s="188"/>
      <c r="L8" s="188"/>
      <c r="M8" s="188"/>
    </row>
    <row r="9" spans="1:13" ht="15">
      <c r="A9" s="119"/>
      <c r="B9" s="120"/>
      <c r="C9" s="120"/>
      <c r="D9" s="120"/>
      <c r="E9" s="120"/>
      <c r="F9" s="120"/>
      <c r="G9" s="120"/>
      <c r="H9" s="120"/>
      <c r="I9" s="120"/>
      <c r="J9" s="120"/>
      <c r="K9" s="120"/>
      <c r="L9" s="120"/>
      <c r="M9" s="120"/>
    </row>
    <row r="10" spans="1:13" ht="30" customHeight="1">
      <c r="A10" s="119"/>
      <c r="B10" s="188" t="s">
        <v>313</v>
      </c>
      <c r="C10" s="188"/>
      <c r="D10" s="188"/>
      <c r="E10" s="188"/>
      <c r="F10" s="188"/>
      <c r="G10" s="188"/>
      <c r="H10" s="188"/>
      <c r="I10" s="188"/>
      <c r="J10" s="188"/>
      <c r="K10" s="188"/>
      <c r="L10" s="188"/>
      <c r="M10" s="188"/>
    </row>
    <row r="11" spans="1:13" ht="15">
      <c r="A11" s="116"/>
      <c r="B11" s="116"/>
      <c r="C11" s="121"/>
      <c r="D11" s="121"/>
      <c r="E11" s="121"/>
      <c r="F11" s="121"/>
      <c r="G11" s="121"/>
      <c r="H11" s="121"/>
      <c r="I11" s="121"/>
      <c r="J11" s="121"/>
      <c r="K11" s="121"/>
      <c r="L11" s="121"/>
      <c r="M11" s="121"/>
    </row>
    <row r="12" spans="1:13" ht="15.75">
      <c r="A12" s="116">
        <v>2</v>
      </c>
      <c r="B12" s="117" t="s">
        <v>223</v>
      </c>
      <c r="C12" s="121"/>
      <c r="D12" s="121"/>
      <c r="E12" s="121"/>
      <c r="F12" s="121"/>
      <c r="G12" s="121"/>
      <c r="H12" s="121"/>
      <c r="I12" s="121"/>
      <c r="J12" s="121"/>
      <c r="K12" s="121"/>
      <c r="L12" s="121"/>
      <c r="M12" s="121"/>
    </row>
    <row r="13" spans="1:13" ht="30" customHeight="1">
      <c r="A13" s="116"/>
      <c r="B13" s="188" t="s">
        <v>101</v>
      </c>
      <c r="C13" s="188"/>
      <c r="D13" s="188"/>
      <c r="E13" s="188"/>
      <c r="F13" s="188"/>
      <c r="G13" s="188"/>
      <c r="H13" s="188"/>
      <c r="I13" s="188"/>
      <c r="J13" s="188"/>
      <c r="K13" s="188"/>
      <c r="L13" s="188"/>
      <c r="M13" s="188"/>
    </row>
    <row r="14" spans="1:13" ht="15">
      <c r="A14" s="116"/>
      <c r="B14" s="116"/>
      <c r="C14" s="121"/>
      <c r="D14" s="121"/>
      <c r="E14" s="121"/>
      <c r="F14" s="121"/>
      <c r="G14" s="121"/>
      <c r="H14" s="121"/>
      <c r="I14" s="121"/>
      <c r="J14" s="121"/>
      <c r="K14" s="121"/>
      <c r="L14" s="121"/>
      <c r="M14" s="121"/>
    </row>
    <row r="15" spans="1:13" ht="30" customHeight="1">
      <c r="A15" s="116"/>
      <c r="B15" s="185" t="s">
        <v>40</v>
      </c>
      <c r="C15" s="185"/>
      <c r="D15" s="185"/>
      <c r="E15" s="185"/>
      <c r="F15" s="185"/>
      <c r="G15" s="185"/>
      <c r="H15" s="185"/>
      <c r="I15" s="185"/>
      <c r="J15" s="185"/>
      <c r="K15" s="185"/>
      <c r="L15" s="185"/>
      <c r="M15" s="185"/>
    </row>
    <row r="16" spans="1:13" ht="15">
      <c r="A16" s="116"/>
      <c r="B16" s="116"/>
      <c r="C16" s="121"/>
      <c r="D16" s="121"/>
      <c r="E16" s="121"/>
      <c r="F16" s="121"/>
      <c r="G16" s="121"/>
      <c r="H16" s="121"/>
      <c r="I16" s="121"/>
      <c r="J16" s="121"/>
      <c r="K16" s="121"/>
      <c r="L16" s="121"/>
      <c r="M16" s="121"/>
    </row>
    <row r="17" spans="1:13" ht="15.75">
      <c r="A17" s="116">
        <v>3</v>
      </c>
      <c r="B17" s="122" t="s">
        <v>224</v>
      </c>
      <c r="C17" s="116"/>
      <c r="D17" s="116"/>
      <c r="E17" s="116"/>
      <c r="F17" s="116"/>
      <c r="G17" s="116"/>
      <c r="H17" s="116"/>
      <c r="I17" s="116"/>
      <c r="J17" s="116"/>
      <c r="K17" s="116"/>
      <c r="L17" s="116"/>
      <c r="M17" s="116"/>
    </row>
    <row r="18" spans="1:16" ht="15">
      <c r="A18" s="116"/>
      <c r="B18" s="116" t="s">
        <v>99</v>
      </c>
      <c r="C18" s="116"/>
      <c r="D18" s="116"/>
      <c r="E18" s="116"/>
      <c r="F18" s="116"/>
      <c r="G18" s="116"/>
      <c r="H18" s="116"/>
      <c r="I18" s="116"/>
      <c r="J18" s="116"/>
      <c r="K18" s="116"/>
      <c r="L18" s="116"/>
      <c r="M18" s="116"/>
      <c r="P18" s="116"/>
    </row>
    <row r="19" spans="1:13" ht="15">
      <c r="A19" s="116"/>
      <c r="B19" s="116"/>
      <c r="C19" s="121"/>
      <c r="D19" s="121"/>
      <c r="E19" s="121"/>
      <c r="F19" s="121"/>
      <c r="G19" s="121"/>
      <c r="H19" s="121"/>
      <c r="I19" s="121"/>
      <c r="J19" s="121"/>
      <c r="K19" s="121"/>
      <c r="L19" s="121"/>
      <c r="M19" s="121"/>
    </row>
    <row r="20" spans="1:13" ht="15.75">
      <c r="A20" s="116">
        <v>4</v>
      </c>
      <c r="B20" s="117" t="s">
        <v>225</v>
      </c>
      <c r="C20" s="116"/>
      <c r="D20" s="116"/>
      <c r="E20" s="116"/>
      <c r="F20" s="116"/>
      <c r="G20" s="116"/>
      <c r="H20" s="116"/>
      <c r="I20" s="116"/>
      <c r="J20" s="116"/>
      <c r="K20" s="116"/>
      <c r="L20" s="116"/>
      <c r="M20" s="116"/>
    </row>
    <row r="21" spans="1:13" ht="45" customHeight="1">
      <c r="A21" s="116"/>
      <c r="B21" s="188" t="s">
        <v>108</v>
      </c>
      <c r="C21" s="188"/>
      <c r="D21" s="188"/>
      <c r="E21" s="188"/>
      <c r="F21" s="188"/>
      <c r="G21" s="188"/>
      <c r="H21" s="188"/>
      <c r="I21" s="188"/>
      <c r="J21" s="188"/>
      <c r="K21" s="188"/>
      <c r="L21" s="188"/>
      <c r="M21" s="188"/>
    </row>
    <row r="22" spans="1:13" ht="15">
      <c r="A22" s="116"/>
      <c r="B22" s="116"/>
      <c r="C22" s="116"/>
      <c r="D22" s="116"/>
      <c r="E22" s="116"/>
      <c r="F22" s="116"/>
      <c r="G22" s="116"/>
      <c r="H22" s="116"/>
      <c r="I22" s="116"/>
      <c r="J22" s="116"/>
      <c r="K22" s="116"/>
      <c r="L22" s="116"/>
      <c r="M22" s="116"/>
    </row>
    <row r="23" spans="1:13" ht="15.75">
      <c r="A23" s="116">
        <v>5</v>
      </c>
      <c r="B23" s="123" t="s">
        <v>231</v>
      </c>
      <c r="C23" s="116"/>
      <c r="D23" s="116"/>
      <c r="E23" s="116"/>
      <c r="F23" s="116"/>
      <c r="G23" s="116"/>
      <c r="H23" s="116"/>
      <c r="I23" s="116"/>
      <c r="J23" s="116"/>
      <c r="K23" s="116"/>
      <c r="L23" s="116"/>
      <c r="M23" s="116"/>
    </row>
    <row r="24" spans="1:13" ht="45" customHeight="1">
      <c r="A24" s="116"/>
      <c r="B24" s="186" t="s">
        <v>139</v>
      </c>
      <c r="C24" s="186"/>
      <c r="D24" s="186"/>
      <c r="E24" s="186"/>
      <c r="F24" s="186"/>
      <c r="G24" s="186"/>
      <c r="H24" s="186"/>
      <c r="I24" s="186"/>
      <c r="J24" s="186"/>
      <c r="K24" s="186"/>
      <c r="L24" s="186"/>
      <c r="M24" s="186"/>
    </row>
    <row r="25" spans="1:13" ht="15">
      <c r="A25" s="116"/>
      <c r="B25" s="116"/>
      <c r="C25" s="116"/>
      <c r="D25" s="116"/>
      <c r="E25" s="116"/>
      <c r="F25" s="116"/>
      <c r="G25" s="116"/>
      <c r="H25" s="116"/>
      <c r="I25" s="116"/>
      <c r="J25" s="116"/>
      <c r="K25" s="116"/>
      <c r="L25" s="116"/>
      <c r="M25" s="116"/>
    </row>
    <row r="26" spans="1:13" ht="15.75">
      <c r="A26" s="116">
        <v>6</v>
      </c>
      <c r="B26" s="117" t="s">
        <v>233</v>
      </c>
      <c r="C26" s="116"/>
      <c r="D26" s="116"/>
      <c r="E26" s="116"/>
      <c r="F26" s="116"/>
      <c r="G26" s="116"/>
      <c r="H26" s="116"/>
      <c r="I26" s="116"/>
      <c r="J26" s="116"/>
      <c r="K26" s="116"/>
      <c r="L26" s="116"/>
      <c r="M26" s="116"/>
    </row>
    <row r="27" spans="1:13" ht="45.75" customHeight="1">
      <c r="A27" s="116"/>
      <c r="B27" s="188" t="s">
        <v>130</v>
      </c>
      <c r="C27" s="188"/>
      <c r="D27" s="188"/>
      <c r="E27" s="188"/>
      <c r="F27" s="188"/>
      <c r="G27" s="188"/>
      <c r="H27" s="188"/>
      <c r="I27" s="188"/>
      <c r="J27" s="188"/>
      <c r="K27" s="188"/>
      <c r="L27" s="188"/>
      <c r="M27" s="188"/>
    </row>
    <row r="28" spans="1:13" ht="15">
      <c r="A28" s="116"/>
      <c r="B28" s="116"/>
      <c r="C28" s="116"/>
      <c r="D28" s="116"/>
      <c r="E28" s="116"/>
      <c r="F28" s="116"/>
      <c r="G28" s="116"/>
      <c r="H28" s="116"/>
      <c r="I28" s="116"/>
      <c r="J28" s="116"/>
      <c r="K28" s="116"/>
      <c r="L28" s="116"/>
      <c r="M28" s="116"/>
    </row>
    <row r="29" spans="1:13" ht="15.75">
      <c r="A29" s="116">
        <v>7</v>
      </c>
      <c r="B29" s="117" t="s">
        <v>57</v>
      </c>
      <c r="C29" s="116"/>
      <c r="D29" s="116"/>
      <c r="E29" s="116"/>
      <c r="F29" s="116"/>
      <c r="G29" s="116"/>
      <c r="H29" s="116"/>
      <c r="I29" s="116"/>
      <c r="J29" s="116"/>
      <c r="K29" s="116"/>
      <c r="L29" s="116"/>
      <c r="M29" s="116"/>
    </row>
    <row r="30" spans="1:13" ht="15">
      <c r="A30" s="116"/>
      <c r="B30" s="116" t="s">
        <v>234</v>
      </c>
      <c r="C30" s="116"/>
      <c r="D30" s="116"/>
      <c r="E30" s="116"/>
      <c r="F30" s="116"/>
      <c r="G30" s="116"/>
      <c r="H30" s="116"/>
      <c r="I30" s="116"/>
      <c r="J30" s="116"/>
      <c r="K30" s="116"/>
      <c r="L30" s="116"/>
      <c r="M30" s="116"/>
    </row>
    <row r="31" spans="1:13" ht="15">
      <c r="A31" s="116"/>
      <c r="B31" s="116"/>
      <c r="C31" s="116"/>
      <c r="D31" s="116"/>
      <c r="E31" s="116"/>
      <c r="F31" s="116"/>
      <c r="G31" s="116"/>
      <c r="H31" s="116"/>
      <c r="I31" s="116"/>
      <c r="J31" s="116"/>
      <c r="K31" s="116"/>
      <c r="L31" s="116"/>
      <c r="M31" s="116"/>
    </row>
    <row r="32" spans="1:13" ht="15.75">
      <c r="A32" s="116">
        <v>8</v>
      </c>
      <c r="B32" s="117" t="s">
        <v>53</v>
      </c>
      <c r="C32" s="116"/>
      <c r="D32" s="116"/>
      <c r="E32" s="116"/>
      <c r="F32" s="116"/>
      <c r="G32" s="116"/>
      <c r="H32" s="116"/>
      <c r="I32" s="116"/>
      <c r="J32" s="116"/>
      <c r="K32" s="116"/>
      <c r="L32" s="116"/>
      <c r="M32" s="116"/>
    </row>
    <row r="33" spans="1:13" ht="15.75">
      <c r="A33" s="116"/>
      <c r="B33" s="117"/>
      <c r="C33" s="116"/>
      <c r="D33" s="116"/>
      <c r="E33" s="116"/>
      <c r="F33" s="116"/>
      <c r="G33" s="197" t="s">
        <v>86</v>
      </c>
      <c r="H33" s="198"/>
      <c r="I33" s="199"/>
      <c r="J33" s="116"/>
      <c r="K33" s="197" t="s">
        <v>155</v>
      </c>
      <c r="L33" s="198"/>
      <c r="M33" s="199"/>
    </row>
    <row r="34" spans="1:13" ht="15.75">
      <c r="A34" s="116"/>
      <c r="B34" s="117"/>
      <c r="C34" s="116"/>
      <c r="D34" s="116"/>
      <c r="E34" s="116"/>
      <c r="F34" s="116"/>
      <c r="G34" s="200" t="s">
        <v>128</v>
      </c>
      <c r="H34" s="200"/>
      <c r="I34" s="200"/>
      <c r="J34" s="200"/>
      <c r="K34" s="200"/>
      <c r="L34" s="200"/>
      <c r="M34" s="200"/>
    </row>
    <row r="35" spans="1:13" ht="15.75">
      <c r="A35" s="116"/>
      <c r="B35" s="117"/>
      <c r="C35" s="116"/>
      <c r="D35" s="116"/>
      <c r="E35" s="116"/>
      <c r="F35" s="116"/>
      <c r="G35" s="125">
        <v>2003</v>
      </c>
      <c r="H35" s="125"/>
      <c r="I35" s="116">
        <v>2002</v>
      </c>
      <c r="J35" s="126"/>
      <c r="K35" s="127">
        <v>2003</v>
      </c>
      <c r="L35" s="124"/>
      <c r="M35" s="128">
        <v>2002</v>
      </c>
    </row>
    <row r="36" spans="1:13" ht="15">
      <c r="A36" s="116"/>
      <c r="B36" s="116"/>
      <c r="C36" s="118" t="s">
        <v>235</v>
      </c>
      <c r="D36" s="116"/>
      <c r="E36" s="116"/>
      <c r="F36" s="116"/>
      <c r="G36" s="129" t="s">
        <v>315</v>
      </c>
      <c r="H36" s="129"/>
      <c r="I36" s="129" t="s">
        <v>315</v>
      </c>
      <c r="J36" s="129"/>
      <c r="K36" s="129" t="s">
        <v>315</v>
      </c>
      <c r="L36" s="129"/>
      <c r="M36" s="129" t="s">
        <v>315</v>
      </c>
    </row>
    <row r="37" spans="1:13" ht="15">
      <c r="A37" s="116"/>
      <c r="B37" s="116"/>
      <c r="C37" s="116" t="s">
        <v>54</v>
      </c>
      <c r="D37" s="116"/>
      <c r="E37" s="116"/>
      <c r="F37" s="116"/>
      <c r="G37" s="130">
        <v>9318</v>
      </c>
      <c r="H37" s="116"/>
      <c r="I37" s="131">
        <v>8817</v>
      </c>
      <c r="J37" s="132"/>
      <c r="K37" s="130">
        <v>-3155</v>
      </c>
      <c r="L37" s="130"/>
      <c r="M37" s="133">
        <v>-3912</v>
      </c>
    </row>
    <row r="38" spans="1:13" ht="15">
      <c r="A38" s="116"/>
      <c r="B38" s="116"/>
      <c r="C38" s="116" t="s">
        <v>314</v>
      </c>
      <c r="D38" s="116"/>
      <c r="E38" s="116"/>
      <c r="F38" s="116"/>
      <c r="G38" s="131">
        <v>0</v>
      </c>
      <c r="H38" s="116"/>
      <c r="I38" s="131">
        <v>7</v>
      </c>
      <c r="J38" s="132"/>
      <c r="K38" s="130">
        <v>-548</v>
      </c>
      <c r="L38" s="130"/>
      <c r="M38" s="133">
        <v>-1070</v>
      </c>
    </row>
    <row r="39" spans="1:13" ht="15">
      <c r="A39" s="116"/>
      <c r="B39" s="116"/>
      <c r="C39" s="116" t="s">
        <v>55</v>
      </c>
      <c r="D39" s="116"/>
      <c r="E39" s="116"/>
      <c r="F39" s="116"/>
      <c r="G39" s="134">
        <v>0</v>
      </c>
      <c r="H39" s="116"/>
      <c r="I39" s="131">
        <v>0</v>
      </c>
      <c r="J39" s="132"/>
      <c r="K39" s="130">
        <v>-442</v>
      </c>
      <c r="L39" s="130"/>
      <c r="M39" s="133">
        <v>0</v>
      </c>
    </row>
    <row r="40" spans="1:13" ht="15.75" thickBot="1">
      <c r="A40" s="116"/>
      <c r="B40" s="116"/>
      <c r="C40" s="116"/>
      <c r="D40" s="116"/>
      <c r="E40" s="116"/>
      <c r="F40" s="116"/>
      <c r="G40" s="135">
        <f>SUM(G37:G39)</f>
        <v>9318</v>
      </c>
      <c r="H40" s="116"/>
      <c r="I40" s="136">
        <f>SUM(I37:I39)</f>
        <v>8824</v>
      </c>
      <c r="J40" s="132"/>
      <c r="K40" s="137">
        <f>SUM(K37:K39)</f>
        <v>-4145</v>
      </c>
      <c r="L40" s="133"/>
      <c r="M40" s="137">
        <f>SUM(M37:M39)</f>
        <v>-4982</v>
      </c>
    </row>
    <row r="41" spans="1:13" ht="15.75" thickTop="1">
      <c r="A41" s="116"/>
      <c r="B41" s="116"/>
      <c r="C41" s="116"/>
      <c r="D41" s="116"/>
      <c r="E41" s="116"/>
      <c r="F41" s="116"/>
      <c r="G41" s="116"/>
      <c r="H41" s="116"/>
      <c r="I41" s="116"/>
      <c r="J41" s="138"/>
      <c r="K41" s="116"/>
      <c r="L41" s="116"/>
      <c r="M41" s="116"/>
    </row>
    <row r="42" spans="1:13" ht="15">
      <c r="A42" s="116"/>
      <c r="B42" s="116"/>
      <c r="C42" s="116"/>
      <c r="D42" s="116"/>
      <c r="E42" s="116"/>
      <c r="F42" s="116"/>
      <c r="G42" s="116"/>
      <c r="H42" s="116"/>
      <c r="I42" s="116"/>
      <c r="J42" s="116"/>
      <c r="K42" s="116"/>
      <c r="L42" s="116"/>
      <c r="M42" s="116"/>
    </row>
    <row r="43" spans="1:13" ht="15.75">
      <c r="A43" s="139">
        <v>9</v>
      </c>
      <c r="B43" s="122" t="s">
        <v>140</v>
      </c>
      <c r="C43" s="122"/>
      <c r="D43" s="122"/>
      <c r="E43" s="122"/>
      <c r="F43" s="122"/>
      <c r="G43" s="122"/>
      <c r="H43" s="122"/>
      <c r="I43" s="122"/>
      <c r="J43" s="122"/>
      <c r="K43" s="122"/>
      <c r="L43" s="122"/>
      <c r="M43" s="122"/>
    </row>
    <row r="44" spans="1:13" ht="60" customHeight="1">
      <c r="A44" s="116"/>
      <c r="B44" s="185" t="s">
        <v>136</v>
      </c>
      <c r="C44" s="185"/>
      <c r="D44" s="185"/>
      <c r="E44" s="185"/>
      <c r="F44" s="185"/>
      <c r="G44" s="185"/>
      <c r="H44" s="185"/>
      <c r="I44" s="185"/>
      <c r="J44" s="185"/>
      <c r="K44" s="185"/>
      <c r="L44" s="185"/>
      <c r="M44" s="185"/>
    </row>
    <row r="45" spans="1:13" ht="15">
      <c r="A45" s="116"/>
      <c r="B45" s="116"/>
      <c r="C45" s="116"/>
      <c r="D45" s="116"/>
      <c r="E45" s="116"/>
      <c r="F45" s="116"/>
      <c r="G45" s="116"/>
      <c r="H45" s="116"/>
      <c r="I45" s="130"/>
      <c r="J45" s="130"/>
      <c r="K45" s="133"/>
      <c r="L45" s="130"/>
      <c r="M45" s="116"/>
    </row>
    <row r="46" spans="1:13" ht="89.25" customHeight="1">
      <c r="A46" s="116"/>
      <c r="B46" s="185" t="s">
        <v>141</v>
      </c>
      <c r="C46" s="185"/>
      <c r="D46" s="185"/>
      <c r="E46" s="185"/>
      <c r="F46" s="185"/>
      <c r="G46" s="185"/>
      <c r="H46" s="185"/>
      <c r="I46" s="185"/>
      <c r="J46" s="185"/>
      <c r="K46" s="185"/>
      <c r="L46" s="185"/>
      <c r="M46" s="185"/>
    </row>
    <row r="47" spans="1:13" ht="15">
      <c r="A47" s="116"/>
      <c r="B47" s="116"/>
      <c r="C47" s="116"/>
      <c r="D47" s="116"/>
      <c r="E47" s="116"/>
      <c r="F47" s="116"/>
      <c r="G47" s="116"/>
      <c r="H47" s="116"/>
      <c r="I47" s="116"/>
      <c r="J47" s="116"/>
      <c r="K47" s="116"/>
      <c r="L47" s="116"/>
      <c r="M47" s="116"/>
    </row>
    <row r="48" spans="1:13" ht="60" customHeight="1">
      <c r="A48" s="116"/>
      <c r="B48" s="185" t="s">
        <v>142</v>
      </c>
      <c r="C48" s="185"/>
      <c r="D48" s="185"/>
      <c r="E48" s="185"/>
      <c r="F48" s="185"/>
      <c r="G48" s="185"/>
      <c r="H48" s="185"/>
      <c r="I48" s="185"/>
      <c r="J48" s="185"/>
      <c r="K48" s="185"/>
      <c r="L48" s="185"/>
      <c r="M48" s="185"/>
    </row>
    <row r="49" spans="1:13" ht="15.75">
      <c r="A49" s="139"/>
      <c r="B49" s="122"/>
      <c r="C49" s="122"/>
      <c r="D49" s="122"/>
      <c r="E49" s="122"/>
      <c r="F49" s="122"/>
      <c r="G49" s="122"/>
      <c r="H49" s="122"/>
      <c r="I49" s="122"/>
      <c r="J49" s="122"/>
      <c r="K49" s="122"/>
      <c r="L49" s="122"/>
      <c r="M49" s="122"/>
    </row>
    <row r="50" spans="1:13" ht="15.75">
      <c r="A50" s="139"/>
      <c r="B50" s="140" t="s">
        <v>20</v>
      </c>
      <c r="C50" s="140" t="s">
        <v>320</v>
      </c>
      <c r="D50" s="141"/>
      <c r="E50" s="141"/>
      <c r="F50" s="141"/>
      <c r="G50" s="141"/>
      <c r="H50" s="141"/>
      <c r="I50" s="141"/>
      <c r="J50" s="141"/>
      <c r="K50" s="141"/>
      <c r="L50" s="141"/>
      <c r="M50" s="141"/>
    </row>
    <row r="51" spans="1:13" ht="32.25" customHeight="1">
      <c r="A51" s="139"/>
      <c r="B51" s="142"/>
      <c r="C51" s="188" t="s">
        <v>41</v>
      </c>
      <c r="D51" s="188"/>
      <c r="E51" s="188"/>
      <c r="F51" s="188"/>
      <c r="G51" s="188"/>
      <c r="H51" s="188"/>
      <c r="I51" s="188"/>
      <c r="J51" s="188"/>
      <c r="K51" s="188"/>
      <c r="L51" s="188"/>
      <c r="M51" s="188"/>
    </row>
    <row r="52" spans="1:13" ht="15.75">
      <c r="A52" s="139"/>
      <c r="B52" s="141"/>
      <c r="C52" s="120"/>
      <c r="D52" s="120"/>
      <c r="E52" s="120"/>
      <c r="F52" s="120"/>
      <c r="G52" s="120"/>
      <c r="H52" s="120"/>
      <c r="I52" s="120"/>
      <c r="J52" s="120"/>
      <c r="K52" s="120"/>
      <c r="L52" s="120"/>
      <c r="M52" s="120"/>
    </row>
    <row r="53" spans="1:13" ht="15.75">
      <c r="A53" s="116"/>
      <c r="B53" s="117" t="s">
        <v>21</v>
      </c>
      <c r="C53" s="117" t="s">
        <v>54</v>
      </c>
      <c r="D53" s="116"/>
      <c r="E53" s="116"/>
      <c r="F53" s="116"/>
      <c r="G53" s="116"/>
      <c r="H53" s="116"/>
      <c r="I53" s="143"/>
      <c r="J53" s="143"/>
      <c r="K53" s="116"/>
      <c r="L53" s="143"/>
      <c r="M53" s="143"/>
    </row>
    <row r="54" spans="1:13" ht="15.75">
      <c r="A54" s="116"/>
      <c r="B54" s="116"/>
      <c r="C54" s="117"/>
      <c r="D54" s="116"/>
      <c r="E54" s="116"/>
      <c r="F54" s="116"/>
      <c r="G54" s="116"/>
      <c r="H54" s="116"/>
      <c r="I54" s="143"/>
      <c r="J54" s="143"/>
      <c r="K54" s="124" t="s">
        <v>0</v>
      </c>
      <c r="L54" s="143"/>
      <c r="M54" s="143"/>
    </row>
    <row r="55" spans="1:13" ht="15">
      <c r="A55" s="116"/>
      <c r="B55" s="116"/>
      <c r="C55" s="116" t="s">
        <v>316</v>
      </c>
      <c r="D55" s="116"/>
      <c r="E55" s="116"/>
      <c r="F55" s="116"/>
      <c r="G55" s="116"/>
      <c r="H55" s="116"/>
      <c r="I55" s="124"/>
      <c r="J55" s="124"/>
      <c r="K55" s="116"/>
      <c r="L55" s="124"/>
      <c r="M55" s="116"/>
    </row>
    <row r="56" spans="1:13" ht="15">
      <c r="A56" s="116"/>
      <c r="B56" s="116"/>
      <c r="C56" s="116" t="s">
        <v>317</v>
      </c>
      <c r="D56" s="116"/>
      <c r="E56" s="116"/>
      <c r="F56" s="116"/>
      <c r="G56" s="116"/>
      <c r="H56" s="116"/>
      <c r="I56" s="133"/>
      <c r="J56" s="133"/>
      <c r="K56" s="130">
        <v>276876</v>
      </c>
      <c r="L56" s="133"/>
      <c r="M56" s="138"/>
    </row>
    <row r="57" spans="1:13" ht="15">
      <c r="A57" s="116"/>
      <c r="B57" s="116"/>
      <c r="C57" s="116" t="s">
        <v>318</v>
      </c>
      <c r="D57" s="116"/>
      <c r="E57" s="116"/>
      <c r="F57" s="116"/>
      <c r="G57" s="116"/>
      <c r="H57" s="116"/>
      <c r="I57" s="130"/>
      <c r="J57" s="130"/>
      <c r="K57" s="144">
        <v>-6844</v>
      </c>
      <c r="L57" s="130"/>
      <c r="M57" s="116"/>
    </row>
    <row r="58" spans="1:13" ht="15">
      <c r="A58" s="116"/>
      <c r="B58" s="116"/>
      <c r="C58" s="116"/>
      <c r="D58" s="116"/>
      <c r="E58" s="116"/>
      <c r="F58" s="116"/>
      <c r="G58" s="116"/>
      <c r="H58" s="116"/>
      <c r="I58" s="130"/>
      <c r="J58" s="130"/>
      <c r="K58" s="130">
        <f>SUM(K56:K57)</f>
        <v>270032</v>
      </c>
      <c r="L58" s="130"/>
      <c r="M58" s="116"/>
    </row>
    <row r="59" spans="1:13" ht="15">
      <c r="A59" s="116"/>
      <c r="B59" s="116"/>
      <c r="C59" s="116" t="s">
        <v>319</v>
      </c>
      <c r="D59" s="116"/>
      <c r="E59" s="116"/>
      <c r="F59" s="116"/>
      <c r="G59" s="116"/>
      <c r="H59" s="116"/>
      <c r="I59" s="130"/>
      <c r="J59" s="130"/>
      <c r="K59" s="130"/>
      <c r="L59" s="130"/>
      <c r="M59" s="116"/>
    </row>
    <row r="60" spans="1:13" ht="15">
      <c r="A60" s="116"/>
      <c r="B60" s="116"/>
      <c r="C60" s="116" t="s">
        <v>138</v>
      </c>
      <c r="D60" s="116"/>
      <c r="E60" s="116"/>
      <c r="F60" s="116"/>
      <c r="G60" s="116"/>
      <c r="H60" s="116"/>
      <c r="I60" s="130"/>
      <c r="J60" s="130"/>
      <c r="K60" s="145">
        <v>154000</v>
      </c>
      <c r="L60" s="130"/>
      <c r="M60" s="116"/>
    </row>
    <row r="61" spans="1:13" ht="15">
      <c r="A61" s="116"/>
      <c r="B61" s="116"/>
      <c r="C61" s="116" t="s">
        <v>150</v>
      </c>
      <c r="D61" s="116"/>
      <c r="E61" s="116"/>
      <c r="F61" s="116"/>
      <c r="G61" s="116"/>
      <c r="H61" s="116"/>
      <c r="I61" s="130"/>
      <c r="J61" s="130"/>
      <c r="K61" s="146">
        <v>-98968</v>
      </c>
      <c r="L61" s="130"/>
      <c r="M61" s="116"/>
    </row>
    <row r="62" spans="1:13" ht="15">
      <c r="A62" s="116"/>
      <c r="B62" s="116"/>
      <c r="C62" s="116" t="s">
        <v>123</v>
      </c>
      <c r="D62" s="116"/>
      <c r="E62" s="116"/>
      <c r="F62" s="116"/>
      <c r="G62" s="116"/>
      <c r="H62" s="116"/>
      <c r="I62" s="130"/>
      <c r="J62" s="130"/>
      <c r="K62" s="130">
        <v>-55032</v>
      </c>
      <c r="L62" s="130"/>
      <c r="M62" s="116"/>
    </row>
    <row r="63" spans="1:13" ht="15.75" thickBot="1">
      <c r="A63" s="116"/>
      <c r="B63" s="116"/>
      <c r="C63" s="116"/>
      <c r="D63" s="116"/>
      <c r="E63" s="116"/>
      <c r="F63" s="116"/>
      <c r="G63" s="116"/>
      <c r="H63" s="116"/>
      <c r="I63" s="130"/>
      <c r="J63" s="130"/>
      <c r="K63" s="137">
        <f>K58+K62</f>
        <v>215000</v>
      </c>
      <c r="L63" s="130"/>
      <c r="M63" s="116"/>
    </row>
    <row r="64" spans="1:13" ht="15.75" thickTop="1">
      <c r="A64" s="116"/>
      <c r="B64" s="116"/>
      <c r="C64" s="116"/>
      <c r="D64" s="116"/>
      <c r="E64" s="116"/>
      <c r="F64" s="116"/>
      <c r="G64" s="116"/>
      <c r="H64" s="116"/>
      <c r="I64" s="130"/>
      <c r="J64" s="130"/>
      <c r="K64" s="133"/>
      <c r="L64" s="130"/>
      <c r="M64" s="116"/>
    </row>
    <row r="65" spans="1:13" ht="30" customHeight="1">
      <c r="A65" s="116"/>
      <c r="B65" s="185" t="s">
        <v>323</v>
      </c>
      <c r="C65" s="185"/>
      <c r="D65" s="185"/>
      <c r="E65" s="185"/>
      <c r="F65" s="185"/>
      <c r="G65" s="185"/>
      <c r="H65" s="185"/>
      <c r="I65" s="185"/>
      <c r="J65" s="185"/>
      <c r="K65" s="185"/>
      <c r="L65" s="185"/>
      <c r="M65" s="185"/>
    </row>
    <row r="66" spans="1:13" ht="15">
      <c r="A66" s="116"/>
      <c r="B66" s="116"/>
      <c r="C66" s="116"/>
      <c r="D66" s="116"/>
      <c r="E66" s="116"/>
      <c r="F66" s="116"/>
      <c r="G66" s="116"/>
      <c r="H66" s="116"/>
      <c r="I66" s="116"/>
      <c r="J66" s="116"/>
      <c r="K66" s="116"/>
      <c r="L66" s="116"/>
      <c r="M66" s="116"/>
    </row>
    <row r="67" spans="1:13" ht="15.75">
      <c r="A67" s="116"/>
      <c r="B67" s="117" t="s">
        <v>22</v>
      </c>
      <c r="C67" s="117" t="s">
        <v>143</v>
      </c>
      <c r="D67" s="116"/>
      <c r="E67" s="116"/>
      <c r="F67" s="116"/>
      <c r="G67" s="116"/>
      <c r="H67" s="116"/>
      <c r="I67" s="143"/>
      <c r="J67" s="143"/>
      <c r="K67" s="116"/>
      <c r="L67" s="116"/>
      <c r="M67" s="116"/>
    </row>
    <row r="68" spans="1:13" ht="15.75">
      <c r="A68" s="116"/>
      <c r="B68" s="116"/>
      <c r="C68" s="117"/>
      <c r="D68" s="116"/>
      <c r="E68" s="116"/>
      <c r="F68" s="116"/>
      <c r="G68" s="116"/>
      <c r="H68" s="116"/>
      <c r="I68" s="143"/>
      <c r="J68" s="143"/>
      <c r="K68" s="124" t="s">
        <v>0</v>
      </c>
      <c r="L68" s="116"/>
      <c r="M68" s="116"/>
    </row>
    <row r="69" spans="1:13" ht="15">
      <c r="A69" s="116"/>
      <c r="B69" s="116"/>
      <c r="C69" s="116" t="s">
        <v>316</v>
      </c>
      <c r="D69" s="116"/>
      <c r="E69" s="116"/>
      <c r="F69" s="116"/>
      <c r="G69" s="116"/>
      <c r="H69" s="116"/>
      <c r="I69" s="124"/>
      <c r="J69" s="124"/>
      <c r="K69" s="116"/>
      <c r="L69" s="116"/>
      <c r="M69" s="116"/>
    </row>
    <row r="70" spans="1:13" ht="15">
      <c r="A70" s="116"/>
      <c r="B70" s="116"/>
      <c r="C70" s="116" t="s">
        <v>144</v>
      </c>
      <c r="D70" s="116"/>
      <c r="E70" s="116"/>
      <c r="F70" s="116"/>
      <c r="G70" s="116"/>
      <c r="H70" s="116"/>
      <c r="I70" s="133"/>
      <c r="J70" s="133"/>
      <c r="K70" s="130">
        <v>78080.693</v>
      </c>
      <c r="L70" s="116"/>
      <c r="M70" s="116"/>
    </row>
    <row r="71" spans="1:13" ht="15">
      <c r="A71" s="116"/>
      <c r="B71" s="116"/>
      <c r="C71" s="116" t="s">
        <v>145</v>
      </c>
      <c r="D71" s="116"/>
      <c r="E71" s="116"/>
      <c r="F71" s="116"/>
      <c r="G71" s="116"/>
      <c r="H71" s="116"/>
      <c r="I71" s="130"/>
      <c r="J71" s="130"/>
      <c r="K71" s="130"/>
      <c r="L71" s="116"/>
      <c r="M71" s="116"/>
    </row>
    <row r="72" spans="1:13" ht="15">
      <c r="A72" s="116"/>
      <c r="B72" s="116"/>
      <c r="C72" s="116" t="s">
        <v>138</v>
      </c>
      <c r="D72" s="116"/>
      <c r="E72" s="116"/>
      <c r="F72" s="116"/>
      <c r="G72" s="116"/>
      <c r="H72" s="116"/>
      <c r="I72" s="130"/>
      <c r="J72" s="130"/>
      <c r="K72" s="145">
        <v>3000</v>
      </c>
      <c r="L72" s="116"/>
      <c r="M72" s="116"/>
    </row>
    <row r="73" spans="1:13" ht="15">
      <c r="A73" s="116"/>
      <c r="B73" s="116"/>
      <c r="C73" s="116" t="s">
        <v>146</v>
      </c>
      <c r="D73" s="116"/>
      <c r="E73" s="116"/>
      <c r="F73" s="116"/>
      <c r="G73" s="116"/>
      <c r="H73" s="116"/>
      <c r="I73" s="130"/>
      <c r="J73" s="130"/>
      <c r="K73" s="146">
        <v>7504</v>
      </c>
      <c r="L73" s="116"/>
      <c r="M73" s="116"/>
    </row>
    <row r="74" spans="1:13" ht="15">
      <c r="A74" s="116"/>
      <c r="B74" s="116"/>
      <c r="C74" s="116" t="s">
        <v>123</v>
      </c>
      <c r="D74" s="116"/>
      <c r="E74" s="116"/>
      <c r="F74" s="116"/>
      <c r="G74" s="116"/>
      <c r="H74" s="116"/>
      <c r="I74" s="130"/>
      <c r="J74" s="130"/>
      <c r="K74" s="147">
        <f>-K72-K73</f>
        <v>-10504</v>
      </c>
      <c r="L74" s="116"/>
      <c r="M74" s="116"/>
    </row>
    <row r="75" spans="1:13" ht="15">
      <c r="A75" s="116"/>
      <c r="B75" s="116"/>
      <c r="C75" s="116"/>
      <c r="D75" s="116"/>
      <c r="E75" s="116"/>
      <c r="F75" s="116"/>
      <c r="G75" s="116"/>
      <c r="H75" s="116"/>
      <c r="I75" s="130"/>
      <c r="J75" s="130"/>
      <c r="K75" s="133">
        <f>+K70+K74</f>
        <v>67576.693</v>
      </c>
      <c r="L75" s="116"/>
      <c r="M75" s="116"/>
    </row>
    <row r="76" spans="1:13" ht="15">
      <c r="A76" s="116"/>
      <c r="B76" s="116"/>
      <c r="C76" s="116" t="s">
        <v>147</v>
      </c>
      <c r="D76" s="116"/>
      <c r="E76" s="116"/>
      <c r="F76" s="116"/>
      <c r="G76" s="116"/>
      <c r="H76" s="116"/>
      <c r="I76" s="116"/>
      <c r="J76" s="116"/>
      <c r="K76" s="144">
        <v>9140</v>
      </c>
      <c r="L76" s="116"/>
      <c r="M76" s="116"/>
    </row>
    <row r="77" spans="1:13" ht="15">
      <c r="A77" s="116"/>
      <c r="B77" s="116"/>
      <c r="C77" s="116"/>
      <c r="D77" s="116"/>
      <c r="E77" s="116"/>
      <c r="F77" s="116"/>
      <c r="G77" s="116"/>
      <c r="H77" s="116"/>
      <c r="I77" s="116"/>
      <c r="J77" s="116"/>
      <c r="K77" s="148">
        <f>+K75+K76</f>
        <v>76716.693</v>
      </c>
      <c r="L77" s="116"/>
      <c r="M77" s="116"/>
    </row>
    <row r="78" spans="1:13" ht="15">
      <c r="A78" s="116"/>
      <c r="B78" s="116"/>
      <c r="C78" s="116" t="s">
        <v>148</v>
      </c>
      <c r="D78" s="116"/>
      <c r="E78" s="116"/>
      <c r="F78" s="116"/>
      <c r="G78" s="116"/>
      <c r="H78" s="116"/>
      <c r="I78" s="116"/>
      <c r="J78" s="116"/>
      <c r="K78" s="183">
        <v>5931.287702984143</v>
      </c>
      <c r="L78" s="116"/>
      <c r="M78" s="116"/>
    </row>
    <row r="79" spans="1:13" ht="15">
      <c r="A79" s="116"/>
      <c r="B79" s="116"/>
      <c r="C79" s="116"/>
      <c r="D79" s="116"/>
      <c r="E79" s="116"/>
      <c r="F79" s="116"/>
      <c r="G79" s="116"/>
      <c r="H79" s="116"/>
      <c r="I79" s="116"/>
      <c r="J79" s="116"/>
      <c r="K79" s="148">
        <f>+K77+K78</f>
        <v>82647.98070298415</v>
      </c>
      <c r="L79" s="116"/>
      <c r="M79" s="116"/>
    </row>
    <row r="80" spans="1:13" ht="15">
      <c r="A80" s="116"/>
      <c r="B80" s="116"/>
      <c r="C80" s="116" t="s">
        <v>328</v>
      </c>
      <c r="D80" s="116"/>
      <c r="E80" s="116"/>
      <c r="F80" s="116"/>
      <c r="G80" s="116"/>
      <c r="H80" s="116"/>
      <c r="I80" s="116"/>
      <c r="J80" s="116"/>
      <c r="K80" s="183">
        <f>-'b-sheet'!B18</f>
        <v>-77855.66728</v>
      </c>
      <c r="L80" s="116"/>
      <c r="M80" s="116"/>
    </row>
    <row r="81" spans="1:13" ht="15.75" thickBot="1">
      <c r="A81" s="116"/>
      <c r="B81" s="116"/>
      <c r="C81" s="116" t="s">
        <v>329</v>
      </c>
      <c r="D81" s="116"/>
      <c r="E81" s="116"/>
      <c r="F81" s="116"/>
      <c r="G81" s="116"/>
      <c r="H81" s="116"/>
      <c r="I81" s="116"/>
      <c r="J81" s="116"/>
      <c r="K81" s="135">
        <f>+K79+K80</f>
        <v>4792.313422984153</v>
      </c>
      <c r="L81" s="116"/>
      <c r="M81" s="116"/>
    </row>
    <row r="82" spans="1:13" ht="15.75" thickTop="1">
      <c r="A82" s="116"/>
      <c r="B82" s="116"/>
      <c r="C82" s="116"/>
      <c r="D82" s="116"/>
      <c r="E82" s="116"/>
      <c r="F82" s="116"/>
      <c r="G82" s="116"/>
      <c r="H82" s="116"/>
      <c r="I82" s="116"/>
      <c r="J82" s="116"/>
      <c r="K82" s="116"/>
      <c r="L82" s="116"/>
      <c r="M82" s="116"/>
    </row>
    <row r="83" spans="1:13" ht="32.25" customHeight="1">
      <c r="A83" s="116"/>
      <c r="B83" s="185" t="s">
        <v>330</v>
      </c>
      <c r="C83" s="185"/>
      <c r="D83" s="185"/>
      <c r="E83" s="185"/>
      <c r="F83" s="185"/>
      <c r="G83" s="185"/>
      <c r="H83" s="185"/>
      <c r="I83" s="185"/>
      <c r="J83" s="185"/>
      <c r="K83" s="185"/>
      <c r="L83" s="185"/>
      <c r="M83" s="185"/>
    </row>
    <row r="84" spans="1:13" ht="9.75" customHeight="1">
      <c r="A84" s="116"/>
      <c r="B84" s="116"/>
      <c r="C84" s="116"/>
      <c r="D84" s="116"/>
      <c r="E84" s="116"/>
      <c r="F84" s="116"/>
      <c r="G84" s="116"/>
      <c r="H84" s="116"/>
      <c r="I84" s="116"/>
      <c r="J84" s="116"/>
      <c r="K84" s="116"/>
      <c r="L84" s="116"/>
      <c r="M84" s="116"/>
    </row>
    <row r="85" spans="1:13" ht="45" customHeight="1">
      <c r="A85" s="116"/>
      <c r="B85" s="185" t="s">
        <v>322</v>
      </c>
      <c r="C85" s="185"/>
      <c r="D85" s="185"/>
      <c r="E85" s="185"/>
      <c r="F85" s="185"/>
      <c r="G85" s="185"/>
      <c r="H85" s="185"/>
      <c r="I85" s="185"/>
      <c r="J85" s="185"/>
      <c r="K85" s="185"/>
      <c r="L85" s="185"/>
      <c r="M85" s="185"/>
    </row>
    <row r="86" spans="1:13" ht="9.75" customHeight="1">
      <c r="A86" s="116"/>
      <c r="B86" s="116"/>
      <c r="C86" s="116"/>
      <c r="D86" s="116"/>
      <c r="E86" s="116"/>
      <c r="F86" s="116"/>
      <c r="G86" s="116"/>
      <c r="H86" s="116"/>
      <c r="I86" s="116"/>
      <c r="J86" s="116"/>
      <c r="K86" s="116"/>
      <c r="L86" s="116"/>
      <c r="M86" s="116"/>
    </row>
    <row r="87" spans="1:13" ht="33.75" customHeight="1">
      <c r="A87" s="116"/>
      <c r="B87" s="185" t="s">
        <v>109</v>
      </c>
      <c r="C87" s="185"/>
      <c r="D87" s="185"/>
      <c r="E87" s="185"/>
      <c r="F87" s="185"/>
      <c r="G87" s="185"/>
      <c r="H87" s="185"/>
      <c r="I87" s="185"/>
      <c r="J87" s="185"/>
      <c r="K87" s="185"/>
      <c r="L87" s="185"/>
      <c r="M87" s="185"/>
    </row>
    <row r="88" spans="1:13" ht="15">
      <c r="A88" s="116"/>
      <c r="B88" s="116"/>
      <c r="C88" s="116"/>
      <c r="D88" s="116"/>
      <c r="E88" s="116"/>
      <c r="F88" s="116"/>
      <c r="G88" s="116"/>
      <c r="H88" s="116"/>
      <c r="I88" s="116"/>
      <c r="J88" s="116"/>
      <c r="K88" s="116"/>
      <c r="L88" s="116"/>
      <c r="M88" s="116"/>
    </row>
    <row r="89" spans="1:13" ht="15.75">
      <c r="A89" s="116">
        <v>10</v>
      </c>
      <c r="B89" s="122" t="s">
        <v>98</v>
      </c>
      <c r="C89" s="116"/>
      <c r="D89" s="149"/>
      <c r="E89" s="149"/>
      <c r="F89" s="149"/>
      <c r="G89" s="149"/>
      <c r="H89" s="149"/>
      <c r="I89" s="149"/>
      <c r="J89" s="149"/>
      <c r="K89" s="149"/>
      <c r="L89" s="149"/>
      <c r="M89" s="116"/>
    </row>
    <row r="90" spans="1:13" ht="15">
      <c r="A90" s="116"/>
      <c r="B90" s="149" t="s">
        <v>278</v>
      </c>
      <c r="C90" s="116"/>
      <c r="D90" s="116"/>
      <c r="E90" s="116"/>
      <c r="F90" s="116"/>
      <c r="G90" s="116"/>
      <c r="H90" s="116"/>
      <c r="I90" s="116"/>
      <c r="J90" s="116"/>
      <c r="K90" s="116"/>
      <c r="L90" s="116"/>
      <c r="M90" s="116"/>
    </row>
    <row r="91" spans="1:13" ht="15">
      <c r="A91" s="116"/>
      <c r="B91" s="116"/>
      <c r="C91" s="116"/>
      <c r="D91" s="116"/>
      <c r="E91" s="116"/>
      <c r="F91" s="116"/>
      <c r="G91" s="116"/>
      <c r="H91" s="116"/>
      <c r="I91" s="116"/>
      <c r="J91" s="116"/>
      <c r="K91" s="116"/>
      <c r="L91" s="116"/>
      <c r="M91" s="116"/>
    </row>
    <row r="92" spans="1:13" ht="15.75">
      <c r="A92" s="116">
        <v>11</v>
      </c>
      <c r="B92" s="122" t="s">
        <v>44</v>
      </c>
      <c r="C92" s="116"/>
      <c r="D92" s="116"/>
      <c r="E92" s="116"/>
      <c r="F92" s="116"/>
      <c r="G92" s="116"/>
      <c r="H92" s="116"/>
      <c r="I92" s="116"/>
      <c r="J92" s="116"/>
      <c r="K92" s="116"/>
      <c r="L92" s="116"/>
      <c r="M92" s="116"/>
    </row>
    <row r="93" spans="1:13" ht="60" customHeight="1">
      <c r="A93" s="116"/>
      <c r="B93" s="188" t="s">
        <v>129</v>
      </c>
      <c r="C93" s="188"/>
      <c r="D93" s="188"/>
      <c r="E93" s="188"/>
      <c r="F93" s="188"/>
      <c r="G93" s="188"/>
      <c r="H93" s="188"/>
      <c r="I93" s="188"/>
      <c r="J93" s="188"/>
      <c r="K93" s="188"/>
      <c r="L93" s="188"/>
      <c r="M93" s="188"/>
    </row>
    <row r="94" spans="1:13" ht="15">
      <c r="A94" s="116"/>
      <c r="B94" s="116"/>
      <c r="C94" s="116"/>
      <c r="D94" s="116"/>
      <c r="E94" s="116"/>
      <c r="F94" s="116"/>
      <c r="G94" s="116"/>
      <c r="H94" s="116"/>
      <c r="I94" s="116"/>
      <c r="J94" s="116"/>
      <c r="K94" s="116"/>
      <c r="L94" s="116"/>
      <c r="M94" s="116"/>
    </row>
    <row r="95" spans="1:13" ht="15.75">
      <c r="A95" s="116"/>
      <c r="B95" s="117" t="s">
        <v>321</v>
      </c>
      <c r="C95" s="117"/>
      <c r="D95" s="117"/>
      <c r="E95" s="117"/>
      <c r="F95" s="117"/>
      <c r="G95" s="117"/>
      <c r="H95" s="116"/>
      <c r="I95" s="116"/>
      <c r="J95" s="116"/>
      <c r="K95" s="116"/>
      <c r="L95" s="116"/>
      <c r="M95" s="116"/>
    </row>
    <row r="96" spans="1:13" ht="15">
      <c r="A96" s="116"/>
      <c r="B96" s="116"/>
      <c r="C96" s="116"/>
      <c r="D96" s="116"/>
      <c r="E96" s="116"/>
      <c r="F96" s="116"/>
      <c r="G96" s="116"/>
      <c r="H96" s="116"/>
      <c r="I96" s="124" t="s">
        <v>0</v>
      </c>
      <c r="J96" s="116"/>
      <c r="K96" s="116"/>
      <c r="L96" s="116"/>
      <c r="M96" s="116"/>
    </row>
    <row r="97" spans="1:13" ht="15">
      <c r="A97" s="116"/>
      <c r="B97" s="116"/>
      <c r="C97" s="116" t="s">
        <v>320</v>
      </c>
      <c r="D97" s="116"/>
      <c r="E97" s="116"/>
      <c r="F97" s="116"/>
      <c r="G97" s="116"/>
      <c r="H97" s="116"/>
      <c r="I97" s="130">
        <v>3653</v>
      </c>
      <c r="J97" s="116"/>
      <c r="K97" s="116"/>
      <c r="L97" s="116"/>
      <c r="M97" s="116"/>
    </row>
    <row r="98" spans="1:13" ht="15">
      <c r="A98" s="116"/>
      <c r="B98" s="116"/>
      <c r="C98" s="116" t="s">
        <v>324</v>
      </c>
      <c r="D98" s="116"/>
      <c r="E98" s="116"/>
      <c r="F98" s="116"/>
      <c r="G98" s="116"/>
      <c r="H98" s="116"/>
      <c r="I98" s="130">
        <v>25234</v>
      </c>
      <c r="J98" s="116"/>
      <c r="K98" s="116"/>
      <c r="L98" s="116"/>
      <c r="M98" s="116"/>
    </row>
    <row r="99" spans="1:13" ht="15">
      <c r="A99" s="116"/>
      <c r="B99" s="116"/>
      <c r="C99" s="116" t="s">
        <v>159</v>
      </c>
      <c r="D99" s="116"/>
      <c r="E99" s="116"/>
      <c r="F99" s="116"/>
      <c r="G99" s="116"/>
      <c r="H99" s="116"/>
      <c r="I99" s="130">
        <v>292</v>
      </c>
      <c r="J99" s="116"/>
      <c r="K99" s="116"/>
      <c r="L99" s="116"/>
      <c r="M99" s="116"/>
    </row>
    <row r="100" spans="1:13" ht="15">
      <c r="A100" s="116"/>
      <c r="B100" s="116"/>
      <c r="C100" s="116" t="s">
        <v>160</v>
      </c>
      <c r="D100" s="116"/>
      <c r="E100" s="116"/>
      <c r="F100" s="116"/>
      <c r="G100" s="116"/>
      <c r="H100" s="116"/>
      <c r="I100" s="130">
        <v>6146</v>
      </c>
      <c r="J100" s="116"/>
      <c r="K100" s="116"/>
      <c r="L100" s="116"/>
      <c r="M100" s="116"/>
    </row>
    <row r="101" spans="1:13" ht="15">
      <c r="A101" s="116"/>
      <c r="B101" s="116"/>
      <c r="C101" s="116" t="s">
        <v>161</v>
      </c>
      <c r="D101" s="116"/>
      <c r="E101" s="116"/>
      <c r="F101" s="116"/>
      <c r="G101" s="116"/>
      <c r="H101" s="116"/>
      <c r="I101" s="130">
        <f>27775-25234</f>
        <v>2541</v>
      </c>
      <c r="J101" s="116"/>
      <c r="K101" s="116"/>
      <c r="L101" s="116"/>
      <c r="M101" s="116"/>
    </row>
    <row r="102" spans="1:13" ht="15">
      <c r="A102" s="116"/>
      <c r="B102" s="116"/>
      <c r="C102" s="116" t="s">
        <v>162</v>
      </c>
      <c r="D102" s="116"/>
      <c r="E102" s="116"/>
      <c r="F102" s="116"/>
      <c r="G102" s="116"/>
      <c r="H102" s="116"/>
      <c r="I102" s="130">
        <v>-23889</v>
      </c>
      <c r="J102" s="116"/>
      <c r="K102" s="116"/>
      <c r="L102" s="116"/>
      <c r="M102" s="116"/>
    </row>
    <row r="103" spans="1:13" ht="15">
      <c r="A103" s="116"/>
      <c r="B103" s="116"/>
      <c r="C103" s="116" t="s">
        <v>90</v>
      </c>
      <c r="D103" s="116"/>
      <c r="E103" s="116"/>
      <c r="F103" s="116"/>
      <c r="G103" s="116"/>
      <c r="H103" s="116"/>
      <c r="I103" s="133">
        <v>-209</v>
      </c>
      <c r="J103" s="116"/>
      <c r="K103" s="116"/>
      <c r="L103" s="116"/>
      <c r="M103" s="116"/>
    </row>
    <row r="104" spans="1:13" ht="15">
      <c r="A104" s="116"/>
      <c r="B104" s="116"/>
      <c r="C104" s="116" t="s">
        <v>163</v>
      </c>
      <c r="D104" s="116"/>
      <c r="E104" s="116"/>
      <c r="F104" s="116"/>
      <c r="G104" s="116"/>
      <c r="H104" s="116"/>
      <c r="I104" s="144">
        <v>-13559</v>
      </c>
      <c r="J104" s="116"/>
      <c r="K104" s="116"/>
      <c r="L104" s="116"/>
      <c r="M104" s="116"/>
    </row>
    <row r="105" spans="1:13" ht="15">
      <c r="A105" s="116"/>
      <c r="B105" s="116"/>
      <c r="C105" s="116" t="s">
        <v>164</v>
      </c>
      <c r="D105" s="116"/>
      <c r="E105" s="116"/>
      <c r="F105" s="116"/>
      <c r="G105" s="116"/>
      <c r="H105" s="116"/>
      <c r="I105" s="130">
        <f>SUM(I97:I104)</f>
        <v>209</v>
      </c>
      <c r="J105" s="116"/>
      <c r="K105" s="116"/>
      <c r="L105" s="116"/>
      <c r="M105" s="116"/>
    </row>
    <row r="106" spans="1:13" ht="15">
      <c r="A106" s="116"/>
      <c r="B106" s="116"/>
      <c r="C106" s="116" t="s">
        <v>165</v>
      </c>
      <c r="D106" s="116"/>
      <c r="E106" s="116"/>
      <c r="F106" s="116"/>
      <c r="G106" s="116"/>
      <c r="H106" s="116"/>
      <c r="I106" s="144">
        <v>9491</v>
      </c>
      <c r="J106" s="116"/>
      <c r="K106" s="116"/>
      <c r="L106" s="116"/>
      <c r="M106" s="116"/>
    </row>
    <row r="107" spans="1:13" ht="15">
      <c r="A107" s="116"/>
      <c r="B107" s="116"/>
      <c r="C107" s="116" t="s">
        <v>166</v>
      </c>
      <c r="D107" s="116"/>
      <c r="E107" s="116"/>
      <c r="F107" s="116"/>
      <c r="G107" s="116"/>
      <c r="H107" s="116"/>
      <c r="I107" s="130">
        <f>SUM(I105:I106)</f>
        <v>9700</v>
      </c>
      <c r="J107" s="116"/>
      <c r="K107" s="116"/>
      <c r="L107" s="116"/>
      <c r="M107" s="116"/>
    </row>
    <row r="108" spans="1:13" ht="15">
      <c r="A108" s="116"/>
      <c r="B108" s="116"/>
      <c r="C108" s="116" t="s">
        <v>131</v>
      </c>
      <c r="D108" s="116"/>
      <c r="E108" s="116"/>
      <c r="F108" s="116"/>
      <c r="G108" s="116"/>
      <c r="H108" s="116"/>
      <c r="I108" s="130">
        <v>2715</v>
      </c>
      <c r="J108" s="116"/>
      <c r="K108" s="116"/>
      <c r="L108" s="116"/>
      <c r="M108" s="116"/>
    </row>
    <row r="109" spans="1:13" ht="15.75" thickBot="1">
      <c r="A109" s="116"/>
      <c r="B109" s="116"/>
      <c r="C109" s="116" t="s">
        <v>170</v>
      </c>
      <c r="D109" s="116"/>
      <c r="E109" s="116"/>
      <c r="F109" s="116"/>
      <c r="G109" s="116"/>
      <c r="H109" s="116"/>
      <c r="I109" s="137">
        <f>SUM(I107:I108)</f>
        <v>12415</v>
      </c>
      <c r="J109" s="116"/>
      <c r="K109" s="116"/>
      <c r="L109" s="116"/>
      <c r="M109" s="116"/>
    </row>
    <row r="110" spans="1:13" ht="15.75" thickTop="1">
      <c r="A110" s="116"/>
      <c r="B110" s="116"/>
      <c r="C110" s="116"/>
      <c r="D110" s="116"/>
      <c r="E110" s="116"/>
      <c r="F110" s="116"/>
      <c r="G110" s="116"/>
      <c r="H110" s="116"/>
      <c r="I110" s="130"/>
      <c r="J110" s="116"/>
      <c r="K110" s="116"/>
      <c r="L110" s="116"/>
      <c r="M110" s="116"/>
    </row>
    <row r="111" spans="1:13" ht="15">
      <c r="A111" s="116"/>
      <c r="B111" s="116"/>
      <c r="C111" s="116" t="s">
        <v>167</v>
      </c>
      <c r="D111" s="116"/>
      <c r="E111" s="116"/>
      <c r="F111" s="116"/>
      <c r="G111" s="116"/>
      <c r="H111" s="116"/>
      <c r="I111" s="116"/>
      <c r="J111" s="116"/>
      <c r="K111" s="116"/>
      <c r="L111" s="116"/>
      <c r="M111" s="116"/>
    </row>
    <row r="112" spans="1:13" ht="15">
      <c r="A112" s="116"/>
      <c r="B112" s="116"/>
      <c r="C112" s="116" t="s">
        <v>168</v>
      </c>
      <c r="D112" s="116"/>
      <c r="E112" s="116"/>
      <c r="F112" s="116"/>
      <c r="G112" s="116"/>
      <c r="H112" s="116"/>
      <c r="I112" s="130">
        <v>1000</v>
      </c>
      <c r="J112" s="116"/>
      <c r="K112" s="116"/>
      <c r="L112" s="116"/>
      <c r="M112" s="116"/>
    </row>
    <row r="113" spans="1:13" ht="15">
      <c r="A113" s="116"/>
      <c r="B113" s="116"/>
      <c r="C113" s="116" t="s">
        <v>132</v>
      </c>
      <c r="D113" s="116"/>
      <c r="E113" s="116"/>
      <c r="F113" s="116"/>
      <c r="G113" s="116"/>
      <c r="H113" s="116"/>
      <c r="I113" s="130">
        <v>11415</v>
      </c>
      <c r="J113" s="116"/>
      <c r="K113" s="116"/>
      <c r="L113" s="116"/>
      <c r="M113" s="116"/>
    </row>
    <row r="114" spans="1:13" ht="15.75" thickBot="1">
      <c r="A114" s="116"/>
      <c r="B114" s="116"/>
      <c r="C114" s="116" t="s">
        <v>169</v>
      </c>
      <c r="D114" s="116"/>
      <c r="E114" s="116"/>
      <c r="F114" s="116"/>
      <c r="G114" s="116"/>
      <c r="H114" s="116"/>
      <c r="I114" s="137">
        <f>SUM(I112:I113)</f>
        <v>12415</v>
      </c>
      <c r="J114" s="116"/>
      <c r="K114" s="116"/>
      <c r="L114" s="116"/>
      <c r="M114" s="116"/>
    </row>
    <row r="115" spans="1:13" ht="15.75" thickTop="1">
      <c r="A115" s="116"/>
      <c r="B115" s="116"/>
      <c r="C115" s="116"/>
      <c r="D115" s="116"/>
      <c r="E115" s="116"/>
      <c r="F115" s="116"/>
      <c r="G115" s="116"/>
      <c r="H115" s="116"/>
      <c r="I115" s="116"/>
      <c r="J115" s="116"/>
      <c r="K115" s="116"/>
      <c r="L115" s="116"/>
      <c r="M115" s="116"/>
    </row>
    <row r="116" spans="1:13" ht="15.75">
      <c r="A116" s="116">
        <v>12</v>
      </c>
      <c r="B116" s="117" t="s">
        <v>236</v>
      </c>
      <c r="C116" s="116"/>
      <c r="D116" s="116"/>
      <c r="E116" s="116"/>
      <c r="F116" s="116"/>
      <c r="G116" s="116"/>
      <c r="H116" s="116"/>
      <c r="I116" s="116"/>
      <c r="J116" s="116"/>
      <c r="K116" s="116"/>
      <c r="L116" s="116"/>
      <c r="M116" s="116"/>
    </row>
    <row r="117" spans="1:13" ht="15.75">
      <c r="A117" s="116"/>
      <c r="B117" s="116" t="s">
        <v>237</v>
      </c>
      <c r="C117" s="117" t="s">
        <v>238</v>
      </c>
      <c r="D117" s="116"/>
      <c r="E117" s="116"/>
      <c r="F117" s="116"/>
      <c r="G117" s="116"/>
      <c r="H117" s="116"/>
      <c r="I117" s="116"/>
      <c r="J117" s="116"/>
      <c r="K117" s="119" t="s">
        <v>19</v>
      </c>
      <c r="L117" s="116"/>
      <c r="M117" s="116"/>
    </row>
    <row r="118" spans="1:13" ht="15">
      <c r="A118" s="116"/>
      <c r="B118" s="116"/>
      <c r="C118" s="149" t="s">
        <v>239</v>
      </c>
      <c r="D118" s="149"/>
      <c r="E118" s="149"/>
      <c r="F118" s="149"/>
      <c r="G118" s="149"/>
      <c r="H118" s="149"/>
      <c r="I118" s="149"/>
      <c r="J118" s="149"/>
      <c r="K118" s="150">
        <v>12263</v>
      </c>
      <c r="L118" s="116"/>
      <c r="M118" s="116"/>
    </row>
    <row r="119" spans="1:13" ht="15">
      <c r="A119" s="116"/>
      <c r="B119" s="116"/>
      <c r="C119" s="116"/>
      <c r="D119" s="116"/>
      <c r="E119" s="116"/>
      <c r="F119" s="116"/>
      <c r="G119" s="116"/>
      <c r="H119" s="116"/>
      <c r="I119" s="116"/>
      <c r="J119" s="116"/>
      <c r="K119" s="116"/>
      <c r="L119" s="116"/>
      <c r="M119" s="150"/>
    </row>
    <row r="120" spans="1:13" ht="15">
      <c r="A120" s="116"/>
      <c r="B120" s="116"/>
      <c r="C120" s="116" t="s">
        <v>240</v>
      </c>
      <c r="D120" s="116"/>
      <c r="E120" s="116"/>
      <c r="F120" s="116"/>
      <c r="G120" s="116"/>
      <c r="H120" s="116"/>
      <c r="I120" s="116"/>
      <c r="J120" s="116"/>
      <c r="K120" s="116"/>
      <c r="L120" s="116"/>
      <c r="M120" s="150"/>
    </row>
    <row r="121" spans="1:13" ht="15">
      <c r="A121" s="116"/>
      <c r="B121" s="116"/>
      <c r="C121" s="116"/>
      <c r="D121" s="116"/>
      <c r="E121" s="116"/>
      <c r="F121" s="116"/>
      <c r="G121" s="116"/>
      <c r="H121" s="116"/>
      <c r="I121" s="116"/>
      <c r="J121" s="116"/>
      <c r="K121" s="116"/>
      <c r="L121" s="116"/>
      <c r="M121" s="150"/>
    </row>
    <row r="122" spans="1:13" ht="15.75">
      <c r="A122" s="116"/>
      <c r="B122" s="116" t="s">
        <v>241</v>
      </c>
      <c r="C122" s="117" t="s">
        <v>242</v>
      </c>
      <c r="D122" s="116"/>
      <c r="E122" s="116"/>
      <c r="F122" s="116"/>
      <c r="G122" s="116"/>
      <c r="H122" s="116"/>
      <c r="I122" s="116"/>
      <c r="J122" s="116"/>
      <c r="K122" s="116"/>
      <c r="L122" s="116"/>
      <c r="M122" s="151"/>
    </row>
    <row r="123" spans="1:13" ht="89.25" customHeight="1">
      <c r="A123" s="116"/>
      <c r="B123" s="116"/>
      <c r="C123" s="187" t="s">
        <v>331</v>
      </c>
      <c r="D123" s="187"/>
      <c r="E123" s="187"/>
      <c r="F123" s="187"/>
      <c r="G123" s="187"/>
      <c r="H123" s="187"/>
      <c r="I123" s="187"/>
      <c r="J123" s="187"/>
      <c r="K123" s="187"/>
      <c r="L123" s="187"/>
      <c r="M123" s="187"/>
    </row>
    <row r="124" spans="1:13" ht="15">
      <c r="A124" s="116"/>
      <c r="B124" s="116"/>
      <c r="C124" s="116"/>
      <c r="D124" s="116"/>
      <c r="E124" s="116"/>
      <c r="F124" s="116"/>
      <c r="G124" s="116"/>
      <c r="H124" s="116"/>
      <c r="I124" s="116"/>
      <c r="J124" s="116"/>
      <c r="K124" s="116"/>
      <c r="L124" s="116"/>
      <c r="M124" s="116"/>
    </row>
    <row r="125" spans="1:13" ht="15.75">
      <c r="A125" s="116">
        <v>13</v>
      </c>
      <c r="B125" s="140" t="s">
        <v>243</v>
      </c>
      <c r="C125" s="116"/>
      <c r="D125" s="116"/>
      <c r="E125" s="116"/>
      <c r="F125" s="116"/>
      <c r="G125" s="116"/>
      <c r="H125" s="116"/>
      <c r="I125" s="116"/>
      <c r="J125" s="116"/>
      <c r="K125" s="116"/>
      <c r="L125" s="116"/>
      <c r="M125" s="116"/>
    </row>
    <row r="126" spans="1:13" ht="30" customHeight="1">
      <c r="A126" s="116"/>
      <c r="B126" s="196" t="s">
        <v>244</v>
      </c>
      <c r="C126" s="196"/>
      <c r="D126" s="196"/>
      <c r="E126" s="196"/>
      <c r="F126" s="196"/>
      <c r="G126" s="196"/>
      <c r="H126" s="196"/>
      <c r="I126" s="196"/>
      <c r="J126" s="196"/>
      <c r="K126" s="196"/>
      <c r="L126" s="196"/>
      <c r="M126" s="196"/>
    </row>
    <row r="127" spans="1:13" ht="15">
      <c r="A127" s="116"/>
      <c r="B127" s="116"/>
      <c r="C127" s="116"/>
      <c r="D127" s="116"/>
      <c r="E127" s="116"/>
      <c r="F127" s="116"/>
      <c r="G127" s="116"/>
      <c r="H127" s="116"/>
      <c r="I127" s="116"/>
      <c r="J127" s="116"/>
      <c r="K127" s="116"/>
      <c r="L127" s="116"/>
      <c r="M127" s="116"/>
    </row>
    <row r="128" spans="1:13" ht="32.25" customHeight="1">
      <c r="A128" s="139">
        <v>14</v>
      </c>
      <c r="B128" s="195" t="s">
        <v>245</v>
      </c>
      <c r="C128" s="195"/>
      <c r="D128" s="195"/>
      <c r="E128" s="195"/>
      <c r="F128" s="195"/>
      <c r="G128" s="195"/>
      <c r="H128" s="195"/>
      <c r="I128" s="195"/>
      <c r="J128" s="195"/>
      <c r="K128" s="195"/>
      <c r="L128" s="195"/>
      <c r="M128" s="195"/>
    </row>
    <row r="129" spans="1:13" ht="30" customHeight="1">
      <c r="A129" s="140"/>
      <c r="B129" s="191" t="s">
        <v>9</v>
      </c>
      <c r="C129" s="191"/>
      <c r="D129" s="191"/>
      <c r="E129" s="191"/>
      <c r="F129" s="191"/>
      <c r="G129" s="191"/>
      <c r="H129" s="191"/>
      <c r="I129" s="191"/>
      <c r="J129" s="191"/>
      <c r="K129" s="191"/>
      <c r="L129" s="191"/>
      <c r="M129" s="191"/>
    </row>
    <row r="130" spans="1:13" ht="15">
      <c r="A130" s="139"/>
      <c r="B130" s="120"/>
      <c r="C130" s="120"/>
      <c r="D130" s="120"/>
      <c r="E130" s="120"/>
      <c r="F130" s="120"/>
      <c r="G130" s="120"/>
      <c r="H130" s="120"/>
      <c r="I130" s="120"/>
      <c r="J130" s="120"/>
      <c r="K130" s="120"/>
      <c r="L130" s="120"/>
      <c r="M130" s="120"/>
    </row>
    <row r="131" spans="1:13" ht="15.75">
      <c r="A131" s="116">
        <v>15</v>
      </c>
      <c r="B131" s="117" t="s">
        <v>246</v>
      </c>
      <c r="C131" s="117"/>
      <c r="D131" s="117"/>
      <c r="E131" s="117"/>
      <c r="F131" s="117"/>
      <c r="G131" s="117"/>
      <c r="H131" s="117"/>
      <c r="I131" s="117"/>
      <c r="J131" s="117"/>
      <c r="K131" s="117"/>
      <c r="L131" s="117"/>
      <c r="M131" s="117"/>
    </row>
    <row r="132" spans="1:13" ht="15">
      <c r="A132" s="116"/>
      <c r="B132" s="188" t="s">
        <v>247</v>
      </c>
      <c r="C132" s="188"/>
      <c r="D132" s="188"/>
      <c r="E132" s="188"/>
      <c r="F132" s="188"/>
      <c r="G132" s="188"/>
      <c r="H132" s="188"/>
      <c r="I132" s="188"/>
      <c r="J132" s="188"/>
      <c r="K132" s="188"/>
      <c r="L132" s="188"/>
      <c r="M132" s="188"/>
    </row>
    <row r="133" spans="1:13" ht="15">
      <c r="A133" s="116"/>
      <c r="B133" s="116"/>
      <c r="C133" s="116"/>
      <c r="D133" s="116"/>
      <c r="E133" s="116"/>
      <c r="F133" s="116"/>
      <c r="G133" s="116"/>
      <c r="H133" s="116"/>
      <c r="I133" s="116"/>
      <c r="J133" s="116"/>
      <c r="K133" s="116"/>
      <c r="L133" s="116"/>
      <c r="M133" s="116"/>
    </row>
    <row r="134" spans="1:13" ht="15.75">
      <c r="A134" s="116">
        <v>16</v>
      </c>
      <c r="B134" s="117" t="s">
        <v>248</v>
      </c>
      <c r="C134" s="116"/>
      <c r="D134" s="116"/>
      <c r="E134" s="116"/>
      <c r="F134" s="116"/>
      <c r="G134" s="116"/>
      <c r="H134" s="116"/>
      <c r="I134" s="116"/>
      <c r="J134" s="116"/>
      <c r="K134" s="116"/>
      <c r="L134" s="116"/>
      <c r="M134" s="116"/>
    </row>
    <row r="135" spans="1:13" ht="30">
      <c r="A135" s="116"/>
      <c r="B135" s="116"/>
      <c r="C135" s="116"/>
      <c r="D135" s="116"/>
      <c r="E135" s="116"/>
      <c r="F135" s="116"/>
      <c r="G135" s="116"/>
      <c r="H135" s="116"/>
      <c r="I135" s="116"/>
      <c r="J135" s="116"/>
      <c r="K135" s="143" t="s">
        <v>249</v>
      </c>
      <c r="L135" s="143"/>
      <c r="M135" s="143" t="s">
        <v>250</v>
      </c>
    </row>
    <row r="136" spans="1:13" ht="15">
      <c r="A136" s="116"/>
      <c r="B136" s="116"/>
      <c r="C136" s="116"/>
      <c r="D136" s="116"/>
      <c r="E136" s="116"/>
      <c r="F136" s="116"/>
      <c r="G136" s="116"/>
      <c r="H136" s="116"/>
      <c r="I136" s="116"/>
      <c r="J136" s="116"/>
      <c r="K136" s="124" t="s">
        <v>0</v>
      </c>
      <c r="L136" s="124"/>
      <c r="M136" s="124" t="s">
        <v>0</v>
      </c>
    </row>
    <row r="137" spans="1:13" ht="15">
      <c r="A137" s="116"/>
      <c r="B137" s="116" t="s">
        <v>251</v>
      </c>
      <c r="C137" s="116" t="s">
        <v>252</v>
      </c>
      <c r="D137" s="116"/>
      <c r="E137" s="116"/>
      <c r="F137" s="116"/>
      <c r="G137" s="116"/>
      <c r="H137" s="116"/>
      <c r="I137" s="116"/>
      <c r="J137" s="116"/>
      <c r="K137" s="152">
        <v>21</v>
      </c>
      <c r="L137" s="121"/>
      <c r="M137" s="152">
        <v>44</v>
      </c>
    </row>
    <row r="138" spans="1:13" ht="15">
      <c r="A138" s="116"/>
      <c r="B138" s="116"/>
      <c r="C138" s="116"/>
      <c r="D138" s="116"/>
      <c r="E138" s="116"/>
      <c r="F138" s="116"/>
      <c r="G138" s="116"/>
      <c r="H138" s="116"/>
      <c r="I138" s="116"/>
      <c r="J138" s="116"/>
      <c r="K138" s="121"/>
      <c r="L138" s="121"/>
      <c r="M138" s="121"/>
    </row>
    <row r="139" spans="1:13" ht="15">
      <c r="A139" s="116"/>
      <c r="B139" s="116" t="s">
        <v>253</v>
      </c>
      <c r="C139" s="116" t="s">
        <v>254</v>
      </c>
      <c r="D139" s="116"/>
      <c r="E139" s="116"/>
      <c r="F139" s="116"/>
      <c r="G139" s="116"/>
      <c r="H139" s="116"/>
      <c r="I139" s="116"/>
      <c r="J139" s="116"/>
      <c r="K139" s="121"/>
      <c r="L139" s="121"/>
      <c r="M139" s="121"/>
    </row>
    <row r="140" spans="1:13" ht="15">
      <c r="A140" s="116"/>
      <c r="B140" s="116"/>
      <c r="C140" s="116"/>
      <c r="D140" s="116" t="s">
        <v>255</v>
      </c>
      <c r="E140" s="116"/>
      <c r="F140" s="116"/>
      <c r="G140" s="116"/>
      <c r="H140" s="116"/>
      <c r="I140" s="116"/>
      <c r="J140" s="116"/>
      <c r="K140" s="152">
        <v>199</v>
      </c>
      <c r="L140" s="121"/>
      <c r="M140" s="152">
        <v>559</v>
      </c>
    </row>
    <row r="141" spans="1:13" ht="15">
      <c r="A141" s="116"/>
      <c r="B141" s="116"/>
      <c r="C141" s="116"/>
      <c r="D141" s="116" t="s">
        <v>256</v>
      </c>
      <c r="E141" s="116"/>
      <c r="F141" s="116"/>
      <c r="G141" s="116"/>
      <c r="H141" s="116"/>
      <c r="I141" s="116"/>
      <c r="J141" s="116"/>
      <c r="K141" s="181">
        <v>0</v>
      </c>
      <c r="L141" s="150"/>
      <c r="M141" s="153">
        <v>420</v>
      </c>
    </row>
    <row r="142" spans="1:13" ht="15">
      <c r="A142" s="116"/>
      <c r="B142" s="116"/>
      <c r="C142" s="116"/>
      <c r="D142" s="116" t="s">
        <v>257</v>
      </c>
      <c r="E142" s="116"/>
      <c r="F142" s="116"/>
      <c r="G142" s="116"/>
      <c r="H142" s="116"/>
      <c r="I142" s="116"/>
      <c r="J142" s="116"/>
      <c r="K142" s="154">
        <f>+K140-K141</f>
        <v>199</v>
      </c>
      <c r="L142" s="155">
        <f>+L140-L141</f>
        <v>0</v>
      </c>
      <c r="M142" s="154">
        <f>+M140-M141</f>
        <v>139</v>
      </c>
    </row>
    <row r="143" spans="1:13" ht="15">
      <c r="A143" s="116"/>
      <c r="B143" s="116"/>
      <c r="C143" s="116"/>
      <c r="D143" s="116"/>
      <c r="E143" s="116"/>
      <c r="F143" s="116"/>
      <c r="G143" s="116"/>
      <c r="H143" s="116"/>
      <c r="I143" s="116"/>
      <c r="J143" s="116"/>
      <c r="K143" s="116"/>
      <c r="L143" s="116"/>
      <c r="M143" s="116"/>
    </row>
    <row r="144" spans="1:13" ht="15.75">
      <c r="A144" s="116">
        <v>17</v>
      </c>
      <c r="B144" s="117" t="s">
        <v>258</v>
      </c>
      <c r="C144" s="116"/>
      <c r="D144" s="116"/>
      <c r="E144" s="116"/>
      <c r="F144" s="116"/>
      <c r="G144" s="116"/>
      <c r="H144" s="116"/>
      <c r="I144" s="116"/>
      <c r="J144" s="116"/>
      <c r="K144" s="116"/>
      <c r="L144" s="116"/>
      <c r="M144" s="116"/>
    </row>
    <row r="145" spans="1:13" ht="15">
      <c r="A145" s="116"/>
      <c r="B145" s="188" t="s">
        <v>158</v>
      </c>
      <c r="C145" s="188"/>
      <c r="D145" s="188"/>
      <c r="E145" s="188"/>
      <c r="F145" s="188"/>
      <c r="G145" s="188"/>
      <c r="H145" s="188"/>
      <c r="I145" s="188"/>
      <c r="J145" s="188"/>
      <c r="K145" s="188"/>
      <c r="L145" s="188"/>
      <c r="M145" s="188"/>
    </row>
    <row r="146" spans="1:13" ht="15">
      <c r="A146" s="116"/>
      <c r="B146" s="116"/>
      <c r="C146" s="116"/>
      <c r="D146" s="116"/>
      <c r="E146" s="116"/>
      <c r="F146" s="116"/>
      <c r="G146" s="116"/>
      <c r="H146" s="116"/>
      <c r="I146" s="116"/>
      <c r="J146" s="116"/>
      <c r="K146" s="116"/>
      <c r="L146" s="116"/>
      <c r="M146" s="116"/>
    </row>
    <row r="147" spans="1:13" ht="15.75">
      <c r="A147" s="116">
        <v>18</v>
      </c>
      <c r="B147" s="117" t="s">
        <v>259</v>
      </c>
      <c r="C147" s="116"/>
      <c r="D147" s="116"/>
      <c r="E147" s="116"/>
      <c r="F147" s="116"/>
      <c r="G147" s="116"/>
      <c r="H147" s="116"/>
      <c r="I147" s="116"/>
      <c r="J147" s="116"/>
      <c r="K147" s="116"/>
      <c r="L147" s="116"/>
      <c r="M147" s="116"/>
    </row>
    <row r="148" spans="1:13" ht="15">
      <c r="A148" s="116"/>
      <c r="B148" s="116" t="s">
        <v>260</v>
      </c>
      <c r="C148" s="116"/>
      <c r="D148" s="116"/>
      <c r="E148" s="116"/>
      <c r="F148" s="116"/>
      <c r="G148" s="116"/>
      <c r="H148" s="116"/>
      <c r="I148" s="116"/>
      <c r="J148" s="116"/>
      <c r="K148" s="116"/>
      <c r="L148" s="116"/>
      <c r="M148" s="116"/>
    </row>
    <row r="149" spans="1:13" ht="15">
      <c r="A149" s="116"/>
      <c r="B149" s="116"/>
      <c r="C149" s="116"/>
      <c r="D149" s="116"/>
      <c r="E149" s="116"/>
      <c r="F149" s="116"/>
      <c r="G149" s="116"/>
      <c r="H149" s="116"/>
      <c r="I149" s="116"/>
      <c r="J149" s="116"/>
      <c r="K149" s="116"/>
      <c r="L149" s="116"/>
      <c r="M149" s="116"/>
    </row>
    <row r="150" spans="1:13" ht="15.75">
      <c r="A150" s="116">
        <v>19</v>
      </c>
      <c r="B150" s="117" t="s">
        <v>261</v>
      </c>
      <c r="C150" s="116"/>
      <c r="D150" s="116"/>
      <c r="E150" s="116"/>
      <c r="F150" s="116"/>
      <c r="G150" s="116"/>
      <c r="H150" s="116"/>
      <c r="I150" s="116"/>
      <c r="J150" s="116"/>
      <c r="K150" s="116"/>
      <c r="L150" s="116"/>
      <c r="M150" s="116"/>
    </row>
    <row r="151" spans="1:13" ht="30" customHeight="1">
      <c r="A151" s="116"/>
      <c r="B151" s="188" t="s">
        <v>104</v>
      </c>
      <c r="C151" s="188"/>
      <c r="D151" s="188"/>
      <c r="E151" s="188"/>
      <c r="F151" s="188"/>
      <c r="G151" s="188"/>
      <c r="H151" s="188"/>
      <c r="I151" s="188"/>
      <c r="J151" s="188"/>
      <c r="K151" s="188"/>
      <c r="L151" s="188"/>
      <c r="M151" s="188"/>
    </row>
    <row r="152" spans="1:13" ht="15">
      <c r="A152" s="116"/>
      <c r="B152" s="116"/>
      <c r="C152" s="116"/>
      <c r="D152" s="116"/>
      <c r="E152" s="116"/>
      <c r="F152" s="116"/>
      <c r="G152" s="116"/>
      <c r="H152" s="116"/>
      <c r="I152" s="116"/>
      <c r="J152" s="116"/>
      <c r="K152" s="116"/>
      <c r="L152" s="116"/>
      <c r="M152" s="116"/>
    </row>
    <row r="153" spans="1:13" ht="15.75">
      <c r="A153" s="116">
        <v>20</v>
      </c>
      <c r="B153" s="117" t="s">
        <v>262</v>
      </c>
      <c r="C153" s="116"/>
      <c r="D153" s="116"/>
      <c r="E153" s="116"/>
      <c r="F153" s="116"/>
      <c r="G153" s="116"/>
      <c r="H153" s="116"/>
      <c r="I153" s="116"/>
      <c r="J153" s="116"/>
      <c r="K153" s="116"/>
      <c r="L153" s="116"/>
      <c r="M153" s="116"/>
    </row>
    <row r="154" spans="1:13" ht="30" customHeight="1">
      <c r="A154" s="116"/>
      <c r="B154" s="188" t="s">
        <v>275</v>
      </c>
      <c r="C154" s="188"/>
      <c r="D154" s="188"/>
      <c r="E154" s="188"/>
      <c r="F154" s="188"/>
      <c r="G154" s="188"/>
      <c r="H154" s="188"/>
      <c r="I154" s="188"/>
      <c r="J154" s="188"/>
      <c r="K154" s="188"/>
      <c r="L154" s="188"/>
      <c r="M154" s="188"/>
    </row>
    <row r="155" spans="1:13" ht="15">
      <c r="A155" s="116"/>
      <c r="B155" s="116"/>
      <c r="C155" s="116"/>
      <c r="D155" s="116"/>
      <c r="E155" s="116"/>
      <c r="F155" s="116"/>
      <c r="G155" s="116"/>
      <c r="H155" s="116"/>
      <c r="I155" s="116"/>
      <c r="J155" s="116"/>
      <c r="K155" s="116"/>
      <c r="L155" s="116"/>
      <c r="M155" s="116"/>
    </row>
    <row r="156" spans="1:13" ht="15.75">
      <c r="A156" s="116">
        <v>21</v>
      </c>
      <c r="B156" s="117" t="s">
        <v>263</v>
      </c>
      <c r="C156" s="116"/>
      <c r="D156" s="116"/>
      <c r="E156" s="116"/>
      <c r="F156" s="116"/>
      <c r="G156" s="116"/>
      <c r="H156" s="116"/>
      <c r="I156" s="116"/>
      <c r="J156" s="116"/>
      <c r="K156" s="116"/>
      <c r="L156" s="116"/>
      <c r="M156" s="116"/>
    </row>
    <row r="157" spans="1:13" ht="15">
      <c r="A157" s="116"/>
      <c r="B157" s="116" t="s">
        <v>172</v>
      </c>
      <c r="C157" s="116"/>
      <c r="D157" s="116"/>
      <c r="E157" s="116"/>
      <c r="F157" s="116"/>
      <c r="G157" s="116"/>
      <c r="H157" s="116"/>
      <c r="I157" s="116"/>
      <c r="J157" s="116"/>
      <c r="K157" s="116"/>
      <c r="L157" s="116"/>
      <c r="M157" s="116"/>
    </row>
    <row r="158" spans="1:13" ht="15">
      <c r="A158" s="116"/>
      <c r="B158" s="116"/>
      <c r="C158" s="116"/>
      <c r="D158" s="116"/>
      <c r="E158" s="116"/>
      <c r="F158" s="116"/>
      <c r="G158" s="116"/>
      <c r="H158" s="116"/>
      <c r="I158" s="116"/>
      <c r="J158" s="116"/>
      <c r="K158" s="116"/>
      <c r="L158" s="116"/>
      <c r="M158" s="116"/>
    </row>
    <row r="159" spans="1:13" ht="15.75">
      <c r="A159" s="116"/>
      <c r="B159" s="156" t="s">
        <v>105</v>
      </c>
      <c r="C159" s="116"/>
      <c r="D159" s="116"/>
      <c r="E159" s="116"/>
      <c r="F159" s="116"/>
      <c r="G159" s="116"/>
      <c r="H159" s="116"/>
      <c r="I159" s="116"/>
      <c r="J159" s="116"/>
      <c r="K159" s="116"/>
      <c r="L159" s="116"/>
      <c r="M159" s="116"/>
    </row>
    <row r="160" spans="1:13" ht="15">
      <c r="A160" s="116"/>
      <c r="B160" s="116"/>
      <c r="C160" s="116"/>
      <c r="D160" s="116"/>
      <c r="E160" s="116"/>
      <c r="F160" s="116"/>
      <c r="G160" s="116"/>
      <c r="H160" s="116"/>
      <c r="I160" s="116"/>
      <c r="J160" s="116"/>
      <c r="K160" s="116"/>
      <c r="L160" s="116"/>
      <c r="M160" s="116"/>
    </row>
    <row r="161" spans="1:13" ht="15.75">
      <c r="A161" s="116">
        <v>22</v>
      </c>
      <c r="B161" s="117" t="s">
        <v>264</v>
      </c>
      <c r="C161" s="116"/>
      <c r="D161" s="116"/>
      <c r="E161" s="116"/>
      <c r="F161" s="116"/>
      <c r="G161" s="116"/>
      <c r="H161" s="116"/>
      <c r="I161" s="116"/>
      <c r="J161" s="116"/>
      <c r="K161" s="116"/>
      <c r="L161" s="116"/>
      <c r="M161" s="116"/>
    </row>
    <row r="162" spans="1:13" ht="15">
      <c r="A162" s="116"/>
      <c r="B162" s="116" t="s">
        <v>265</v>
      </c>
      <c r="C162" s="116"/>
      <c r="D162" s="116"/>
      <c r="E162" s="116"/>
      <c r="F162" s="116"/>
      <c r="G162" s="116"/>
      <c r="H162" s="116"/>
      <c r="I162" s="116"/>
      <c r="J162" s="116"/>
      <c r="K162" s="116"/>
      <c r="L162" s="116"/>
      <c r="M162" s="116"/>
    </row>
    <row r="163" spans="1:13" ht="15">
      <c r="A163" s="116"/>
      <c r="B163" s="116"/>
      <c r="C163" s="116"/>
      <c r="D163" s="116"/>
      <c r="E163" s="116"/>
      <c r="F163" s="116"/>
      <c r="G163" s="116"/>
      <c r="H163" s="116"/>
      <c r="I163" s="116"/>
      <c r="J163" s="116"/>
      <c r="K163" s="116"/>
      <c r="L163" s="116"/>
      <c r="M163" s="116"/>
    </row>
    <row r="164" spans="1:13" ht="15.75">
      <c r="A164" s="116">
        <v>23</v>
      </c>
      <c r="B164" s="117" t="s">
        <v>266</v>
      </c>
      <c r="C164" s="116"/>
      <c r="D164" s="116"/>
      <c r="E164" s="116"/>
      <c r="F164" s="116"/>
      <c r="G164" s="116"/>
      <c r="H164" s="116"/>
      <c r="I164" s="116"/>
      <c r="J164" s="116"/>
      <c r="K164" s="116"/>
      <c r="L164" s="116"/>
      <c r="M164" s="116"/>
    </row>
    <row r="165" spans="1:13" ht="15">
      <c r="A165" s="116"/>
      <c r="B165" s="116" t="s">
        <v>270</v>
      </c>
      <c r="C165" s="116"/>
      <c r="D165" s="116"/>
      <c r="E165" s="116"/>
      <c r="F165" s="116"/>
      <c r="G165" s="116"/>
      <c r="H165" s="116"/>
      <c r="I165" s="157"/>
      <c r="J165" s="143"/>
      <c r="K165" s="157"/>
      <c r="L165" s="157"/>
      <c r="M165" s="116"/>
    </row>
    <row r="166" spans="1:13" ht="15">
      <c r="A166" s="116"/>
      <c r="B166" s="116"/>
      <c r="C166" s="116"/>
      <c r="D166" s="116"/>
      <c r="E166" s="116"/>
      <c r="F166" s="116"/>
      <c r="G166" s="116"/>
      <c r="H166" s="116"/>
      <c r="I166" s="138"/>
      <c r="J166" s="138"/>
      <c r="K166" s="138"/>
      <c r="L166" s="116"/>
      <c r="M166" s="116"/>
    </row>
    <row r="167" spans="1:13" ht="15.75">
      <c r="A167" s="116">
        <v>24</v>
      </c>
      <c r="B167" s="117" t="s">
        <v>35</v>
      </c>
      <c r="C167" s="116"/>
      <c r="D167" s="116"/>
      <c r="E167" s="116"/>
      <c r="F167" s="116"/>
      <c r="G167" s="116"/>
      <c r="H167" s="116"/>
      <c r="I167" s="116"/>
      <c r="J167" s="116"/>
      <c r="K167" s="116"/>
      <c r="L167" s="116"/>
      <c r="M167" s="116"/>
    </row>
    <row r="168" spans="1:13" ht="30" customHeight="1">
      <c r="A168" s="116"/>
      <c r="B168" s="188" t="s">
        <v>267</v>
      </c>
      <c r="C168" s="188"/>
      <c r="D168" s="188"/>
      <c r="E168" s="188"/>
      <c r="F168" s="188"/>
      <c r="G168" s="188"/>
      <c r="H168" s="188"/>
      <c r="I168" s="188"/>
      <c r="J168" s="188"/>
      <c r="K168" s="188"/>
      <c r="L168" s="188"/>
      <c r="M168" s="188"/>
    </row>
    <row r="169" spans="1:13" ht="15">
      <c r="A169" s="116"/>
      <c r="B169" s="116"/>
      <c r="C169" s="116"/>
      <c r="D169" s="116"/>
      <c r="E169" s="116"/>
      <c r="F169" s="116"/>
      <c r="G169" s="116"/>
      <c r="H169" s="116"/>
      <c r="I169" s="158" t="s">
        <v>2</v>
      </c>
      <c r="J169" s="126"/>
      <c r="K169" s="116"/>
      <c r="L169" s="116"/>
      <c r="M169" s="116"/>
    </row>
    <row r="170" spans="1:13" ht="15">
      <c r="A170" s="116"/>
      <c r="B170" s="116"/>
      <c r="C170" s="116"/>
      <c r="D170" s="119" t="s">
        <v>36</v>
      </c>
      <c r="E170" s="149" t="s">
        <v>37</v>
      </c>
      <c r="F170" s="119"/>
      <c r="G170" s="116"/>
      <c r="H170" s="116"/>
      <c r="I170" s="131">
        <v>4000</v>
      </c>
      <c r="J170" s="131"/>
      <c r="K170" s="116"/>
      <c r="L170" s="116"/>
      <c r="M170" s="116"/>
    </row>
    <row r="171" spans="1:13" ht="15">
      <c r="A171" s="116"/>
      <c r="B171" s="116"/>
      <c r="C171" s="116"/>
      <c r="D171" s="119" t="s">
        <v>38</v>
      </c>
      <c r="E171" s="149" t="s">
        <v>39</v>
      </c>
      <c r="F171" s="116"/>
      <c r="G171" s="116"/>
      <c r="H171" s="116"/>
      <c r="I171" s="131">
        <v>4000</v>
      </c>
      <c r="J171" s="131"/>
      <c r="K171" s="116"/>
      <c r="L171" s="116"/>
      <c r="M171" s="116"/>
    </row>
    <row r="172" spans="1:13" ht="15">
      <c r="A172" s="116"/>
      <c r="B172" s="116"/>
      <c r="C172" s="116"/>
      <c r="D172" s="119" t="s">
        <v>42</v>
      </c>
      <c r="E172" s="149" t="s">
        <v>43</v>
      </c>
      <c r="F172" s="116"/>
      <c r="G172" s="116"/>
      <c r="H172" s="116"/>
      <c r="I172" s="131">
        <v>15999</v>
      </c>
      <c r="J172" s="131"/>
      <c r="K172" s="116"/>
      <c r="L172" s="116"/>
      <c r="M172" s="116"/>
    </row>
    <row r="173" spans="1:13" ht="15">
      <c r="A173" s="116"/>
      <c r="B173" s="116"/>
      <c r="C173" s="116"/>
      <c r="D173" s="116"/>
      <c r="E173" s="116"/>
      <c r="F173" s="116"/>
      <c r="G173" s="116"/>
      <c r="H173" s="116"/>
      <c r="I173" s="116"/>
      <c r="J173" s="116"/>
      <c r="K173" s="116"/>
      <c r="L173" s="116"/>
      <c r="M173" s="116"/>
    </row>
    <row r="174" spans="1:13" ht="15.75">
      <c r="A174" s="116">
        <v>25</v>
      </c>
      <c r="B174" s="117" t="s">
        <v>45</v>
      </c>
      <c r="C174" s="116"/>
      <c r="D174" s="116"/>
      <c r="E174" s="116"/>
      <c r="F174" s="116"/>
      <c r="G174" s="116"/>
      <c r="H174" s="116"/>
      <c r="I174" s="116"/>
      <c r="J174" s="116"/>
      <c r="K174" s="116"/>
      <c r="L174" s="116"/>
      <c r="M174" s="116"/>
    </row>
    <row r="175" spans="1:13" ht="15.75">
      <c r="A175" s="116"/>
      <c r="B175" s="116" t="s">
        <v>237</v>
      </c>
      <c r="C175" s="117" t="s">
        <v>268</v>
      </c>
      <c r="D175" s="116"/>
      <c r="E175" s="116"/>
      <c r="F175" s="116"/>
      <c r="G175" s="116"/>
      <c r="H175" s="116"/>
      <c r="I175" s="116"/>
      <c r="J175" s="116"/>
      <c r="K175" s="116"/>
      <c r="L175" s="116"/>
      <c r="M175" s="116"/>
    </row>
    <row r="176" spans="1:13" ht="111.75" customHeight="1">
      <c r="A176" s="116"/>
      <c r="B176" s="116"/>
      <c r="C176" s="194" t="s">
        <v>326</v>
      </c>
      <c r="D176" s="194"/>
      <c r="E176" s="194"/>
      <c r="F176" s="194"/>
      <c r="G176" s="194"/>
      <c r="H176" s="194"/>
      <c r="I176" s="194"/>
      <c r="J176" s="194"/>
      <c r="K176" s="194"/>
      <c r="L176" s="194"/>
      <c r="M176" s="194"/>
    </row>
    <row r="177" spans="1:13" ht="15">
      <c r="A177" s="116"/>
      <c r="B177" s="116"/>
      <c r="C177" s="116"/>
      <c r="D177" s="116"/>
      <c r="E177" s="116"/>
      <c r="F177" s="116"/>
      <c r="G177" s="116"/>
      <c r="H177" s="116"/>
      <c r="I177" s="116"/>
      <c r="J177" s="116"/>
      <c r="K177" s="116"/>
      <c r="L177" s="116"/>
      <c r="M177" s="116"/>
    </row>
    <row r="178" spans="1:13" ht="15.75">
      <c r="A178" s="116"/>
      <c r="B178" s="116"/>
      <c r="C178" s="159" t="s">
        <v>173</v>
      </c>
      <c r="D178" s="120"/>
      <c r="E178" s="120"/>
      <c r="F178" s="120"/>
      <c r="G178" s="160"/>
      <c r="H178" s="141"/>
      <c r="I178" s="193"/>
      <c r="J178" s="193"/>
      <c r="K178" s="193"/>
      <c r="L178" s="141"/>
      <c r="M178" s="160"/>
    </row>
    <row r="179" spans="1:13" ht="15.75">
      <c r="A179" s="116"/>
      <c r="B179" s="116"/>
      <c r="C179" s="120"/>
      <c r="D179" s="120"/>
      <c r="E179" s="161"/>
      <c r="F179" s="161" t="s">
        <v>151</v>
      </c>
      <c r="G179" s="161" t="s">
        <v>177</v>
      </c>
      <c r="H179" s="162"/>
      <c r="I179" s="116"/>
      <c r="J179" s="157"/>
      <c r="K179" s="161"/>
      <c r="L179" s="157"/>
      <c r="M179" s="161"/>
    </row>
    <row r="180" spans="1:13" ht="15">
      <c r="A180" s="116"/>
      <c r="B180" s="116"/>
      <c r="C180" s="163"/>
      <c r="D180" s="163"/>
      <c r="E180" s="124"/>
      <c r="F180" s="124" t="s">
        <v>2</v>
      </c>
      <c r="G180" s="124" t="s">
        <v>2</v>
      </c>
      <c r="H180" s="124"/>
      <c r="I180" s="116"/>
      <c r="J180" s="124"/>
      <c r="K180" s="124"/>
      <c r="L180" s="124"/>
      <c r="M180" s="126"/>
    </row>
    <row r="181" spans="1:13" ht="15.75">
      <c r="A181" s="116"/>
      <c r="B181" s="116"/>
      <c r="C181" s="116"/>
      <c r="D181" s="120"/>
      <c r="E181" s="163"/>
      <c r="F181" s="162"/>
      <c r="G181" s="162"/>
      <c r="H181" s="164"/>
      <c r="I181" s="116"/>
      <c r="J181" s="162"/>
      <c r="K181" s="162"/>
      <c r="L181" s="162"/>
      <c r="M181" s="162"/>
    </row>
    <row r="182" spans="1:13" ht="15">
      <c r="A182" s="116"/>
      <c r="B182" s="116"/>
      <c r="C182" s="149" t="s">
        <v>152</v>
      </c>
      <c r="D182" s="120"/>
      <c r="E182" s="165"/>
      <c r="F182" s="165">
        <v>3456839.38</v>
      </c>
      <c r="G182" s="166">
        <v>4698000</v>
      </c>
      <c r="H182" s="166"/>
      <c r="I182" s="116"/>
      <c r="J182" s="165"/>
      <c r="K182" s="166"/>
      <c r="L182" s="165"/>
      <c r="M182" s="167"/>
    </row>
    <row r="183" spans="1:13" ht="15">
      <c r="A183" s="116"/>
      <c r="B183" s="116"/>
      <c r="C183" s="116"/>
      <c r="D183" s="120"/>
      <c r="E183" s="168"/>
      <c r="F183" s="165"/>
      <c r="G183" s="166"/>
      <c r="H183" s="166"/>
      <c r="I183" s="116"/>
      <c r="J183" s="165"/>
      <c r="K183" s="166"/>
      <c r="L183" s="165"/>
      <c r="M183" s="167"/>
    </row>
    <row r="184" spans="1:13" ht="15">
      <c r="A184" s="116"/>
      <c r="B184" s="116"/>
      <c r="C184" s="149" t="s">
        <v>153</v>
      </c>
      <c r="D184" s="163"/>
      <c r="E184" s="165"/>
      <c r="F184" s="165">
        <v>198990.22</v>
      </c>
      <c r="G184" s="166">
        <v>200000</v>
      </c>
      <c r="H184" s="166"/>
      <c r="I184" s="116"/>
      <c r="J184" s="165"/>
      <c r="K184" s="166"/>
      <c r="L184" s="165"/>
      <c r="M184" s="167"/>
    </row>
    <row r="185" spans="1:13" ht="15">
      <c r="A185" s="116"/>
      <c r="B185" s="116"/>
      <c r="C185" s="169"/>
      <c r="D185" s="163"/>
      <c r="E185" s="170"/>
      <c r="F185" s="165"/>
      <c r="G185" s="166"/>
      <c r="H185" s="166"/>
      <c r="I185" s="116"/>
      <c r="J185" s="165"/>
      <c r="K185" s="166"/>
      <c r="L185" s="165"/>
      <c r="M185" s="167"/>
    </row>
    <row r="186" spans="1:13" ht="15">
      <c r="A186" s="116"/>
      <c r="B186" s="116"/>
      <c r="C186" s="169" t="s">
        <v>154</v>
      </c>
      <c r="D186" s="163"/>
      <c r="E186" s="165"/>
      <c r="F186" s="165">
        <v>6317009.78</v>
      </c>
      <c r="G186" s="166">
        <v>6316000</v>
      </c>
      <c r="H186" s="166"/>
      <c r="I186" s="116"/>
      <c r="J186" s="165"/>
      <c r="K186" s="166"/>
      <c r="L186" s="165"/>
      <c r="M186" s="167"/>
    </row>
    <row r="187" spans="1:13" ht="15">
      <c r="A187" s="116"/>
      <c r="B187" s="116"/>
      <c r="C187" s="169"/>
      <c r="D187" s="163"/>
      <c r="E187" s="165"/>
      <c r="F187" s="165"/>
      <c r="G187" s="166"/>
      <c r="H187" s="166"/>
      <c r="I187" s="116"/>
      <c r="J187" s="165"/>
      <c r="K187" s="166"/>
      <c r="L187" s="165"/>
      <c r="M187" s="167"/>
    </row>
    <row r="188" spans="1:13" ht="15">
      <c r="A188" s="116"/>
      <c r="B188" s="116"/>
      <c r="C188" s="169" t="s">
        <v>149</v>
      </c>
      <c r="D188" s="163"/>
      <c r="E188" s="165"/>
      <c r="F188" s="165">
        <v>1241160.62</v>
      </c>
      <c r="G188" s="166">
        <v>0</v>
      </c>
      <c r="H188" s="166"/>
      <c r="I188" s="116"/>
      <c r="J188" s="167"/>
      <c r="K188" s="171"/>
      <c r="L188" s="167"/>
      <c r="M188" s="167"/>
    </row>
    <row r="189" spans="1:13" ht="15">
      <c r="A189" s="116"/>
      <c r="B189" s="116"/>
      <c r="C189" s="169"/>
      <c r="D189" s="163"/>
      <c r="E189" s="128"/>
      <c r="F189" s="172"/>
      <c r="G189" s="173"/>
      <c r="H189" s="173"/>
      <c r="I189" s="116"/>
      <c r="J189" s="167"/>
      <c r="K189" s="171"/>
      <c r="L189" s="167"/>
      <c r="M189" s="167"/>
    </row>
    <row r="190" spans="1:13" ht="15.75" thickBot="1">
      <c r="A190" s="116"/>
      <c r="B190" s="116"/>
      <c r="C190" s="138" t="s">
        <v>1</v>
      </c>
      <c r="D190" s="138"/>
      <c r="E190" s="171"/>
      <c r="F190" s="174">
        <f>SUM(F182:F189)</f>
        <v>11214000</v>
      </c>
      <c r="G190" s="174">
        <f>SUM(G182:G189)</f>
        <v>11214000</v>
      </c>
      <c r="H190" s="174"/>
      <c r="I190" s="116"/>
      <c r="J190" s="171"/>
      <c r="K190" s="171"/>
      <c r="L190" s="171"/>
      <c r="M190" s="171"/>
    </row>
    <row r="191" spans="1:13" ht="15.75" thickTop="1">
      <c r="A191" s="116"/>
      <c r="B191" s="116"/>
      <c r="C191" s="116"/>
      <c r="D191" s="116"/>
      <c r="E191" s="116"/>
      <c r="F191" s="116"/>
      <c r="G191" s="116"/>
      <c r="H191" s="116"/>
      <c r="I191" s="130"/>
      <c r="J191" s="130"/>
      <c r="K191" s="130"/>
      <c r="L191" s="130"/>
      <c r="M191" s="175"/>
    </row>
    <row r="192" spans="1:13" ht="15">
      <c r="A192" s="116"/>
      <c r="B192" s="116"/>
      <c r="C192" s="116"/>
      <c r="D192" s="116"/>
      <c r="E192" s="116"/>
      <c r="F192" s="116"/>
      <c r="G192" s="116"/>
      <c r="H192" s="116"/>
      <c r="I192" s="130"/>
      <c r="J192" s="130"/>
      <c r="K192" s="130"/>
      <c r="L192" s="130"/>
      <c r="M192" s="175"/>
    </row>
    <row r="193" spans="1:13" ht="15.75">
      <c r="A193" s="116"/>
      <c r="B193" s="116" t="s">
        <v>241</v>
      </c>
      <c r="C193" s="122" t="s">
        <v>269</v>
      </c>
      <c r="D193" s="116"/>
      <c r="E193" s="116"/>
      <c r="F193" s="116"/>
      <c r="G193" s="116"/>
      <c r="H193" s="116"/>
      <c r="I193" s="116"/>
      <c r="J193" s="116"/>
      <c r="K193" s="116"/>
      <c r="L193" s="116"/>
      <c r="M193" s="116"/>
    </row>
    <row r="194" spans="1:13" ht="74.25" customHeight="1">
      <c r="A194" s="116"/>
      <c r="B194" s="116"/>
      <c r="C194" s="188" t="s">
        <v>271</v>
      </c>
      <c r="D194" s="188"/>
      <c r="E194" s="188"/>
      <c r="F194" s="188"/>
      <c r="G194" s="188"/>
      <c r="H194" s="188"/>
      <c r="I194" s="188"/>
      <c r="J194" s="188"/>
      <c r="K194" s="188"/>
      <c r="L194" s="188"/>
      <c r="M194" s="188"/>
    </row>
    <row r="195" spans="1:13" ht="15">
      <c r="A195" s="116"/>
      <c r="B195" s="116"/>
      <c r="C195" s="116"/>
      <c r="D195" s="116"/>
      <c r="E195" s="116"/>
      <c r="F195" s="116"/>
      <c r="G195" s="116"/>
      <c r="H195" s="116"/>
      <c r="I195" s="116"/>
      <c r="J195" s="116"/>
      <c r="K195" s="116"/>
      <c r="L195" s="116"/>
      <c r="M195" s="116"/>
    </row>
    <row r="196" spans="1:13" ht="15.75">
      <c r="A196" s="116"/>
      <c r="B196" s="116" t="s">
        <v>272</v>
      </c>
      <c r="C196" s="122" t="s">
        <v>273</v>
      </c>
      <c r="D196" s="116"/>
      <c r="E196" s="116"/>
      <c r="F196" s="116"/>
      <c r="G196" s="116"/>
      <c r="H196" s="116"/>
      <c r="I196" s="116"/>
      <c r="J196" s="116"/>
      <c r="K196" s="116"/>
      <c r="L196" s="116"/>
      <c r="M196" s="116"/>
    </row>
    <row r="197" spans="1:15" ht="63" customHeight="1">
      <c r="A197" s="116"/>
      <c r="B197" s="116"/>
      <c r="C197" s="188" t="s">
        <v>274</v>
      </c>
      <c r="D197" s="188"/>
      <c r="E197" s="188"/>
      <c r="F197" s="188"/>
      <c r="G197" s="188"/>
      <c r="H197" s="188"/>
      <c r="I197" s="188"/>
      <c r="J197" s="188"/>
      <c r="K197" s="188"/>
      <c r="L197" s="188"/>
      <c r="M197" s="188"/>
      <c r="O197" s="116"/>
    </row>
    <row r="198" spans="1:13" ht="15">
      <c r="A198" s="116"/>
      <c r="B198" s="116"/>
      <c r="C198" s="116"/>
      <c r="D198" s="116"/>
      <c r="E198" s="116"/>
      <c r="F198" s="116"/>
      <c r="G198" s="116"/>
      <c r="H198" s="116"/>
      <c r="I198" s="116"/>
      <c r="J198" s="116"/>
      <c r="K198" s="116"/>
      <c r="L198" s="116"/>
      <c r="M198" s="116"/>
    </row>
    <row r="199" spans="1:13" ht="15.75">
      <c r="A199" s="116">
        <v>26</v>
      </c>
      <c r="B199" s="117" t="s">
        <v>46</v>
      </c>
      <c r="C199" s="116"/>
      <c r="D199" s="116"/>
      <c r="E199" s="116"/>
      <c r="F199" s="116"/>
      <c r="G199" s="116"/>
      <c r="H199" s="116"/>
      <c r="I199" s="116"/>
      <c r="J199" s="116"/>
      <c r="K199" s="116"/>
      <c r="L199" s="116"/>
      <c r="M199" s="116"/>
    </row>
    <row r="200" spans="1:13" ht="15">
      <c r="A200" s="116"/>
      <c r="B200" s="116" t="s">
        <v>47</v>
      </c>
      <c r="C200" s="116"/>
      <c r="D200" s="116"/>
      <c r="E200" s="116"/>
      <c r="F200" s="116"/>
      <c r="G200" s="116"/>
      <c r="H200" s="116"/>
      <c r="I200" s="116"/>
      <c r="J200" s="116"/>
      <c r="K200" s="116"/>
      <c r="L200" s="116"/>
      <c r="M200" s="116"/>
    </row>
    <row r="201" spans="1:13" ht="15.75">
      <c r="A201" s="116"/>
      <c r="B201" s="116"/>
      <c r="C201" s="116"/>
      <c r="D201" s="116"/>
      <c r="E201" s="116"/>
      <c r="F201" s="116"/>
      <c r="G201" s="116"/>
      <c r="H201" s="116"/>
      <c r="I201" s="176" t="s">
        <v>48</v>
      </c>
      <c r="J201" s="119"/>
      <c r="K201" s="176" t="s">
        <v>49</v>
      </c>
      <c r="L201" s="119"/>
      <c r="M201" s="176" t="s">
        <v>1</v>
      </c>
    </row>
    <row r="202" spans="1:13" ht="15">
      <c r="A202" s="116"/>
      <c r="B202" s="116"/>
      <c r="C202" s="116"/>
      <c r="D202" s="116"/>
      <c r="E202" s="116"/>
      <c r="F202" s="116"/>
      <c r="G202" s="116"/>
      <c r="H202" s="116"/>
      <c r="I202" s="119" t="s">
        <v>19</v>
      </c>
      <c r="J202" s="119"/>
      <c r="K202" s="119" t="s">
        <v>19</v>
      </c>
      <c r="L202" s="119"/>
      <c r="M202" s="119" t="s">
        <v>19</v>
      </c>
    </row>
    <row r="203" spans="1:13" ht="15">
      <c r="A203" s="116"/>
      <c r="B203" s="116"/>
      <c r="C203" s="116"/>
      <c r="D203" s="116"/>
      <c r="E203" s="116"/>
      <c r="F203" s="116"/>
      <c r="G203" s="116"/>
      <c r="H203" s="116"/>
      <c r="I203" s="124"/>
      <c r="J203" s="124"/>
      <c r="K203" s="124"/>
      <c r="L203" s="124"/>
      <c r="M203" s="124"/>
    </row>
    <row r="204" spans="1:13" ht="15">
      <c r="A204" s="116"/>
      <c r="B204" s="116"/>
      <c r="C204" s="116" t="s">
        <v>50</v>
      </c>
      <c r="D204" s="116"/>
      <c r="E204" s="116"/>
      <c r="F204" s="116"/>
      <c r="G204" s="116"/>
      <c r="H204" s="116"/>
      <c r="I204" s="130">
        <v>2808</v>
      </c>
      <c r="J204" s="130"/>
      <c r="K204" s="130">
        <v>11180</v>
      </c>
      <c r="L204" s="130"/>
      <c r="M204" s="131">
        <v>13988</v>
      </c>
    </row>
    <row r="205" spans="1:13" ht="15">
      <c r="A205" s="116"/>
      <c r="B205" s="116"/>
      <c r="C205" s="116" t="s">
        <v>84</v>
      </c>
      <c r="D205" s="116"/>
      <c r="E205" s="116"/>
      <c r="F205" s="116"/>
      <c r="G205" s="116"/>
      <c r="H205" s="116"/>
      <c r="I205" s="130">
        <v>105</v>
      </c>
      <c r="J205" s="130"/>
      <c r="K205" s="130">
        <v>48823</v>
      </c>
      <c r="L205" s="130"/>
      <c r="M205" s="131">
        <v>48928</v>
      </c>
    </row>
    <row r="206" spans="1:13" ht="15">
      <c r="A206" s="116"/>
      <c r="B206" s="116"/>
      <c r="C206" s="116" t="s">
        <v>85</v>
      </c>
      <c r="D206" s="116"/>
      <c r="E206" s="116"/>
      <c r="F206" s="116"/>
      <c r="G206" s="116"/>
      <c r="H206" s="116"/>
      <c r="I206" s="130">
        <v>0</v>
      </c>
      <c r="J206" s="130"/>
      <c r="K206" s="130">
        <v>43107</v>
      </c>
      <c r="L206" s="130"/>
      <c r="M206" s="131">
        <f>+I206+K206</f>
        <v>43107</v>
      </c>
    </row>
    <row r="207" spans="1:13" ht="15">
      <c r="A207" s="116"/>
      <c r="B207" s="116"/>
      <c r="C207" s="116" t="s">
        <v>51</v>
      </c>
      <c r="D207" s="116"/>
      <c r="E207" s="116"/>
      <c r="F207" s="116"/>
      <c r="G207" s="116"/>
      <c r="H207" s="116"/>
      <c r="I207" s="130">
        <v>500</v>
      </c>
      <c r="J207" s="130"/>
      <c r="K207" s="130">
        <v>12962</v>
      </c>
      <c r="L207" s="130"/>
      <c r="M207" s="131">
        <f>+I207+K207</f>
        <v>13462</v>
      </c>
    </row>
    <row r="208" spans="1:13" ht="15.75" thickBot="1">
      <c r="A208" s="116"/>
      <c r="B208" s="116"/>
      <c r="C208" s="116"/>
      <c r="D208" s="116"/>
      <c r="E208" s="116"/>
      <c r="F208" s="116"/>
      <c r="G208" s="116"/>
      <c r="H208" s="116"/>
      <c r="I208" s="137">
        <f>SUM(I204:I207)</f>
        <v>3413</v>
      </c>
      <c r="J208" s="137"/>
      <c r="K208" s="137">
        <f>SUM(K204:K207)</f>
        <v>116072</v>
      </c>
      <c r="L208" s="137"/>
      <c r="M208" s="136">
        <f>SUM(M204:M207)</f>
        <v>119485</v>
      </c>
    </row>
    <row r="209" spans="1:13" ht="15.75" thickTop="1">
      <c r="A209" s="116"/>
      <c r="B209" s="116"/>
      <c r="C209" s="116"/>
      <c r="D209" s="116"/>
      <c r="E209" s="116"/>
      <c r="F209" s="116"/>
      <c r="G209" s="116"/>
      <c r="H209" s="116"/>
      <c r="I209" s="116"/>
      <c r="J209" s="116"/>
      <c r="K209" s="116"/>
      <c r="L209" s="116"/>
      <c r="M209" s="116"/>
    </row>
    <row r="210" spans="1:13" ht="15.75">
      <c r="A210" s="116">
        <v>27</v>
      </c>
      <c r="B210" s="117" t="s">
        <v>52</v>
      </c>
      <c r="C210" s="116"/>
      <c r="D210" s="116"/>
      <c r="E210" s="116"/>
      <c r="F210" s="116"/>
      <c r="G210" s="116"/>
      <c r="H210" s="116"/>
      <c r="I210" s="116"/>
      <c r="J210" s="116"/>
      <c r="K210" s="116"/>
      <c r="L210" s="116"/>
      <c r="M210" s="116"/>
    </row>
    <row r="211" spans="1:13" ht="15" customHeight="1">
      <c r="A211" s="116"/>
      <c r="B211" s="188" t="s">
        <v>133</v>
      </c>
      <c r="C211" s="188"/>
      <c r="D211" s="188"/>
      <c r="E211" s="188"/>
      <c r="F211" s="188"/>
      <c r="G211" s="188"/>
      <c r="H211" s="188"/>
      <c r="I211" s="188"/>
      <c r="J211" s="188"/>
      <c r="K211" s="188"/>
      <c r="L211" s="188"/>
      <c r="M211" s="188"/>
    </row>
    <row r="212" spans="1:13" ht="15">
      <c r="A212" s="116"/>
      <c r="B212" s="116"/>
      <c r="C212" s="116"/>
      <c r="D212" s="116"/>
      <c r="E212" s="116"/>
      <c r="F212" s="116"/>
      <c r="G212" s="116"/>
      <c r="H212" s="116"/>
      <c r="I212" s="116"/>
      <c r="J212" s="116"/>
      <c r="K212" s="116"/>
      <c r="L212" s="116"/>
      <c r="M212" s="116"/>
    </row>
    <row r="213" spans="1:13" ht="15.75">
      <c r="A213" s="116">
        <v>28</v>
      </c>
      <c r="B213" s="117" t="s">
        <v>279</v>
      </c>
      <c r="C213" s="116"/>
      <c r="D213" s="116"/>
      <c r="E213" s="116"/>
      <c r="F213" s="116"/>
      <c r="G213" s="116"/>
      <c r="H213" s="116"/>
      <c r="I213" s="116"/>
      <c r="J213" s="116"/>
      <c r="K213" s="116"/>
      <c r="L213" s="116"/>
      <c r="M213" s="116"/>
    </row>
    <row r="214" spans="1:13" ht="15">
      <c r="A214" s="116"/>
      <c r="B214" s="182" t="s">
        <v>124</v>
      </c>
      <c r="C214" s="121" t="s">
        <v>125</v>
      </c>
      <c r="D214" s="121"/>
      <c r="E214" s="121"/>
      <c r="F214" s="121"/>
      <c r="G214" s="121"/>
      <c r="H214" s="121"/>
      <c r="I214" s="121"/>
      <c r="J214" s="121"/>
      <c r="K214" s="121"/>
      <c r="L214" s="121"/>
      <c r="M214" s="121"/>
    </row>
    <row r="215" spans="1:13" ht="15">
      <c r="A215" s="116"/>
      <c r="B215" s="116"/>
      <c r="C215" s="116" t="s">
        <v>291</v>
      </c>
      <c r="D215" s="116"/>
      <c r="E215" s="116"/>
      <c r="F215" s="116"/>
      <c r="G215" s="116"/>
      <c r="H215" s="116"/>
      <c r="I215" s="116"/>
      <c r="J215" s="116"/>
      <c r="K215" s="116"/>
      <c r="L215" s="116"/>
      <c r="M215" s="116"/>
    </row>
    <row r="216" spans="1:13" ht="15">
      <c r="A216" s="116"/>
      <c r="B216" s="116"/>
      <c r="C216" s="116"/>
      <c r="D216" s="116"/>
      <c r="E216" s="116"/>
      <c r="F216" s="116"/>
      <c r="G216" s="116"/>
      <c r="H216" s="116"/>
      <c r="I216" s="116"/>
      <c r="J216" s="116"/>
      <c r="K216" s="116"/>
      <c r="L216" s="116"/>
      <c r="M216" s="116"/>
    </row>
    <row r="217" spans="1:13" ht="15.75">
      <c r="A217" s="116"/>
      <c r="B217" s="116" t="s">
        <v>20</v>
      </c>
      <c r="C217" s="117" t="s">
        <v>280</v>
      </c>
      <c r="D217" s="116"/>
      <c r="E217" s="116"/>
      <c r="F217" s="116"/>
      <c r="G217" s="116"/>
      <c r="H217" s="116"/>
      <c r="I217" s="116"/>
      <c r="J217" s="116"/>
      <c r="K217" s="116"/>
      <c r="L217" s="116"/>
      <c r="M217" s="116"/>
    </row>
    <row r="218" spans="1:13" ht="32.25" customHeight="1">
      <c r="A218" s="116"/>
      <c r="B218" s="116"/>
      <c r="C218" s="189" t="s">
        <v>281</v>
      </c>
      <c r="D218" s="189"/>
      <c r="E218" s="189"/>
      <c r="F218" s="189"/>
      <c r="G218" s="189"/>
      <c r="H218" s="189"/>
      <c r="I218" s="189"/>
      <c r="J218" s="189"/>
      <c r="K218" s="189"/>
      <c r="L218" s="189"/>
      <c r="M218" s="189"/>
    </row>
    <row r="219" spans="1:13" ht="15">
      <c r="A219" s="116"/>
      <c r="B219" s="116"/>
      <c r="C219" s="116" t="s">
        <v>282</v>
      </c>
      <c r="D219" s="116"/>
      <c r="E219" s="116"/>
      <c r="F219" s="116"/>
      <c r="G219" s="116"/>
      <c r="H219" s="116"/>
      <c r="I219" s="116"/>
      <c r="J219" s="116"/>
      <c r="K219" s="116"/>
      <c r="L219" s="116"/>
      <c r="M219" s="116"/>
    </row>
    <row r="220" spans="1:13" ht="79.5" customHeight="1">
      <c r="A220" s="116"/>
      <c r="B220" s="116"/>
      <c r="C220" s="187" t="s">
        <v>327</v>
      </c>
      <c r="D220" s="187"/>
      <c r="E220" s="187"/>
      <c r="F220" s="187"/>
      <c r="G220" s="187"/>
      <c r="H220" s="187"/>
      <c r="I220" s="187"/>
      <c r="J220" s="187"/>
      <c r="K220" s="187"/>
      <c r="L220" s="187"/>
      <c r="M220" s="187"/>
    </row>
    <row r="221" spans="1:13" ht="15">
      <c r="A221" s="116"/>
      <c r="B221" s="116"/>
      <c r="C221" s="116" t="s">
        <v>282</v>
      </c>
      <c r="D221" s="116"/>
      <c r="E221" s="116"/>
      <c r="F221" s="116"/>
      <c r="G221" s="116"/>
      <c r="H221" s="116"/>
      <c r="I221" s="116"/>
      <c r="J221" s="116"/>
      <c r="K221" s="116"/>
      <c r="L221" s="116"/>
      <c r="M221" s="116"/>
    </row>
    <row r="222" spans="1:13" ht="15.75">
      <c r="A222" s="116"/>
      <c r="B222" s="139" t="s">
        <v>283</v>
      </c>
      <c r="C222" s="140" t="s">
        <v>284</v>
      </c>
      <c r="D222" s="140"/>
      <c r="E222" s="140"/>
      <c r="F222" s="140"/>
      <c r="G222" s="140"/>
      <c r="H222" s="140"/>
      <c r="I222" s="140"/>
      <c r="J222" s="140"/>
      <c r="K222" s="140"/>
      <c r="L222" s="140"/>
      <c r="M222" s="140"/>
    </row>
    <row r="223" spans="1:13" ht="90" customHeight="1">
      <c r="A223" s="116"/>
      <c r="B223" s="116"/>
      <c r="C223" s="186" t="s">
        <v>286</v>
      </c>
      <c r="D223" s="186"/>
      <c r="E223" s="186"/>
      <c r="F223" s="186"/>
      <c r="G223" s="186"/>
      <c r="H223" s="186"/>
      <c r="I223" s="186"/>
      <c r="J223" s="186"/>
      <c r="K223" s="186"/>
      <c r="L223" s="186"/>
      <c r="M223" s="186"/>
    </row>
    <row r="224" spans="1:13" ht="15">
      <c r="A224" s="116"/>
      <c r="B224" s="116"/>
      <c r="C224" s="116" t="s">
        <v>305</v>
      </c>
      <c r="D224" s="116"/>
      <c r="E224" s="116"/>
      <c r="F224" s="116"/>
      <c r="G224" s="116"/>
      <c r="H224" s="116"/>
      <c r="I224" s="116"/>
      <c r="J224" s="116"/>
      <c r="K224" s="116"/>
      <c r="L224" s="116"/>
      <c r="M224" s="149"/>
    </row>
    <row r="225" spans="1:13" ht="45" customHeight="1">
      <c r="A225" s="116"/>
      <c r="B225" s="116"/>
      <c r="C225" s="188" t="s">
        <v>306</v>
      </c>
      <c r="D225" s="188"/>
      <c r="E225" s="188"/>
      <c r="F225" s="188"/>
      <c r="G225" s="188"/>
      <c r="H225" s="188"/>
      <c r="I225" s="188"/>
      <c r="J225" s="188"/>
      <c r="K225" s="188"/>
      <c r="L225" s="188"/>
      <c r="M225" s="188"/>
    </row>
    <row r="226" spans="1:13" ht="15">
      <c r="A226" s="116"/>
      <c r="B226" s="116"/>
      <c r="C226" s="149" t="s">
        <v>305</v>
      </c>
      <c r="D226" s="149"/>
      <c r="E226" s="149"/>
      <c r="F226" s="149"/>
      <c r="G226" s="149"/>
      <c r="H226" s="149"/>
      <c r="I226" s="149"/>
      <c r="J226" s="149"/>
      <c r="K226" s="149"/>
      <c r="L226" s="149"/>
      <c r="M226" s="116"/>
    </row>
    <row r="227" spans="1:13" ht="15.75">
      <c r="A227" s="116"/>
      <c r="B227" s="177" t="s">
        <v>29</v>
      </c>
      <c r="C227" s="140" t="s">
        <v>307</v>
      </c>
      <c r="D227" s="140"/>
      <c r="E227" s="140"/>
      <c r="F227" s="140"/>
      <c r="G227" s="140"/>
      <c r="H227" s="140"/>
      <c r="I227" s="140"/>
      <c r="J227" s="140"/>
      <c r="K227" s="140"/>
      <c r="L227" s="140"/>
      <c r="M227" s="140"/>
    </row>
    <row r="228" spans="1:13" ht="75.75" customHeight="1">
      <c r="A228" s="116"/>
      <c r="B228" s="116"/>
      <c r="C228" s="189" t="s">
        <v>308</v>
      </c>
      <c r="D228" s="189"/>
      <c r="E228" s="189"/>
      <c r="F228" s="189"/>
      <c r="G228" s="189"/>
      <c r="H228" s="189"/>
      <c r="I228" s="189"/>
      <c r="J228" s="189"/>
      <c r="K228" s="189"/>
      <c r="L228" s="189"/>
      <c r="M228" s="189"/>
    </row>
    <row r="229" spans="1:13" ht="15">
      <c r="A229" s="116"/>
      <c r="B229" s="116"/>
      <c r="C229" s="116" t="s">
        <v>285</v>
      </c>
      <c r="D229" s="116"/>
      <c r="E229" s="116"/>
      <c r="F229" s="116"/>
      <c r="G229" s="116"/>
      <c r="H229" s="116"/>
      <c r="I229" s="116"/>
      <c r="J229" s="116"/>
      <c r="K229" s="116"/>
      <c r="L229" s="116"/>
      <c r="M229" s="149"/>
    </row>
    <row r="230" spans="1:13" ht="75" customHeight="1">
      <c r="A230" s="116"/>
      <c r="B230" s="116"/>
      <c r="C230" s="186" t="s">
        <v>12</v>
      </c>
      <c r="D230" s="186"/>
      <c r="E230" s="186"/>
      <c r="F230" s="186"/>
      <c r="G230" s="186"/>
      <c r="H230" s="186"/>
      <c r="I230" s="186"/>
      <c r="J230" s="186"/>
      <c r="K230" s="186"/>
      <c r="L230" s="186"/>
      <c r="M230" s="186"/>
    </row>
    <row r="231" spans="1:13" ht="15">
      <c r="A231" s="116"/>
      <c r="B231" s="116"/>
      <c r="C231" s="149" t="s">
        <v>285</v>
      </c>
      <c r="D231" s="116"/>
      <c r="E231" s="116"/>
      <c r="F231" s="116"/>
      <c r="G231" s="116"/>
      <c r="H231" s="116"/>
      <c r="I231" s="116"/>
      <c r="J231" s="116"/>
      <c r="K231" s="116"/>
      <c r="L231" s="116"/>
      <c r="M231" s="116"/>
    </row>
    <row r="232" spans="1:13" ht="15">
      <c r="A232" s="116"/>
      <c r="B232" s="116"/>
      <c r="C232" s="149"/>
      <c r="D232" s="116"/>
      <c r="E232" s="116"/>
      <c r="F232" s="116"/>
      <c r="G232" s="116"/>
      <c r="H232" s="116"/>
      <c r="I232" s="116"/>
      <c r="J232" s="116"/>
      <c r="K232" s="116"/>
      <c r="L232" s="116"/>
      <c r="M232" s="116"/>
    </row>
    <row r="233" spans="1:13" ht="15.75">
      <c r="A233" s="116"/>
      <c r="B233" s="139" t="s">
        <v>22</v>
      </c>
      <c r="C233" s="159" t="s">
        <v>230</v>
      </c>
      <c r="D233" s="121"/>
      <c r="E233" s="121"/>
      <c r="F233" s="121"/>
      <c r="G233" s="121"/>
      <c r="H233" s="121"/>
      <c r="I233" s="121"/>
      <c r="J233" s="121"/>
      <c r="K233" s="121"/>
      <c r="L233" s="121"/>
      <c r="M233" s="121"/>
    </row>
    <row r="234" spans="1:13" ht="29.25" customHeight="1">
      <c r="A234" s="116"/>
      <c r="B234" s="116"/>
      <c r="C234" s="191" t="s">
        <v>10</v>
      </c>
      <c r="D234" s="191"/>
      <c r="E234" s="191"/>
      <c r="F234" s="191"/>
      <c r="G234" s="191"/>
      <c r="H234" s="191"/>
      <c r="I234" s="191"/>
      <c r="J234" s="191"/>
      <c r="K234" s="191"/>
      <c r="L234" s="191"/>
      <c r="M234" s="191"/>
    </row>
    <row r="235" spans="1:13" ht="15">
      <c r="A235" s="116"/>
      <c r="B235" s="116"/>
      <c r="C235" s="121" t="s">
        <v>309</v>
      </c>
      <c r="D235" s="121"/>
      <c r="E235" s="121"/>
      <c r="F235" s="121"/>
      <c r="G235" s="121"/>
      <c r="H235" s="121"/>
      <c r="I235" s="121"/>
      <c r="J235" s="121"/>
      <c r="K235" s="121"/>
      <c r="L235" s="121"/>
      <c r="M235" s="121"/>
    </row>
    <row r="236" spans="1:13" ht="60" customHeight="1">
      <c r="A236" s="116"/>
      <c r="B236" s="116"/>
      <c r="C236" s="191" t="s">
        <v>191</v>
      </c>
      <c r="D236" s="191"/>
      <c r="E236" s="191"/>
      <c r="F236" s="191"/>
      <c r="G236" s="191"/>
      <c r="H236" s="191"/>
      <c r="I236" s="191"/>
      <c r="J236" s="191"/>
      <c r="K236" s="191"/>
      <c r="L236" s="191"/>
      <c r="M236" s="191"/>
    </row>
    <row r="237" spans="1:13" ht="15">
      <c r="A237" s="116"/>
      <c r="B237" s="116"/>
      <c r="C237" s="149" t="s">
        <v>282</v>
      </c>
      <c r="D237" s="116"/>
      <c r="E237" s="116"/>
      <c r="F237" s="116"/>
      <c r="G237" s="116"/>
      <c r="H237" s="116"/>
      <c r="I237" s="116"/>
      <c r="J237" s="116"/>
      <c r="K237" s="116"/>
      <c r="L237" s="116"/>
      <c r="M237" s="116"/>
    </row>
    <row r="238" spans="1:13" ht="15">
      <c r="A238" s="116"/>
      <c r="B238" s="178" t="s">
        <v>229</v>
      </c>
      <c r="C238" s="149" t="s">
        <v>228</v>
      </c>
      <c r="D238" s="116"/>
      <c r="E238" s="116"/>
      <c r="F238" s="116"/>
      <c r="G238" s="116"/>
      <c r="H238" s="116"/>
      <c r="I238" s="116"/>
      <c r="J238" s="116"/>
      <c r="K238" s="116"/>
      <c r="L238" s="116"/>
      <c r="M238" s="116"/>
    </row>
    <row r="239" spans="1:13" ht="15">
      <c r="A239" s="116"/>
      <c r="B239" s="116"/>
      <c r="C239" s="149"/>
      <c r="D239" s="116"/>
      <c r="E239" s="116"/>
      <c r="F239" s="116"/>
      <c r="G239" s="116"/>
      <c r="H239" s="116"/>
      <c r="I239" s="116"/>
      <c r="J239" s="116"/>
      <c r="K239" s="116"/>
      <c r="L239" s="116"/>
      <c r="M239" s="116"/>
    </row>
    <row r="240" spans="1:13" ht="15.75">
      <c r="A240" s="116"/>
      <c r="B240" s="116" t="s">
        <v>237</v>
      </c>
      <c r="C240" s="122" t="s">
        <v>126</v>
      </c>
      <c r="D240" s="117"/>
      <c r="E240" s="117"/>
      <c r="F240" s="117"/>
      <c r="G240" s="117"/>
      <c r="H240" s="117"/>
      <c r="I240" s="117"/>
      <c r="J240" s="117"/>
      <c r="K240" s="117"/>
      <c r="L240" s="117"/>
      <c r="M240" s="117"/>
    </row>
    <row r="241" spans="1:13" ht="60.75" customHeight="1">
      <c r="A241" s="116"/>
      <c r="B241" s="116"/>
      <c r="C241" s="185" t="s">
        <v>11</v>
      </c>
      <c r="D241" s="185"/>
      <c r="E241" s="185"/>
      <c r="F241" s="185"/>
      <c r="G241" s="185"/>
      <c r="H241" s="185"/>
      <c r="I241" s="185"/>
      <c r="J241" s="185"/>
      <c r="K241" s="185"/>
      <c r="L241" s="185"/>
      <c r="M241" s="185"/>
    </row>
    <row r="242" spans="1:13" ht="15.75">
      <c r="A242" s="116"/>
      <c r="B242" s="116"/>
      <c r="C242" s="192"/>
      <c r="D242" s="192"/>
      <c r="E242" s="192"/>
      <c r="F242" s="192"/>
      <c r="G242" s="192"/>
      <c r="H242" s="192"/>
      <c r="I242" s="192"/>
      <c r="J242" s="192"/>
      <c r="K242" s="192"/>
      <c r="L242" s="192"/>
      <c r="M242" s="192"/>
    </row>
    <row r="243" spans="1:13" ht="15.75">
      <c r="A243" s="116">
        <v>29</v>
      </c>
      <c r="B243" s="117" t="s">
        <v>310</v>
      </c>
      <c r="C243" s="116"/>
      <c r="D243" s="116"/>
      <c r="E243" s="116"/>
      <c r="F243" s="116"/>
      <c r="G243" s="116"/>
      <c r="H243" s="116"/>
      <c r="I243" s="116"/>
      <c r="J243" s="116"/>
      <c r="K243" s="116"/>
      <c r="L243" s="116"/>
      <c r="M243" s="116"/>
    </row>
    <row r="244" spans="1:13" ht="80.25" customHeight="1">
      <c r="A244" s="116"/>
      <c r="B244" s="188" t="s">
        <v>332</v>
      </c>
      <c r="C244" s="188"/>
      <c r="D244" s="188"/>
      <c r="E244" s="188"/>
      <c r="F244" s="188"/>
      <c r="G244" s="188"/>
      <c r="H244" s="188"/>
      <c r="I244" s="188"/>
      <c r="J244" s="188"/>
      <c r="K244" s="188"/>
      <c r="L244" s="188"/>
      <c r="M244" s="188"/>
    </row>
    <row r="245" spans="1:13" ht="15">
      <c r="A245" s="116"/>
      <c r="B245" s="116"/>
      <c r="C245" s="116"/>
      <c r="D245" s="116"/>
      <c r="E245" s="116"/>
      <c r="F245" s="116"/>
      <c r="G245" s="116"/>
      <c r="H245" s="116"/>
      <c r="I245" s="116"/>
      <c r="J245" s="116"/>
      <c r="K245" s="116"/>
      <c r="L245" s="116"/>
      <c r="M245" s="116"/>
    </row>
    <row r="246" spans="1:13" ht="15.75">
      <c r="A246" s="116">
        <v>30</v>
      </c>
      <c r="B246" s="117" t="s">
        <v>56</v>
      </c>
      <c r="C246" s="116"/>
      <c r="D246" s="116"/>
      <c r="E246" s="116"/>
      <c r="F246" s="116"/>
      <c r="G246" s="116"/>
      <c r="H246" s="116"/>
      <c r="I246" s="116"/>
      <c r="J246" s="116"/>
      <c r="K246" s="116"/>
      <c r="L246" s="116"/>
      <c r="M246" s="116"/>
    </row>
    <row r="247" spans="1:13" ht="45" customHeight="1">
      <c r="A247" s="116"/>
      <c r="B247" s="186" t="s">
        <v>135</v>
      </c>
      <c r="C247" s="186"/>
      <c r="D247" s="186"/>
      <c r="E247" s="186"/>
      <c r="F247" s="186"/>
      <c r="G247" s="186"/>
      <c r="H247" s="186"/>
      <c r="I247" s="186"/>
      <c r="J247" s="186"/>
      <c r="K247" s="186"/>
      <c r="L247" s="186"/>
      <c r="M247" s="186"/>
    </row>
    <row r="248" spans="1:13" ht="15">
      <c r="A248" s="116"/>
      <c r="B248" s="116"/>
      <c r="C248" s="116"/>
      <c r="D248" s="116"/>
      <c r="E248" s="116"/>
      <c r="F248" s="116"/>
      <c r="G248" s="116"/>
      <c r="H248" s="116"/>
      <c r="I248" s="116"/>
      <c r="J248" s="116"/>
      <c r="K248" s="116"/>
      <c r="L248" s="116"/>
      <c r="M248" s="116"/>
    </row>
    <row r="249" spans="1:13" ht="15.75">
      <c r="A249" s="116">
        <v>31</v>
      </c>
      <c r="B249" s="117" t="s">
        <v>100</v>
      </c>
      <c r="C249" s="116"/>
      <c r="D249" s="116"/>
      <c r="E249" s="116"/>
      <c r="F249" s="116"/>
      <c r="G249" s="116"/>
      <c r="H249" s="116"/>
      <c r="I249" s="116"/>
      <c r="J249" s="116"/>
      <c r="K249" s="116"/>
      <c r="L249" s="116"/>
      <c r="M249" s="116"/>
    </row>
    <row r="250" spans="1:15" ht="75.75" customHeight="1">
      <c r="A250" s="116"/>
      <c r="B250" s="186" t="s">
        <v>106</v>
      </c>
      <c r="C250" s="186"/>
      <c r="D250" s="186"/>
      <c r="E250" s="186"/>
      <c r="F250" s="186"/>
      <c r="G250" s="186"/>
      <c r="H250" s="186"/>
      <c r="I250" s="186"/>
      <c r="J250" s="186"/>
      <c r="K250" s="186"/>
      <c r="L250" s="186"/>
      <c r="M250" s="186"/>
      <c r="O250" s="116"/>
    </row>
    <row r="251" spans="1:13" ht="15">
      <c r="A251" s="116"/>
      <c r="B251" s="116"/>
      <c r="C251" s="116"/>
      <c r="D251" s="116"/>
      <c r="E251" s="116"/>
      <c r="F251" s="116"/>
      <c r="G251" s="116"/>
      <c r="H251" s="116"/>
      <c r="I251" s="116"/>
      <c r="J251" s="116"/>
      <c r="K251" s="116"/>
      <c r="L251" s="116"/>
      <c r="M251" s="116"/>
    </row>
    <row r="252" spans="1:13" ht="15.75">
      <c r="A252" s="116">
        <v>32</v>
      </c>
      <c r="B252" s="117" t="s">
        <v>122</v>
      </c>
      <c r="C252" s="116"/>
      <c r="D252" s="116"/>
      <c r="E252" s="116"/>
      <c r="F252" s="116"/>
      <c r="G252" s="116"/>
      <c r="H252" s="116"/>
      <c r="I252" s="116"/>
      <c r="J252" s="116"/>
      <c r="K252" s="116"/>
      <c r="L252" s="116"/>
      <c r="M252" s="116"/>
    </row>
    <row r="253" spans="1:13" ht="15">
      <c r="A253" s="116"/>
      <c r="B253" s="116" t="s">
        <v>103</v>
      </c>
      <c r="C253" s="116"/>
      <c r="D253" s="116"/>
      <c r="E253" s="116"/>
      <c r="F253" s="116"/>
      <c r="G253" s="116"/>
      <c r="H253" s="116"/>
      <c r="I253" s="116"/>
      <c r="J253" s="116"/>
      <c r="K253" s="116"/>
      <c r="L253" s="116"/>
      <c r="M253" s="116"/>
    </row>
    <row r="254" spans="1:13" ht="15">
      <c r="A254" s="116"/>
      <c r="B254" s="116"/>
      <c r="C254" s="116"/>
      <c r="D254" s="116"/>
      <c r="E254" s="116"/>
      <c r="F254" s="116"/>
      <c r="G254" s="116"/>
      <c r="H254" s="116"/>
      <c r="I254" s="116"/>
      <c r="J254" s="116"/>
      <c r="K254" s="116"/>
      <c r="L254" s="116"/>
      <c r="M254" s="116"/>
    </row>
    <row r="255" spans="1:13" ht="15.75">
      <c r="A255" s="116">
        <v>33</v>
      </c>
      <c r="B255" s="117" t="s">
        <v>110</v>
      </c>
      <c r="C255" s="116"/>
      <c r="D255" s="116"/>
      <c r="E255" s="116"/>
      <c r="F255" s="116"/>
      <c r="G255" s="116"/>
      <c r="H255" s="116"/>
      <c r="I255" s="116"/>
      <c r="J255" s="116"/>
      <c r="K255" s="116"/>
      <c r="L255" s="116"/>
      <c r="M255" s="116"/>
    </row>
    <row r="256" spans="1:13" ht="30" customHeight="1">
      <c r="A256" s="116"/>
      <c r="B256" s="185" t="s">
        <v>127</v>
      </c>
      <c r="C256" s="185"/>
      <c r="D256" s="185"/>
      <c r="E256" s="185"/>
      <c r="F256" s="185"/>
      <c r="G256" s="185"/>
      <c r="H256" s="185"/>
      <c r="I256" s="185"/>
      <c r="J256" s="185"/>
      <c r="K256" s="185"/>
      <c r="L256" s="185"/>
      <c r="M256" s="185"/>
    </row>
    <row r="257" spans="1:13" ht="15">
      <c r="A257" s="116"/>
      <c r="B257" s="116"/>
      <c r="C257" s="116"/>
      <c r="D257" s="116"/>
      <c r="E257" s="116"/>
      <c r="F257" s="116"/>
      <c r="G257" s="116"/>
      <c r="H257" s="116"/>
      <c r="I257" s="116"/>
      <c r="J257" s="116"/>
      <c r="K257" s="116"/>
      <c r="L257" s="116"/>
      <c r="M257" s="116"/>
    </row>
    <row r="258" spans="1:13" ht="15">
      <c r="A258" s="116"/>
      <c r="B258" s="118" t="s">
        <v>134</v>
      </c>
      <c r="C258" s="116"/>
      <c r="D258" s="116"/>
      <c r="E258" s="116"/>
      <c r="F258" s="116"/>
      <c r="G258" s="116"/>
      <c r="H258" s="116"/>
      <c r="I258" s="116"/>
      <c r="J258" s="116"/>
      <c r="K258" s="116"/>
      <c r="L258" s="116"/>
      <c r="M258" s="116"/>
    </row>
    <row r="259" spans="1:13" ht="15">
      <c r="A259" s="116"/>
      <c r="B259" s="116"/>
      <c r="C259" s="116"/>
      <c r="D259" s="116"/>
      <c r="E259" s="116"/>
      <c r="F259" s="116"/>
      <c r="G259" s="116"/>
      <c r="H259" s="116"/>
      <c r="I259" s="118"/>
      <c r="J259" s="116"/>
      <c r="K259" s="116"/>
      <c r="L259" s="116"/>
      <c r="M259" s="119" t="s">
        <v>115</v>
      </c>
    </row>
    <row r="260" spans="1:13" ht="15">
      <c r="A260" s="116"/>
      <c r="B260" s="116"/>
      <c r="C260" s="116"/>
      <c r="D260" s="116"/>
      <c r="E260" s="116"/>
      <c r="F260" s="116"/>
      <c r="G260" s="119" t="s">
        <v>111</v>
      </c>
      <c r="H260" s="116"/>
      <c r="I260" s="179" t="s">
        <v>113</v>
      </c>
      <c r="J260" s="116"/>
      <c r="K260" s="116"/>
      <c r="L260" s="116"/>
      <c r="M260" s="119" t="s">
        <v>116</v>
      </c>
    </row>
    <row r="261" spans="1:13" ht="15">
      <c r="A261" s="116"/>
      <c r="B261" s="116"/>
      <c r="C261" s="116"/>
      <c r="D261" s="116"/>
      <c r="E261" s="116"/>
      <c r="F261" s="116"/>
      <c r="G261" s="179" t="s">
        <v>112</v>
      </c>
      <c r="H261" s="116"/>
      <c r="I261" s="179" t="s">
        <v>114</v>
      </c>
      <c r="J261" s="116"/>
      <c r="K261" s="179" t="s">
        <v>184</v>
      </c>
      <c r="L261" s="116"/>
      <c r="M261" s="179" t="s">
        <v>185</v>
      </c>
    </row>
    <row r="262" spans="1:13" ht="15">
      <c r="A262" s="116"/>
      <c r="B262" s="116" t="s">
        <v>117</v>
      </c>
      <c r="C262" s="116"/>
      <c r="D262" s="116"/>
      <c r="E262" s="116"/>
      <c r="F262" s="116"/>
      <c r="G262" s="130">
        <v>112145732</v>
      </c>
      <c r="H262" s="116"/>
      <c r="I262" s="130">
        <v>112145732</v>
      </c>
      <c r="J262" s="116"/>
      <c r="K262" s="116">
        <v>30</v>
      </c>
      <c r="L262" s="116"/>
      <c r="M262" s="130">
        <f>+K262/$K$266*I262</f>
        <v>12278729.781021899</v>
      </c>
    </row>
    <row r="263" spans="1:13" ht="15">
      <c r="A263" s="116"/>
      <c r="B263" s="116" t="s">
        <v>118</v>
      </c>
      <c r="C263" s="116"/>
      <c r="D263" s="116"/>
      <c r="E263" s="116"/>
      <c r="F263" s="116"/>
      <c r="G263" s="130">
        <v>4822000</v>
      </c>
      <c r="H263" s="116"/>
      <c r="I263" s="130">
        <f>+I262+G263</f>
        <v>116967732</v>
      </c>
      <c r="J263" s="116"/>
      <c r="K263" s="116">
        <v>61</v>
      </c>
      <c r="L263" s="116"/>
      <c r="M263" s="130">
        <f>+K263/$K$266*I263</f>
        <v>26040261.503649637</v>
      </c>
    </row>
    <row r="264" spans="1:13" ht="15">
      <c r="A264" s="116"/>
      <c r="B264" s="116" t="s">
        <v>119</v>
      </c>
      <c r="C264" s="116"/>
      <c r="D264" s="116"/>
      <c r="E264" s="116"/>
      <c r="F264" s="116"/>
      <c r="G264" s="130">
        <v>1570000</v>
      </c>
      <c r="H264" s="116"/>
      <c r="I264" s="130">
        <f>+I263+G264</f>
        <v>118537732</v>
      </c>
      <c r="J264" s="116"/>
      <c r="K264" s="116">
        <v>25</v>
      </c>
      <c r="L264" s="116"/>
      <c r="M264" s="130">
        <f>+K264/$K$266*I264</f>
        <v>10815486.496350365</v>
      </c>
    </row>
    <row r="265" spans="1:13" ht="15">
      <c r="A265" s="116"/>
      <c r="B265" s="116" t="s">
        <v>120</v>
      </c>
      <c r="C265" s="116"/>
      <c r="D265" s="116"/>
      <c r="E265" s="116"/>
      <c r="F265" s="116"/>
      <c r="G265" s="130">
        <v>4822000</v>
      </c>
      <c r="H265" s="116"/>
      <c r="I265" s="130">
        <f>+I264+G265</f>
        <v>123359732</v>
      </c>
      <c r="J265" s="116"/>
      <c r="K265" s="116">
        <v>158</v>
      </c>
      <c r="L265" s="116"/>
      <c r="M265" s="130">
        <f>+K265/$K$266*I265</f>
        <v>71134444</v>
      </c>
    </row>
    <row r="266" spans="1:13" ht="15.75" thickBot="1">
      <c r="A266" s="116"/>
      <c r="B266" s="116" t="s">
        <v>276</v>
      </c>
      <c r="C266" s="116"/>
      <c r="D266" s="116"/>
      <c r="E266" s="116"/>
      <c r="F266" s="116"/>
      <c r="G266" s="137">
        <f>SUM(G262:G265)</f>
        <v>123359732</v>
      </c>
      <c r="H266" s="116"/>
      <c r="I266" s="116"/>
      <c r="J266" s="116"/>
      <c r="K266" s="180">
        <f>SUM(K262:K265)</f>
        <v>274</v>
      </c>
      <c r="L266" s="180"/>
      <c r="M266" s="137">
        <f>SUM(M262:M265)</f>
        <v>120268921.7810219</v>
      </c>
    </row>
    <row r="267" spans="1:13" ht="15.75" thickTop="1">
      <c r="A267" s="116"/>
      <c r="B267" s="116"/>
      <c r="C267" s="116"/>
      <c r="D267" s="116"/>
      <c r="E267" s="116"/>
      <c r="F267" s="116"/>
      <c r="G267" s="116"/>
      <c r="H267" s="116"/>
      <c r="I267" s="116"/>
      <c r="J267" s="116"/>
      <c r="K267" s="116"/>
      <c r="L267" s="116"/>
      <c r="M267" s="116"/>
    </row>
    <row r="268" spans="1:13" ht="15.75">
      <c r="A268" s="116">
        <v>34</v>
      </c>
      <c r="B268" s="117" t="s">
        <v>121</v>
      </c>
      <c r="C268" s="116"/>
      <c r="D268" s="116"/>
      <c r="E268" s="116"/>
      <c r="F268" s="116"/>
      <c r="G268" s="116"/>
      <c r="H268" s="116"/>
      <c r="I268" s="116"/>
      <c r="J268" s="116"/>
      <c r="K268" s="116"/>
      <c r="L268" s="116"/>
      <c r="M268" s="116"/>
    </row>
    <row r="269" spans="1:13" ht="45" customHeight="1">
      <c r="A269" s="116"/>
      <c r="B269" s="190" t="s">
        <v>277</v>
      </c>
      <c r="C269" s="190"/>
      <c r="D269" s="190"/>
      <c r="E269" s="190"/>
      <c r="F269" s="190"/>
      <c r="G269" s="190"/>
      <c r="H269" s="190"/>
      <c r="I269" s="190"/>
      <c r="J269" s="190"/>
      <c r="K269" s="190"/>
      <c r="L269" s="190"/>
      <c r="M269" s="190"/>
    </row>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sheetData>
  <mergeCells count="49">
    <mergeCell ref="B6:M6"/>
    <mergeCell ref="B8:M8"/>
    <mergeCell ref="B10:M10"/>
    <mergeCell ref="B13:M13"/>
    <mergeCell ref="B15:M15"/>
    <mergeCell ref="B21:M21"/>
    <mergeCell ref="B24:M24"/>
    <mergeCell ref="B27:M27"/>
    <mergeCell ref="G33:I33"/>
    <mergeCell ref="K33:M33"/>
    <mergeCell ref="G34:M34"/>
    <mergeCell ref="B44:M44"/>
    <mergeCell ref="B46:M46"/>
    <mergeCell ref="B48:M48"/>
    <mergeCell ref="C51:M51"/>
    <mergeCell ref="B65:M65"/>
    <mergeCell ref="B85:M85"/>
    <mergeCell ref="B93:M93"/>
    <mergeCell ref="C123:M123"/>
    <mergeCell ref="B126:M126"/>
    <mergeCell ref="B87:M87"/>
    <mergeCell ref="B128:M128"/>
    <mergeCell ref="B129:M129"/>
    <mergeCell ref="B132:M132"/>
    <mergeCell ref="B145:M145"/>
    <mergeCell ref="I178:K178"/>
    <mergeCell ref="C194:M194"/>
    <mergeCell ref="C197:M197"/>
    <mergeCell ref="B151:M151"/>
    <mergeCell ref="B154:M154"/>
    <mergeCell ref="B168:M168"/>
    <mergeCell ref="C176:M176"/>
    <mergeCell ref="B269:M269"/>
    <mergeCell ref="C230:M230"/>
    <mergeCell ref="C234:M234"/>
    <mergeCell ref="C236:M236"/>
    <mergeCell ref="B244:M244"/>
    <mergeCell ref="C241:M241"/>
    <mergeCell ref="C242:M242"/>
    <mergeCell ref="B83:M83"/>
    <mergeCell ref="B247:M247"/>
    <mergeCell ref="B250:M250"/>
    <mergeCell ref="B256:M256"/>
    <mergeCell ref="C220:M220"/>
    <mergeCell ref="C223:M223"/>
    <mergeCell ref="C225:M225"/>
    <mergeCell ref="C228:M228"/>
    <mergeCell ref="B211:M211"/>
    <mergeCell ref="C218:M218"/>
  </mergeCells>
  <printOptions horizontalCentered="1"/>
  <pageMargins left="0.75" right="0.75" top="1" bottom="1" header="0.5" footer="0.5"/>
  <pageSetup horizontalDpi="360" verticalDpi="360" orientation="portrait" scale="65" r:id="rId1"/>
  <headerFooter alignWithMargins="0">
    <oddHeader>&amp;L&amp;"Arial,Bold"&amp;12        SEAL INCORPORATED BERHAD (4887-M)</oddHeader>
  </headerFooter>
  <rowBreaks count="5" manualBreakCount="5">
    <brk id="42" max="13" man="1"/>
    <brk id="88" max="13" man="1"/>
    <brk id="143" max="13" man="1"/>
    <brk id="195" max="13" man="1"/>
    <brk id="2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Ernst &amp; Young</cp:lastModifiedBy>
  <cp:lastPrinted>2003-05-27T09:24:08Z</cp:lastPrinted>
  <dcterms:created xsi:type="dcterms:W3CDTF">1999-11-13T04:02:34Z</dcterms:created>
  <dcterms:modified xsi:type="dcterms:W3CDTF">2003-05-27T09:25:23Z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200502509</vt:i4>
  </property>
  <property fmtid="{D5CDD505-2E9C-101B-9397-08002B2CF9AE}" pid="3" name="_EmailSubject">
    <vt:lpwstr/>
  </property>
  <property fmtid="{D5CDD505-2E9C-101B-9397-08002B2CF9AE}" pid="4" name="_AuthorEmail">
    <vt:lpwstr>audrey.ang@sib.com.my</vt:lpwstr>
  </property>
  <property fmtid="{D5CDD505-2E9C-101B-9397-08002B2CF9AE}" pid="5" name="_AuthorEmailDisplayName">
    <vt:lpwstr>Audrey Ang</vt:lpwstr>
  </property>
</Properties>
</file>