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tabRatio="602" activeTab="2"/>
  </bookViews>
  <sheets>
    <sheet name="PL" sheetId="1" r:id="rId1"/>
    <sheet name="BS" sheetId="2" r:id="rId2"/>
    <sheet name="Notes" sheetId="3" r:id="rId3"/>
  </sheets>
  <definedNames>
    <definedName name="_xlnm.Print_Area" localSheetId="1">'BS'!$B$1:$K$68</definedName>
    <definedName name="_xlnm.Print_Area" localSheetId="2">'Notes'!$B$1:$R$317</definedName>
    <definedName name="_xlnm.Print_Area" localSheetId="0">'PL'!$A$1:$S$79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<sst xmlns="http://schemas.openxmlformats.org/spreadsheetml/2006/main" count="490" uniqueCount="336">
  <si>
    <t>LION  LAND  BERHAD  (415-D)</t>
  </si>
  <si>
    <t>(Incorporated In Malaysia)</t>
  </si>
  <si>
    <t>QUARTERLY  REPORT</t>
  </si>
  <si>
    <t>CONSOLIDATED  INCOME  STATEMENT</t>
  </si>
  <si>
    <t>QUARTER</t>
  </si>
  <si>
    <t>CURRENT</t>
  </si>
  <si>
    <t>YEAR</t>
  </si>
  <si>
    <t>TO DATE</t>
  </si>
  <si>
    <t>NOTE</t>
  </si>
  <si>
    <t>RM'000</t>
  </si>
  <si>
    <t>(a)</t>
  </si>
  <si>
    <t>(b)</t>
  </si>
  <si>
    <t>Investment income</t>
  </si>
  <si>
    <t xml:space="preserve">-     </t>
  </si>
  <si>
    <t>(c)</t>
  </si>
  <si>
    <t xml:space="preserve"> </t>
  </si>
  <si>
    <t>exceptional items, income tax, minority</t>
  </si>
  <si>
    <t>interests and extraordinary items</t>
  </si>
  <si>
    <t>Depreciation and amortisation</t>
  </si>
  <si>
    <t>(d)</t>
  </si>
  <si>
    <t>(e)</t>
  </si>
  <si>
    <t>minority interests and extraordinary items</t>
  </si>
  <si>
    <t>(f)</t>
  </si>
  <si>
    <t>(g)</t>
  </si>
  <si>
    <t>(h)</t>
  </si>
  <si>
    <t>(i)</t>
  </si>
  <si>
    <t>(ii)  Less minority interests</t>
  </si>
  <si>
    <t>(j)</t>
  </si>
  <si>
    <t>(k)</t>
  </si>
  <si>
    <t>(l)</t>
  </si>
  <si>
    <t>Basic (based on 593.4 million ordinary shares) (sen)</t>
  </si>
  <si>
    <t>QUARTERLY  REPORT (Cont'd)</t>
  </si>
  <si>
    <t>CONSOLIDATED  BALANCE  SHEET</t>
  </si>
  <si>
    <t>AS AT</t>
  </si>
  <si>
    <t>END OF</t>
  </si>
  <si>
    <t>PRECEDING</t>
  </si>
  <si>
    <t>FINANCIAL</t>
  </si>
  <si>
    <t>YEAR END</t>
  </si>
  <si>
    <t>Others</t>
  </si>
  <si>
    <t>Reserves</t>
  </si>
  <si>
    <t>NOTES</t>
  </si>
  <si>
    <t>ACCOUNTING  POLICIES</t>
  </si>
  <si>
    <t>EXTRAORDINARY  ITEMS</t>
  </si>
  <si>
    <t>Current</t>
  </si>
  <si>
    <t>Deferred</t>
  </si>
  <si>
    <t>Associated  companies</t>
  </si>
  <si>
    <t>The  Group's  investments  in  quoted  securities  as  at  end  of  the  reporting  period  are  as  follows :-</t>
  </si>
  <si>
    <t>At  market  value</t>
  </si>
  <si>
    <t>CHANGES  IN  THE  COMPOSITION  OF  THE  GROUP</t>
  </si>
  <si>
    <t>......../2</t>
  </si>
  <si>
    <t>STATUS  OF  CORPORATE  PROPOSALS</t>
  </si>
  <si>
    <t>SEASONALITY  AND  CYCLICALITY  OF  OPERATIONS</t>
  </si>
  <si>
    <t>GROUP  BORROWINGS  AND  DEBT  SECURITIES</t>
  </si>
  <si>
    <t>The  Group's  borrowings  as  at  end  of  the  reporting  period  are  as  follows :-</t>
  </si>
  <si>
    <t>TOTAL</t>
  </si>
  <si>
    <t>Secured</t>
  </si>
  <si>
    <t>Unsecured</t>
  </si>
  <si>
    <t xml:space="preserve">-  </t>
  </si>
  <si>
    <t>Ringgit  Malaysia</t>
  </si>
  <si>
    <t>US  dollar</t>
  </si>
  <si>
    <t>CONTINGENT  LIABILITIES</t>
  </si>
  <si>
    <t>OFF  BALANCE  SHEET  FINANCIAL  INSTRUMENTS</t>
  </si>
  <si>
    <t>There  were  no  financial  instruments  with  off  balance  sheet  risk  at  the  date  of  this  report.</t>
  </si>
  <si>
    <t>MATERIAL LITIGATION</t>
  </si>
  <si>
    <t>No</t>
  </si>
  <si>
    <t>......../3</t>
  </si>
  <si>
    <t>SEGMENTAL  INFORMATION</t>
  </si>
  <si>
    <t>Profit / (Loss)</t>
  </si>
  <si>
    <t>Employed</t>
  </si>
  <si>
    <t>Industry</t>
  </si>
  <si>
    <t>Steel  operations</t>
  </si>
  <si>
    <t>Construction</t>
  </si>
  <si>
    <t>Non-segment  activities</t>
  </si>
  <si>
    <t>Geographical</t>
  </si>
  <si>
    <t>Malaysia</t>
  </si>
  <si>
    <t>Overseas</t>
  </si>
  <si>
    <t>REVIEW  OF  PERFORMANCE</t>
  </si>
  <si>
    <t>PROSPECTS</t>
  </si>
  <si>
    <t>DIVIDEND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</si>
  <si>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</si>
  <si>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</si>
  <si>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</si>
  <si>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</si>
  <si>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</si>
  <si>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</si>
  <si>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</si>
  <si>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</si>
  <si>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</si>
  <si>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</si>
  <si>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</si>
  <si>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</si>
  <si>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</si>
  <si>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</si>
  <si>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</si>
  <si>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</si>
  <si>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</si>
  <si>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</si>
  <si>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</si>
  <si>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</si>
  <si>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</si>
  <si>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VARIANCE OF ACTUAL RESULTS FROM FORECASTED PROFIT AND SHORTFALL IN PROFIT GUARANTEE</t>
  </si>
  <si>
    <t>Contingent  liabilities  (unsecured)  in  respect  of  guarantees  or  indemnities  given  by  the  Group  for  credit  facilities</t>
  </si>
  <si>
    <t>Not  applicable.</t>
  </si>
  <si>
    <t>The  operations  of  the  Group  is  not  subjected  to  material  seasonal  or  cyclical  effects.</t>
  </si>
  <si>
    <t>Date of</t>
  </si>
  <si>
    <t>Announcement</t>
  </si>
  <si>
    <t>Subject</t>
  </si>
  <si>
    <t>Status</t>
  </si>
  <si>
    <t>CORRESPONDING</t>
  </si>
  <si>
    <t>PERIOD</t>
  </si>
  <si>
    <t>PRECEDING  YEAR</t>
  </si>
  <si>
    <t>30/6/2000</t>
  </si>
  <si>
    <t>Exceptional items</t>
  </si>
  <si>
    <t>EXCEPTIONAL  ITEMS</t>
  </si>
  <si>
    <t>......../4</t>
  </si>
  <si>
    <t>10.08.2000</t>
  </si>
  <si>
    <t>Shareholders of the Company;</t>
  </si>
  <si>
    <t>Any other relevant authorities.</t>
  </si>
  <si>
    <t>Trading Limited;</t>
  </si>
  <si>
    <t>a. Proposed disposal of a piece of industrial land with</t>
  </si>
  <si>
    <t>b. Proposed redemption by Likom Computer System</t>
  </si>
  <si>
    <t>Securities Commission;</t>
  </si>
  <si>
    <t xml:space="preserve"> Proposed groupwide restructuring scheme with the</t>
  </si>
  <si>
    <t xml:space="preserve"> objective to: </t>
  </si>
  <si>
    <t xml:space="preserve"> a. consolidate, stabilise and restructure and</t>
  </si>
  <si>
    <t xml:space="preserve">     rationalise the cash flow and funding of the Group;</t>
  </si>
  <si>
    <t xml:space="preserve"> b. reorganise and restructure the Group's business. </t>
  </si>
  <si>
    <t xml:space="preserve"> ("Proposed GWRS"). </t>
  </si>
  <si>
    <t xml:space="preserve"> corporate proposals :</t>
  </si>
  <si>
    <t>all the  other participating</t>
  </si>
  <si>
    <t>companies concerned; and</t>
  </si>
  <si>
    <t xml:space="preserve"> a.</t>
  </si>
  <si>
    <t xml:space="preserve"> b.</t>
  </si>
  <si>
    <t xml:space="preserve"> c.</t>
  </si>
  <si>
    <t>Singapore Exchange Securities</t>
  </si>
  <si>
    <t xml:space="preserve"> d.</t>
  </si>
  <si>
    <t xml:space="preserve"> e.</t>
  </si>
  <si>
    <t xml:space="preserve"> f.</t>
  </si>
  <si>
    <t>Scheme  Creditors;</t>
  </si>
  <si>
    <t>Shareholders of the Company and</t>
  </si>
  <si>
    <t xml:space="preserve"> Proposed acquisition of 59.47% equity interest in </t>
  </si>
  <si>
    <t xml:space="preserve"> Proposed acquisition of 100% equity interest in</t>
  </si>
  <si>
    <t xml:space="preserve">    redeemable preference shares of RM 0.01 each</t>
  </si>
  <si>
    <t xml:space="preserve"> Proposed disposal of 25% equity interest in Avenel</t>
  </si>
  <si>
    <t xml:space="preserve"> Chocolate Products (Malaysia) Berhad ("CPB")</t>
  </si>
  <si>
    <t xml:space="preserve"> Posim Berhad from Avenel Sdn Bhd ("Avenel"),</t>
  </si>
  <si>
    <t xml:space="preserve"> Tan Sri William Cheng and associates  and  the</t>
  </si>
  <si>
    <t>Kuala Lumpur Stock Exchange;</t>
  </si>
  <si>
    <t xml:space="preserve">     and</t>
  </si>
  <si>
    <t xml:space="preserve"> Proposed issue of LLB bonds and LLB Consolidated</t>
  </si>
  <si>
    <t xml:space="preserve"> and Rescheduled USD debts to settle its financial</t>
  </si>
  <si>
    <t xml:space="preserve"> RM 858.85 million.</t>
  </si>
  <si>
    <t xml:space="preserve"> minority shareholders for a consideration of</t>
  </si>
  <si>
    <t xml:space="preserve"> institution creditors and intercompany balances.</t>
  </si>
  <si>
    <t xml:space="preserve"> to ACB and the payment to ACB of RM 23.09 million</t>
  </si>
  <si>
    <t>In  the  Kuala  Lumpur  High  Court  Summons  No. D5-22-1719-1999  filed  on  18 June 1999,  Perwira  Affin</t>
  </si>
  <si>
    <t xml:space="preserve"> excess of Avenel's debts over the fair value of Avenel's</t>
  </si>
  <si>
    <t xml:space="preserve"> in respect of the proposed disposal, in  view  of  the</t>
  </si>
  <si>
    <t xml:space="preserve"> assets.</t>
  </si>
  <si>
    <t>CUMULATIVE  QUARTER</t>
  </si>
  <si>
    <t>INDIVIDUAL  QUARTER</t>
  </si>
  <si>
    <t>ISSUANCES  AND  REPAYMENT  OF  DEBT  AND  EQUITY  SECURITIES</t>
  </si>
  <si>
    <t>Short Term</t>
  </si>
  <si>
    <t>Long Term</t>
  </si>
  <si>
    <t>expenses  which  are  not  directly  attributable  to  any  segment.</t>
  </si>
  <si>
    <t>Total  Assets</t>
  </si>
  <si>
    <t>There  were  no  issuances  and  repayment  of  debt  and  equity  securities,  share  buy-backs,  share  cancellations,</t>
  </si>
  <si>
    <t>Fully diluted (based on 593.4 million ordinary shares) (sen)</t>
  </si>
  <si>
    <t>Exceptional  item  in  1999  comprises  translation  loss  in  respect  of  foreign  currency  borrowings.</t>
  </si>
  <si>
    <t>Kuala Lumpur Stock Exchange; and</t>
  </si>
  <si>
    <t xml:space="preserve"> Pending  approval  of :</t>
  </si>
  <si>
    <t xml:space="preserve"> Pending approval of :</t>
  </si>
  <si>
    <t>Property</t>
  </si>
  <si>
    <t>31/12/1999</t>
  </si>
  <si>
    <t>31/12/2000</t>
  </si>
  <si>
    <t>Quarterly  report  on  consolidated  results  for  the  second  quarter  ended  31/12/2000.</t>
  </si>
  <si>
    <t>The  figures  have  not  been  audited.</t>
  </si>
  <si>
    <t>Revenue</t>
  </si>
  <si>
    <t>(m)</t>
  </si>
  <si>
    <t>Other income</t>
  </si>
  <si>
    <t>depreciation and amortisation,</t>
  </si>
  <si>
    <t>Net profit/(loss) attributable to members of the company</t>
  </si>
  <si>
    <t>Net  tangible  assets  per  share  (RM)</t>
  </si>
  <si>
    <t>Goodwill</t>
  </si>
  <si>
    <t>Inventories</t>
  </si>
  <si>
    <t>UNQUOTED  INVESTMENTS  AND / OR  PROPERTIES</t>
  </si>
  <si>
    <t>There  were  no  material  gain  or  loss  on  disposal  of  unquoted  investments  or  properties  for  the  current  quarter</t>
  </si>
  <si>
    <t>and  financial  year-to-date.</t>
  </si>
  <si>
    <t>QUOTED  INVESTMENTS</t>
  </si>
  <si>
    <t>There  were  no  purchase  or  disposal  of  quoted  securities  for  the  current  quarter  and  financial  year-to-date.</t>
  </si>
  <si>
    <t>COMPARISON  WITH  THE  PRECEDING  QUARTER</t>
  </si>
  <si>
    <t>SUBSEQUENT  EVENT</t>
  </si>
  <si>
    <t>Profit/(loss) before income tax,</t>
  </si>
  <si>
    <t>Finance cost</t>
  </si>
  <si>
    <t>Profit/(loss) before finance cost,</t>
  </si>
  <si>
    <t>Income tax</t>
  </si>
  <si>
    <t>Pre-acquisition profit/(loss), if applicable</t>
  </si>
  <si>
    <t>Net profit/(loss) from ordinary activities</t>
  </si>
  <si>
    <t>attributable to members of the company</t>
  </si>
  <si>
    <t>Earnings/(loss) per share based on 2(m) above after deducting any provision for preference dividends :-</t>
  </si>
  <si>
    <t>Property, plant and equipment</t>
  </si>
  <si>
    <t>Investment property</t>
  </si>
  <si>
    <t>Property development projects</t>
  </si>
  <si>
    <t>Investment in associated companies</t>
  </si>
  <si>
    <t>Long term investments</t>
  </si>
  <si>
    <t>Other intangible assets</t>
  </si>
  <si>
    <t>Current assets</t>
  </si>
  <si>
    <t>Trade receivables</t>
  </si>
  <si>
    <t>Other receivables, deposits and prepayments</t>
  </si>
  <si>
    <t>Deposits, cash and bank balances</t>
  </si>
  <si>
    <t>Provision for taxation</t>
  </si>
  <si>
    <t>Trade payables</t>
  </si>
  <si>
    <t>Short term borrowings</t>
  </si>
  <si>
    <t>Current liabilities</t>
  </si>
  <si>
    <t>Net current assets/(liabilities)</t>
  </si>
  <si>
    <t>Shareholders' funds</t>
  </si>
  <si>
    <t>Share capital</t>
  </si>
  <si>
    <t>Share premium</t>
  </si>
  <si>
    <t>Minority interests</t>
  </si>
  <si>
    <t>Long term borrowings</t>
  </si>
  <si>
    <t>Other long term liabilities</t>
  </si>
  <si>
    <t>Deferred taxation</t>
  </si>
  <si>
    <t>(ii)   Less minority interests</t>
  </si>
  <si>
    <t>(i)    Extraordinary items</t>
  </si>
  <si>
    <t>Other payables</t>
  </si>
  <si>
    <t>Proposed  dividend</t>
  </si>
  <si>
    <t xml:space="preserve">- </t>
  </si>
  <si>
    <t>Share of profits and losses of associated companies</t>
  </si>
  <si>
    <t>14.12.2000</t>
  </si>
  <si>
    <t>Shareholders of ACB;</t>
  </si>
  <si>
    <t>Shareholders of Amsteel Securities;</t>
  </si>
  <si>
    <t xml:space="preserve"> from ACB Group for a consideration of RM 281.19</t>
  </si>
  <si>
    <t xml:space="preserve"> million.</t>
  </si>
  <si>
    <t xml:space="preserve">    buildings erected thereon to Likom Caseworks Sdn</t>
  </si>
  <si>
    <t xml:space="preserve">    Bhd for a sale consideration of RM 93.15 million.</t>
  </si>
  <si>
    <t xml:space="preserve">    Sdn Bhd of 43,613,000 5-year cumulative</t>
  </si>
  <si>
    <t xml:space="preserve">    held by LLB.</t>
  </si>
  <si>
    <t xml:space="preserve">     deducting minority interests</t>
  </si>
  <si>
    <t>(i)  Profit/(loss) after income tax before</t>
  </si>
  <si>
    <t xml:space="preserve">       members of the company</t>
  </si>
  <si>
    <t>(iii)  Extraordinary items attributable to</t>
  </si>
  <si>
    <t>Retained profit</t>
  </si>
  <si>
    <t>There  were  no  extraordinary  items  for  the  current  quarter  and  financial  year-to-date.</t>
  </si>
  <si>
    <t>There  were  no  exceptional  items  for  the  current  quarter  and  financial  year-to-date.</t>
  </si>
  <si>
    <t>Under/(over) provision in prior years</t>
  </si>
  <si>
    <t>cannot  be  offset  for  tax  purposes  against  profit  of  other  subsidiary  companies  within  the  Group.</t>
  </si>
  <si>
    <t>certain  expenses  are  not  deductible  for  taxation  purposes  and  losses  of  certain  subsidiary  companies</t>
  </si>
  <si>
    <t>At  cost</t>
  </si>
  <si>
    <t>At  book  value</t>
  </si>
  <si>
    <t>There  were  no  changes  in  the  composition  of  the  Group  for  the  current  quarter  and  financial  year-to-date.</t>
  </si>
  <si>
    <t>obtained  and  utilised  by  an  associated  company  remain  at  RM 191 million.</t>
  </si>
  <si>
    <t>-</t>
  </si>
  <si>
    <t>No  interim  dividend  has  been  recommended  for  the  current  quarter  and  financial  year-to-date.</t>
  </si>
  <si>
    <t>Barring  unforeseen  circumstances,  the  Directors  expect  the  Group's  performance  to  be  in  tandem  with</t>
  </si>
  <si>
    <t>The  quarterly  financial  statements  of  the  Group  are  prepared  using  accounting  policies  and  methods  of  computation</t>
  </si>
  <si>
    <t>significant  changes  to  these  policies.</t>
  </si>
  <si>
    <t>consistent  with  those  adopted  in  the  most  recent  annual  audited  financial  statements.  There  have  been  no</t>
  </si>
  <si>
    <t>INCOME  TAX</t>
  </si>
  <si>
    <t>Income  tax  includes :-</t>
  </si>
  <si>
    <t>Income  tax  is  provided  for  the  current  quarter  and  financial  year-to-date  despite  losses  incurred  because</t>
  </si>
  <si>
    <t>Non-segment  activities  consist  of  finance  costs  net  of  interest  income  and  business  development</t>
  </si>
  <si>
    <t>shares  held  as  treasury  shares  or  resale  of  treasury  shares  for  the  current  financial  year-to-date.</t>
  </si>
  <si>
    <t>The  Group's  borrowings  are  denominated  in  the  following  currencies:-</t>
  </si>
  <si>
    <t>Merchant  Bank  Berhad  ("PAMB")  has  sued  LLB  for  recovery  of  the  sum  of  RM 31,975,996.50  being</t>
  </si>
  <si>
    <t>the  amount  outstanding  under  the  Revolving  Credit  Facility  of  RM 30  million  granted  by  PAMB  to  LLB.</t>
  </si>
  <si>
    <t>Financial  information  for  the  6-month  period  is  as  follows :-</t>
  </si>
  <si>
    <t>For  the  period  under  review,  the  Group  incurred  a  slightly  higher  loss  before  tax  of  RM 5.8 million  as</t>
  </si>
  <si>
    <t xml:space="preserve">compared  to  RM 5.0 million  recorded  in  the  previous  quarter.  The  Group's  revenue  also  dropped  from </t>
  </si>
  <si>
    <t>the  anticipated  recovery  of  the  steel  market.</t>
  </si>
  <si>
    <t>RM 241 million  to  RM 219 million  due  mainly  to  lower  sales  volume  recorded  by  our  Steel  Division.  Keen</t>
  </si>
  <si>
    <t>Except  as  disclosed  in  Note  8,  there  are  no  other  material  events  up  to  the  date  of  this report.</t>
  </si>
  <si>
    <t>Amount due by contract customers</t>
  </si>
  <si>
    <t>Amount owing by related companies</t>
  </si>
  <si>
    <t>Amount due to contract customers</t>
  </si>
  <si>
    <t>Amount owing to related companies</t>
  </si>
  <si>
    <t>Revaluation reserve</t>
  </si>
  <si>
    <t>16.2.2001</t>
  </si>
  <si>
    <t xml:space="preserve"> Proposed acquisition of 100% equity interest in Antara</t>
  </si>
  <si>
    <t xml:space="preserve"> Berhad ("LLB").</t>
  </si>
  <si>
    <t xml:space="preserve"> In satisfying the consideration for the Proposed</t>
  </si>
  <si>
    <t xml:space="preserve"> Acquisition, AMSB shall procure Amsteel Corporation</t>
  </si>
  <si>
    <t xml:space="preserve"> undertake the following transactions :-</t>
  </si>
  <si>
    <t>Ministry of International Trade and</t>
  </si>
  <si>
    <t>Ministry of Finance for the Proposed</t>
  </si>
  <si>
    <t>Acquisition;</t>
  </si>
  <si>
    <t>Shareholders of ACB and LLB;</t>
  </si>
  <si>
    <t>Creditors of ACB, AKR, AMSB and</t>
  </si>
  <si>
    <t>LLB; and</t>
  </si>
  <si>
    <t xml:space="preserve"> commonly referred to as the East Wing of Wisma </t>
  </si>
  <si>
    <t xml:space="preserve"> Amsteel Securities to Amsteel Equity Realty (M) Sdn</t>
  </si>
  <si>
    <t xml:space="preserve"> Bhd, a wholly-owned subsidiary of Amsteel Securities</t>
  </si>
  <si>
    <t xml:space="preserve"> (M) Sdn Bhd ("Amsteel Securities"), which in turn is a</t>
  </si>
  <si>
    <t xml:space="preserve"> 83.78% owned subsidiary of ACB, for a total cash </t>
  </si>
  <si>
    <t xml:space="preserve"> consideration of RM 14.88 million.</t>
  </si>
  <si>
    <t>Foreign Investment Committee ("FIC")</t>
  </si>
  <si>
    <t>Industry ("MITI") for the Proposed</t>
  </si>
  <si>
    <t>FIC; and</t>
  </si>
  <si>
    <t xml:space="preserve"> Approval of the relevant lenders of the</t>
  </si>
  <si>
    <t>MITI;</t>
  </si>
  <si>
    <t>4.1</t>
  </si>
  <si>
    <t>4.2</t>
  </si>
  <si>
    <t>4.3</t>
  </si>
  <si>
    <t>4.4</t>
  </si>
  <si>
    <t>4.5</t>
  </si>
  <si>
    <t>19.10.2000</t>
  </si>
  <si>
    <t xml:space="preserve"> Proposed disposal of 100% equity interest in Lion</t>
  </si>
  <si>
    <t xml:space="preserve"> Plaza Sdn Bhd to ACB for a consideration of RM 33.35</t>
  </si>
  <si>
    <t xml:space="preserve"> c. Proposed settlement of intercompany indebtedness</t>
  </si>
  <si>
    <t xml:space="preserve">     between AMSB and ACB.</t>
  </si>
  <si>
    <t xml:space="preserve">     Excellent Strategy Sdn Bhd by Ayer Keroh Resort</t>
  </si>
  <si>
    <t xml:space="preserve">     Sdn Bhd ("AKR"), a 70% owned subsidiary of</t>
  </si>
  <si>
    <t xml:space="preserve">     ACB.</t>
  </si>
  <si>
    <t xml:space="preserve"> a. Proposed disposal of 100% equity interest in Lion</t>
  </si>
  <si>
    <t xml:space="preserve">     Gateway Parade Sdn Bhd by ACB.</t>
  </si>
  <si>
    <r>
      <t>STATUS  OF  CORPORATE  PROPOSALS</t>
    </r>
    <r>
      <rPr>
        <b/>
        <sz val="10"/>
        <rFont val="Arial"/>
        <family val="2"/>
      </rPr>
      <t xml:space="preserve"> (Cont'd)</t>
    </r>
  </si>
  <si>
    <t xml:space="preserve"> Berhad ("ACB"), the ultimate holding company, to</t>
  </si>
  <si>
    <t xml:space="preserve"> b. Proposed disposal of 25% equity interest in</t>
  </si>
  <si>
    <t xml:space="preserve"> Proposed disposal by LLB of the portion of the building</t>
  </si>
  <si>
    <t xml:space="preserve"> The Proposed GWRS involves inter-alia the following</t>
  </si>
  <si>
    <t xml:space="preserve"> Approval  of  Bank  Negara Malaysia</t>
  </si>
  <si>
    <t xml:space="preserve"> g.</t>
  </si>
  <si>
    <t xml:space="preserve"> has been obtained.</t>
  </si>
  <si>
    <t>FIC;</t>
  </si>
  <si>
    <t xml:space="preserve"> Company has been obtained.</t>
  </si>
  <si>
    <t>The  Court  has  not  fixed  a  hearing  date  for  the  suit  and  the  Directors  have  been  advised  that  LLB</t>
  </si>
  <si>
    <t>has  a  defence  to  the claim.</t>
  </si>
  <si>
    <t>The  Company  presently  has  one  litigation  suit. Details  of  which  are  as  follows :-</t>
  </si>
  <si>
    <t>for the proposed disposals;</t>
  </si>
  <si>
    <t xml:space="preserve"> ("Proposed Acquisition")</t>
  </si>
  <si>
    <t xml:space="preserve"> Steel Mills Sdn Bhd by Amsteel Mills Sdn Bhd</t>
  </si>
  <si>
    <t xml:space="preserve"> ("AMSB"), a 99% owned subsidiary of Lion Land</t>
  </si>
  <si>
    <t>competition  in  the  local  steel  bars  and  wire  rods  market  has  adversely  affected  the  Group's  performance.</t>
  </si>
  <si>
    <t>Despite  an  improvement  recorded  by  our  hot  briquetted  iron  ("HBI")  plant  in  Labuan  after  its  planned</t>
  </si>
  <si>
    <t>maintenance  in  the  last  quarter,  the  current  stiff  competition  in  the  steel  long  products  market  continue</t>
  </si>
  <si>
    <t>to  affect  our  Steel  Division's  profitability.</t>
  </si>
  <si>
    <t>05.07.2000 and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</si>
</sst>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1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64" fontId="0" fillId="0" borderId="0" xfId="15" applyNumberFormat="1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Alignment="1">
      <alignment horizontal="right"/>
    </xf>
    <xf numFmtId="165" fontId="0" fillId="0" borderId="1" xfId="15" applyNumberFormat="1" applyBorder="1" applyAlignment="1">
      <alignment horizontal="right"/>
    </xf>
    <xf numFmtId="165" fontId="0" fillId="0" borderId="2" xfId="15" applyNumberFormat="1" applyBorder="1" applyAlignment="1">
      <alignment horizontal="right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2" xfId="15" applyNumberFormat="1" applyBorder="1" applyAlignment="1">
      <alignment/>
    </xf>
    <xf numFmtId="0" fontId="6" fillId="0" borderId="0" xfId="0" applyFont="1" applyAlignment="1">
      <alignment/>
    </xf>
    <xf numFmtId="49" fontId="5" fillId="0" borderId="0" xfId="0" applyNumberFormat="1" applyFont="1" applyAlignment="1">
      <alignment/>
    </xf>
    <xf numFmtId="0" fontId="7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5" fontId="0" fillId="0" borderId="0" xfId="15" applyNumberFormat="1" applyBorder="1" applyAlignment="1">
      <alignment horizontal="right"/>
    </xf>
    <xf numFmtId="164" fontId="0" fillId="0" borderId="0" xfId="15" applyNumberFormat="1" applyBorder="1" applyAlignment="1">
      <alignment/>
    </xf>
    <xf numFmtId="164" fontId="0" fillId="0" borderId="0" xfId="15" applyNumberFormat="1" applyFont="1" applyBorder="1" applyAlignment="1" quotePrefix="1">
      <alignment horizontal="right"/>
    </xf>
    <xf numFmtId="0" fontId="2" fillId="0" borderId="0" xfId="0" applyFont="1" applyAlignment="1">
      <alignment horizontal="center" vertical="center"/>
    </xf>
    <xf numFmtId="165" fontId="0" fillId="0" borderId="0" xfId="15" applyNumberFormat="1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0" fillId="0" borderId="0" xfId="15" applyNumberFormat="1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 horizontal="centerContinuous" vertical="center"/>
    </xf>
    <xf numFmtId="0" fontId="0" fillId="0" borderId="5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3" xfId="0" applyFont="1" applyBorder="1" applyAlignment="1" applyProtection="1">
      <alignment/>
      <protection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8" fillId="0" borderId="0" xfId="0" applyFont="1" applyAlignment="1">
      <alignment horizontal="center"/>
    </xf>
    <xf numFmtId="43" fontId="0" fillId="0" borderId="1" xfId="15" applyNumberFormat="1" applyBorder="1" applyAlignment="1">
      <alignment horizontal="right"/>
    </xf>
    <xf numFmtId="43" fontId="0" fillId="0" borderId="1" xfId="15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/>
    </xf>
    <xf numFmtId="43" fontId="0" fillId="0" borderId="0" xfId="15" applyNumberFormat="1" applyBorder="1" applyAlignment="1">
      <alignment/>
    </xf>
    <xf numFmtId="14" fontId="2" fillId="0" borderId="0" xfId="0" applyNumberFormat="1" applyFont="1" applyAlignment="1" quotePrefix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165" fontId="0" fillId="0" borderId="2" xfId="15" applyNumberFormat="1" applyFont="1" applyBorder="1" applyAlignment="1">
      <alignment horizontal="right"/>
    </xf>
    <xf numFmtId="165" fontId="0" fillId="0" borderId="0" xfId="15" applyNumberFormat="1" applyFont="1" applyAlignment="1">
      <alignment horizontal="righ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left"/>
    </xf>
    <xf numFmtId="165" fontId="0" fillId="0" borderId="1" xfId="15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Alignment="1" quotePrefix="1">
      <alignment horizontal="right"/>
    </xf>
    <xf numFmtId="0" fontId="0" fillId="0" borderId="6" xfId="0" applyBorder="1" applyAlignment="1">
      <alignment horizontal="center"/>
    </xf>
    <xf numFmtId="0" fontId="0" fillId="0" borderId="9" xfId="0" applyFont="1" applyBorder="1" applyAlignment="1" applyProtection="1">
      <alignment/>
      <protection/>
    </xf>
    <xf numFmtId="0" fontId="0" fillId="0" borderId="7" xfId="0" applyBorder="1" applyAlignment="1">
      <alignment horizontal="center"/>
    </xf>
    <xf numFmtId="0" fontId="0" fillId="0" borderId="7" xfId="0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justify"/>
    </xf>
    <xf numFmtId="0" fontId="0" fillId="0" borderId="0" xfId="0" applyFont="1" applyAlignment="1">
      <alignment horizontal="justify"/>
    </xf>
    <xf numFmtId="0" fontId="0" fillId="0" borderId="0" xfId="0" applyAlignment="1">
      <alignment horizontal="justify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88"/>
  <sheetViews>
    <sheetView workbookViewId="0" topLeftCell="A1">
      <selection activeCell="A4" sqref="A4"/>
    </sheetView>
  </sheetViews>
  <sheetFormatPr defaultColWidth="9.140625" defaultRowHeight="12.75"/>
  <cols>
    <col min="1" max="1" width="1.7109375" style="0" customWidth="1"/>
    <col min="2" max="2" width="3.8515625" style="0" customWidth="1"/>
    <col min="3" max="3" width="4.00390625" style="0" customWidth="1"/>
    <col min="7" max="7" width="9.00390625" style="0" customWidth="1"/>
    <col min="8" max="8" width="3.7109375" style="0" customWidth="1"/>
    <col min="9" max="9" width="7.421875" style="0" customWidth="1"/>
    <col min="10" max="10" width="1.57421875" style="0" customWidth="1"/>
    <col min="11" max="11" width="12.7109375" style="0" customWidth="1"/>
    <col min="12" max="12" width="0.9921875" style="0" customWidth="1"/>
    <col min="13" max="13" width="12.7109375" style="0" customWidth="1"/>
    <col min="14" max="14" width="1.7109375" style="0" customWidth="1"/>
    <col min="15" max="15" width="12.7109375" style="0" customWidth="1"/>
    <col min="16" max="16" width="0.9921875" style="0" customWidth="1"/>
    <col min="17" max="17" width="12.7109375" style="0" customWidth="1"/>
    <col min="18" max="18" width="6.57421875" style="0" customWidth="1"/>
    <col min="19" max="19" width="4.28125" style="0" customWidth="1"/>
  </cols>
  <sheetData>
    <row r="3" spans="2:17" ht="15.75">
      <c r="B3" s="81" t="s">
        <v>0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2:17" ht="12.75">
      <c r="B4" s="82" t="s">
        <v>1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ht="15.75">
      <c r="B5" s="5"/>
    </row>
    <row r="6" spans="2:17" ht="15.75">
      <c r="B6" s="81" t="s">
        <v>2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9" spans="2:17" ht="12.75">
      <c r="B9" s="84" t="s">
        <v>175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</row>
    <row r="10" spans="2:17" ht="12.75">
      <c r="B10" s="85" t="s">
        <v>176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</row>
    <row r="12" spans="2:17" ht="15.75">
      <c r="B12" s="81" t="s">
        <v>3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</row>
    <row r="13" spans="9:17" ht="12.75">
      <c r="I13" s="4"/>
      <c r="J13" s="4"/>
      <c r="K13" s="27" t="s">
        <v>15</v>
      </c>
      <c r="L13" s="54"/>
      <c r="M13" s="54"/>
      <c r="N13" s="30"/>
      <c r="O13" s="53" t="s">
        <v>15</v>
      </c>
      <c r="P13" s="54"/>
      <c r="Q13" s="54"/>
    </row>
    <row r="14" spans="9:17" ht="12.75">
      <c r="I14" s="4"/>
      <c r="J14" s="4"/>
      <c r="K14" s="27"/>
      <c r="L14" s="54"/>
      <c r="M14" s="54"/>
      <c r="N14" s="30"/>
      <c r="O14" s="53"/>
      <c r="P14" s="54"/>
      <c r="Q14" s="54"/>
    </row>
    <row r="15" spans="2:17" ht="12.75">
      <c r="B15" s="2"/>
      <c r="I15" s="4"/>
      <c r="J15" s="4"/>
      <c r="K15" s="83" t="s">
        <v>160</v>
      </c>
      <c r="L15" s="83"/>
      <c r="M15" s="83"/>
      <c r="N15" s="30"/>
      <c r="O15" s="55" t="s">
        <v>159</v>
      </c>
      <c r="P15" s="43"/>
      <c r="Q15" s="43"/>
    </row>
    <row r="16" spans="2:15" ht="4.5" customHeight="1">
      <c r="B16" s="2"/>
      <c r="I16" s="4"/>
      <c r="J16" s="4"/>
      <c r="K16" s="4"/>
      <c r="L16" s="4"/>
      <c r="M16" s="4"/>
      <c r="N16" s="31"/>
      <c r="O16" s="4"/>
    </row>
    <row r="17" spans="2:17" ht="12.75">
      <c r="B17" s="2"/>
      <c r="I17" s="4"/>
      <c r="J17" s="4"/>
      <c r="K17" s="4" t="s">
        <v>5</v>
      </c>
      <c r="L17" s="4"/>
      <c r="M17" s="56" t="s">
        <v>110</v>
      </c>
      <c r="N17" s="31"/>
      <c r="O17" s="4" t="s">
        <v>5</v>
      </c>
      <c r="Q17" s="56" t="s">
        <v>110</v>
      </c>
    </row>
    <row r="18" spans="2:17" ht="12.75">
      <c r="B18" s="2"/>
      <c r="I18" s="4"/>
      <c r="J18" s="4"/>
      <c r="K18" s="4" t="s">
        <v>6</v>
      </c>
      <c r="L18" s="4"/>
      <c r="M18" s="56" t="s">
        <v>108</v>
      </c>
      <c r="N18" s="31"/>
      <c r="O18" s="4" t="s">
        <v>6</v>
      </c>
      <c r="Q18" s="56" t="s">
        <v>108</v>
      </c>
    </row>
    <row r="19" spans="2:17" ht="12.75">
      <c r="B19" s="2"/>
      <c r="I19" s="4"/>
      <c r="J19" s="4"/>
      <c r="K19" s="4" t="s">
        <v>4</v>
      </c>
      <c r="L19" s="4"/>
      <c r="M19" s="56" t="s">
        <v>4</v>
      </c>
      <c r="N19" s="31"/>
      <c r="O19" s="4" t="s">
        <v>7</v>
      </c>
      <c r="Q19" s="56" t="s">
        <v>109</v>
      </c>
    </row>
    <row r="20" spans="2:17" ht="12.75">
      <c r="B20" s="2"/>
      <c r="I20" s="6" t="s">
        <v>8</v>
      </c>
      <c r="J20" s="4"/>
      <c r="K20" s="63" t="s">
        <v>174</v>
      </c>
      <c r="L20" s="4"/>
      <c r="M20" s="63" t="s">
        <v>173</v>
      </c>
      <c r="N20" s="31"/>
      <c r="O20" s="4" t="str">
        <f>K20</f>
        <v>31/12/2000</v>
      </c>
      <c r="Q20" s="4" t="str">
        <f>M20</f>
        <v>31/12/1999</v>
      </c>
    </row>
    <row r="21" spans="2:17" ht="12.75">
      <c r="B21" s="2"/>
      <c r="I21" s="3"/>
      <c r="J21" s="3"/>
      <c r="K21" s="3" t="s">
        <v>9</v>
      </c>
      <c r="L21" s="3"/>
      <c r="M21" s="3" t="s">
        <v>9</v>
      </c>
      <c r="N21" s="32"/>
      <c r="O21" s="3" t="s">
        <v>9</v>
      </c>
      <c r="Q21" s="3" t="s">
        <v>9</v>
      </c>
    </row>
    <row r="22" spans="2:14" ht="12.75">
      <c r="B22" s="2"/>
      <c r="I22" s="13"/>
      <c r="N22" s="22"/>
    </row>
    <row r="23" spans="2:14" ht="12.75">
      <c r="B23" s="2"/>
      <c r="I23" s="13"/>
      <c r="N23" s="22"/>
    </row>
    <row r="24" spans="2:17" ht="13.5" thickBot="1">
      <c r="B24" s="2" t="s">
        <v>79</v>
      </c>
      <c r="C24" t="s">
        <v>10</v>
      </c>
      <c r="D24" t="s">
        <v>177</v>
      </c>
      <c r="I24" s="13"/>
      <c r="J24" s="9"/>
      <c r="K24" s="71">
        <v>219163</v>
      </c>
      <c r="L24" s="24"/>
      <c r="M24" s="20">
        <v>249584</v>
      </c>
      <c r="N24" s="24"/>
      <c r="O24" s="10">
        <v>459781</v>
      </c>
      <c r="Q24" s="20">
        <v>477399</v>
      </c>
    </row>
    <row r="25" spans="2:15" ht="9" customHeight="1" thickTop="1">
      <c r="B25" s="2"/>
      <c r="I25" s="13"/>
      <c r="J25" s="9"/>
      <c r="K25" s="9"/>
      <c r="L25" s="9"/>
      <c r="N25" s="24"/>
      <c r="O25" s="9"/>
    </row>
    <row r="26" spans="2:17" ht="13.5" thickBot="1">
      <c r="B26" s="2"/>
      <c r="C26" t="s">
        <v>11</v>
      </c>
      <c r="D26" t="s">
        <v>12</v>
      </c>
      <c r="I26" s="13"/>
      <c r="J26" s="9"/>
      <c r="K26" s="71">
        <v>0</v>
      </c>
      <c r="L26" s="24"/>
      <c r="M26" s="10">
        <v>0</v>
      </c>
      <c r="N26" s="24"/>
      <c r="O26" s="10">
        <v>0</v>
      </c>
      <c r="Q26" s="10">
        <v>0</v>
      </c>
    </row>
    <row r="27" spans="2:15" ht="9" customHeight="1" thickTop="1">
      <c r="B27" s="2"/>
      <c r="I27" s="13"/>
      <c r="J27" s="9"/>
      <c r="K27" s="9"/>
      <c r="L27" s="9"/>
      <c r="N27" s="24"/>
      <c r="O27" s="9"/>
    </row>
    <row r="28" spans="2:17" ht="13.5" thickBot="1">
      <c r="B28" s="2"/>
      <c r="C28" t="s">
        <v>14</v>
      </c>
      <c r="D28" t="s">
        <v>179</v>
      </c>
      <c r="I28" s="13"/>
      <c r="J28" s="9"/>
      <c r="K28" s="71">
        <v>28026</v>
      </c>
      <c r="L28" s="24"/>
      <c r="M28" s="10">
        <v>24981</v>
      </c>
      <c r="N28" s="24"/>
      <c r="O28" s="10">
        <v>55625</v>
      </c>
      <c r="Q28" s="10">
        <v>50128</v>
      </c>
    </row>
    <row r="29" spans="2:15" ht="13.5" thickTop="1">
      <c r="B29" s="2"/>
      <c r="I29" s="13"/>
      <c r="J29" s="9"/>
      <c r="K29" s="9"/>
      <c r="L29" s="9"/>
      <c r="N29" s="24"/>
      <c r="O29" s="9"/>
    </row>
    <row r="30" spans="2:15" ht="12.75">
      <c r="B30" s="2"/>
      <c r="I30" s="13"/>
      <c r="J30" s="9"/>
      <c r="K30" s="9"/>
      <c r="L30" s="9"/>
      <c r="N30" s="24"/>
      <c r="O30" s="9"/>
    </row>
    <row r="31" spans="2:15" ht="12.75">
      <c r="B31" s="2" t="s">
        <v>80</v>
      </c>
      <c r="C31" t="s">
        <v>10</v>
      </c>
      <c r="D31" t="s">
        <v>194</v>
      </c>
      <c r="I31" s="13" t="s">
        <v>15</v>
      </c>
      <c r="J31" s="9"/>
      <c r="K31" s="9"/>
      <c r="L31" s="9"/>
      <c r="N31" s="24"/>
      <c r="O31" s="9"/>
    </row>
    <row r="32" spans="2:15" ht="12.75">
      <c r="B32" s="2"/>
      <c r="D32" t="s">
        <v>180</v>
      </c>
      <c r="I32" s="13"/>
      <c r="J32" s="9"/>
      <c r="K32" s="9"/>
      <c r="L32" s="9"/>
      <c r="N32" s="24"/>
      <c r="O32" s="9"/>
    </row>
    <row r="33" spans="2:15" ht="12.75">
      <c r="B33" s="2"/>
      <c r="D33" t="s">
        <v>16</v>
      </c>
      <c r="I33" s="13"/>
      <c r="J33" s="9"/>
      <c r="K33" s="9"/>
      <c r="L33" s="9"/>
      <c r="N33" s="24"/>
      <c r="O33" s="9"/>
    </row>
    <row r="34" spans="2:17" ht="12.75">
      <c r="B34" s="2"/>
      <c r="D34" t="s">
        <v>17</v>
      </c>
      <c r="I34" s="13"/>
      <c r="J34" s="9"/>
      <c r="K34" s="9">
        <f>K43-K36-K38-K40</f>
        <v>47417</v>
      </c>
      <c r="L34" s="9"/>
      <c r="M34" s="9">
        <f>M43-M36-M38-M40</f>
        <v>65026</v>
      </c>
      <c r="N34" s="24"/>
      <c r="O34" s="9">
        <f>O43-O36-O38-O40</f>
        <v>96936</v>
      </c>
      <c r="Q34" s="9">
        <f>Q43-Q36-Q38-Q40</f>
        <v>131963</v>
      </c>
    </row>
    <row r="35" spans="2:17" ht="9" customHeight="1">
      <c r="B35" s="2"/>
      <c r="I35" s="13"/>
      <c r="J35" s="9"/>
      <c r="K35" s="9"/>
      <c r="L35" s="9"/>
      <c r="M35" s="9"/>
      <c r="N35" s="24"/>
      <c r="O35" s="9"/>
      <c r="Q35" s="9"/>
    </row>
    <row r="36" spans="2:17" ht="12.75">
      <c r="B36" s="2"/>
      <c r="C36" t="s">
        <v>11</v>
      </c>
      <c r="D36" t="s">
        <v>193</v>
      </c>
      <c r="I36" s="13"/>
      <c r="J36" s="9"/>
      <c r="K36" s="68">
        <v>-39459</v>
      </c>
      <c r="L36" s="9"/>
      <c r="M36" s="9">
        <v>-37746</v>
      </c>
      <c r="N36" s="24"/>
      <c r="O36" s="9">
        <v>-79688</v>
      </c>
      <c r="Q36" s="9">
        <v>-74603</v>
      </c>
    </row>
    <row r="37" spans="2:17" ht="9" customHeight="1">
      <c r="B37" s="2"/>
      <c r="I37" s="13"/>
      <c r="J37" s="9"/>
      <c r="K37" s="9"/>
      <c r="L37" s="9"/>
      <c r="M37" s="9"/>
      <c r="N37" s="24"/>
      <c r="O37" s="9"/>
      <c r="Q37" s="9"/>
    </row>
    <row r="38" spans="2:17" ht="12.75">
      <c r="B38" s="2"/>
      <c r="C38" t="s">
        <v>14</v>
      </c>
      <c r="D38" t="s">
        <v>18</v>
      </c>
      <c r="I38" s="13"/>
      <c r="J38" s="9"/>
      <c r="K38" s="68">
        <v>-12950</v>
      </c>
      <c r="L38" s="9"/>
      <c r="M38" s="9">
        <v>-13390</v>
      </c>
      <c r="N38" s="24"/>
      <c r="O38" s="9">
        <v>-25585</v>
      </c>
      <c r="Q38" s="9">
        <v>-26696</v>
      </c>
    </row>
    <row r="39" spans="2:17" ht="9" customHeight="1">
      <c r="B39" s="2"/>
      <c r="I39" s="13"/>
      <c r="J39" s="9"/>
      <c r="K39" s="9"/>
      <c r="L39" s="9"/>
      <c r="M39" s="9"/>
      <c r="N39" s="24"/>
      <c r="O39" s="9"/>
      <c r="Q39" s="9"/>
    </row>
    <row r="40" spans="2:17" ht="12.75">
      <c r="B40" s="2"/>
      <c r="C40" t="s">
        <v>19</v>
      </c>
      <c r="D40" t="s">
        <v>112</v>
      </c>
      <c r="I40" s="13">
        <v>2</v>
      </c>
      <c r="J40" s="9"/>
      <c r="K40" s="9">
        <v>0</v>
      </c>
      <c r="L40" s="9"/>
      <c r="M40" s="9">
        <v>-8404</v>
      </c>
      <c r="N40" s="24"/>
      <c r="O40" s="9">
        <v>0</v>
      </c>
      <c r="Q40" s="9">
        <v>-17628</v>
      </c>
    </row>
    <row r="41" spans="2:17" ht="6" customHeight="1">
      <c r="B41" s="2"/>
      <c r="I41" s="13"/>
      <c r="J41" s="9"/>
      <c r="K41" s="11"/>
      <c r="L41" s="24"/>
      <c r="M41" s="11"/>
      <c r="N41" s="24"/>
      <c r="O41" s="11"/>
      <c r="Q41" s="11"/>
    </row>
    <row r="42" spans="2:17" ht="12.75">
      <c r="B42" s="2"/>
      <c r="C42" t="s">
        <v>20</v>
      </c>
      <c r="D42" t="s">
        <v>192</v>
      </c>
      <c r="I42" s="13"/>
      <c r="J42" s="9"/>
      <c r="K42" s="9"/>
      <c r="L42" s="9"/>
      <c r="M42" s="9"/>
      <c r="N42" s="24"/>
      <c r="O42" s="9"/>
      <c r="Q42" s="9"/>
    </row>
    <row r="43" spans="2:17" ht="12.75">
      <c r="B43" s="2"/>
      <c r="D43" t="s">
        <v>21</v>
      </c>
      <c r="I43" s="13"/>
      <c r="J43" s="9"/>
      <c r="K43" s="9">
        <f>+K48-K45</f>
        <v>-4992</v>
      </c>
      <c r="L43" s="9"/>
      <c r="M43" s="9">
        <f>+M48-M45</f>
        <v>5486</v>
      </c>
      <c r="N43" s="24"/>
      <c r="O43" s="9">
        <f>+O48-O45</f>
        <v>-8337</v>
      </c>
      <c r="Q43" s="9">
        <f>+Q48-Q45</f>
        <v>13036</v>
      </c>
    </row>
    <row r="44" spans="2:17" ht="9" customHeight="1">
      <c r="B44" s="2"/>
      <c r="I44" s="13"/>
      <c r="J44" s="9"/>
      <c r="K44" s="9"/>
      <c r="L44" s="9"/>
      <c r="M44" s="9"/>
      <c r="N44" s="24"/>
      <c r="O44" s="9"/>
      <c r="Q44" s="9"/>
    </row>
    <row r="45" spans="2:17" ht="12.75">
      <c r="B45" s="2"/>
      <c r="C45" t="s">
        <v>22</v>
      </c>
      <c r="D45" t="s">
        <v>227</v>
      </c>
      <c r="I45" s="13"/>
      <c r="J45" s="9"/>
      <c r="K45" s="68">
        <v>-768</v>
      </c>
      <c r="L45" s="9"/>
      <c r="M45" s="9">
        <v>-4168</v>
      </c>
      <c r="N45" s="24"/>
      <c r="O45" s="9">
        <v>-2391</v>
      </c>
      <c r="Q45" s="9">
        <v>-15104</v>
      </c>
    </row>
    <row r="46" spans="2:17" ht="6" customHeight="1">
      <c r="B46" s="2"/>
      <c r="I46" s="13"/>
      <c r="J46" s="9"/>
      <c r="K46" s="11"/>
      <c r="L46" s="24"/>
      <c r="M46" s="11"/>
      <c r="N46" s="24"/>
      <c r="O46" s="11"/>
      <c r="Q46" s="11"/>
    </row>
    <row r="47" spans="2:17" ht="12.75">
      <c r="B47" s="2"/>
      <c r="C47" t="s">
        <v>23</v>
      </c>
      <c r="D47" t="s">
        <v>192</v>
      </c>
      <c r="I47" s="13"/>
      <c r="J47" s="9"/>
      <c r="K47" s="9"/>
      <c r="L47" s="9"/>
      <c r="M47" s="9"/>
      <c r="N47" s="24"/>
      <c r="O47" s="9"/>
      <c r="Q47" s="9"/>
    </row>
    <row r="48" spans="2:17" ht="12.75">
      <c r="B48" s="2"/>
      <c r="D48" t="s">
        <v>21</v>
      </c>
      <c r="I48" s="13"/>
      <c r="J48" s="9"/>
      <c r="K48" s="68">
        <v>-5760</v>
      </c>
      <c r="L48" s="9"/>
      <c r="M48" s="9">
        <v>1318</v>
      </c>
      <c r="N48" s="24"/>
      <c r="O48" s="9">
        <v>-10728</v>
      </c>
      <c r="Q48" s="9">
        <v>-2068</v>
      </c>
    </row>
    <row r="49" spans="2:17" ht="9" customHeight="1">
      <c r="B49" s="2"/>
      <c r="I49" s="13"/>
      <c r="J49" s="9"/>
      <c r="K49" s="9"/>
      <c r="L49" s="9"/>
      <c r="M49" s="9"/>
      <c r="N49" s="24"/>
      <c r="O49" s="9"/>
      <c r="Q49" s="9"/>
    </row>
    <row r="50" spans="2:17" ht="12.75">
      <c r="B50" s="2"/>
      <c r="C50" t="s">
        <v>24</v>
      </c>
      <c r="D50" t="s">
        <v>195</v>
      </c>
      <c r="I50" s="13">
        <v>4</v>
      </c>
      <c r="J50" s="9"/>
      <c r="K50" s="68">
        <v>-1075</v>
      </c>
      <c r="L50" s="9"/>
      <c r="M50" s="9">
        <v>-1425</v>
      </c>
      <c r="N50" s="24"/>
      <c r="O50" s="9">
        <v>-2988</v>
      </c>
      <c r="Q50" s="9">
        <v>-3297</v>
      </c>
    </row>
    <row r="51" spans="2:17" ht="6" customHeight="1">
      <c r="B51" s="2"/>
      <c r="I51" s="13"/>
      <c r="J51" s="9"/>
      <c r="K51" s="11"/>
      <c r="L51" s="24"/>
      <c r="M51" s="11"/>
      <c r="N51" s="24"/>
      <c r="O51" s="11"/>
      <c r="Q51" s="11"/>
    </row>
    <row r="52" spans="2:17" ht="12.75">
      <c r="B52" s="2"/>
      <c r="C52" t="s">
        <v>25</v>
      </c>
      <c r="D52" t="s">
        <v>238</v>
      </c>
      <c r="I52" s="13"/>
      <c r="J52" s="9"/>
      <c r="K52" s="9"/>
      <c r="L52" s="9"/>
      <c r="M52" s="9"/>
      <c r="N52" s="24"/>
      <c r="O52" s="9"/>
      <c r="Q52" s="9"/>
    </row>
    <row r="53" spans="2:17" ht="12.75">
      <c r="B53" s="2"/>
      <c r="D53" t="s">
        <v>237</v>
      </c>
      <c r="I53" s="13"/>
      <c r="J53" s="9"/>
      <c r="K53" s="9">
        <f>K48+K50</f>
        <v>-6835</v>
      </c>
      <c r="L53" s="9"/>
      <c r="M53" s="9">
        <f>M48+M50</f>
        <v>-107</v>
      </c>
      <c r="N53" s="24"/>
      <c r="O53" s="9">
        <f>O48+O50</f>
        <v>-13716</v>
      </c>
      <c r="Q53" s="9">
        <f>Q48+Q50</f>
        <v>-5365</v>
      </c>
    </row>
    <row r="54" spans="2:17" ht="9" customHeight="1">
      <c r="B54" s="2"/>
      <c r="I54" s="13"/>
      <c r="J54" s="9"/>
      <c r="K54" s="9"/>
      <c r="L54" s="9"/>
      <c r="M54" s="9"/>
      <c r="N54" s="24"/>
      <c r="O54" s="9"/>
      <c r="Q54" s="9"/>
    </row>
    <row r="55" spans="2:17" ht="12.75">
      <c r="B55" s="2"/>
      <c r="D55" t="s">
        <v>26</v>
      </c>
      <c r="I55" s="13"/>
      <c r="J55" s="9"/>
      <c r="K55" s="68">
        <v>1320</v>
      </c>
      <c r="L55" s="9"/>
      <c r="M55" s="24">
        <v>4717</v>
      </c>
      <c r="N55" s="24"/>
      <c r="O55" s="9">
        <v>2818</v>
      </c>
      <c r="Q55" s="24">
        <v>6951</v>
      </c>
    </row>
    <row r="56" spans="2:17" ht="9" customHeight="1">
      <c r="B56" s="2"/>
      <c r="I56" s="13"/>
      <c r="J56" s="9"/>
      <c r="K56" s="24"/>
      <c r="L56" s="24"/>
      <c r="M56" s="24"/>
      <c r="N56" s="24"/>
      <c r="O56" s="24"/>
      <c r="Q56" s="24"/>
    </row>
    <row r="57" spans="2:17" ht="12.75" customHeight="1">
      <c r="B57" s="2"/>
      <c r="C57" t="s">
        <v>27</v>
      </c>
      <c r="D57" t="s">
        <v>196</v>
      </c>
      <c r="I57" s="13"/>
      <c r="J57" s="9"/>
      <c r="K57" s="24">
        <v>0</v>
      </c>
      <c r="L57" s="24"/>
      <c r="M57" s="24">
        <v>0</v>
      </c>
      <c r="N57" s="24"/>
      <c r="O57" s="24">
        <v>0</v>
      </c>
      <c r="Q57" s="24">
        <v>0</v>
      </c>
    </row>
    <row r="58" spans="2:17" ht="6" customHeight="1">
      <c r="B58" s="2"/>
      <c r="I58" s="13"/>
      <c r="J58" s="9"/>
      <c r="K58" s="11"/>
      <c r="L58" s="24"/>
      <c r="M58" s="11"/>
      <c r="N58" s="24"/>
      <c r="O58" s="11"/>
      <c r="Q58" s="11"/>
    </row>
    <row r="59" spans="2:17" ht="12.75">
      <c r="B59" s="2"/>
      <c r="C59" t="s">
        <v>28</v>
      </c>
      <c r="D59" t="s">
        <v>197</v>
      </c>
      <c r="I59" s="13"/>
      <c r="J59" s="9"/>
      <c r="K59" s="9"/>
      <c r="L59" s="9"/>
      <c r="M59" s="24"/>
      <c r="N59" s="24"/>
      <c r="O59" s="9"/>
      <c r="Q59" s="24"/>
    </row>
    <row r="60" spans="2:17" ht="12.75">
      <c r="B60" s="2"/>
      <c r="D60" t="s">
        <v>198</v>
      </c>
      <c r="I60" s="13"/>
      <c r="J60" s="9"/>
      <c r="K60" s="11">
        <f>SUM(K53:K57)</f>
        <v>-5515</v>
      </c>
      <c r="L60" s="24"/>
      <c r="M60" s="11">
        <f>SUM(M53:M57)</f>
        <v>4610</v>
      </c>
      <c r="N60" s="24"/>
      <c r="O60" s="11">
        <f>SUM(O53:O57)</f>
        <v>-10898</v>
      </c>
      <c r="Q60" s="11">
        <f>SUM(Q53:Q57)</f>
        <v>1586</v>
      </c>
    </row>
    <row r="61" spans="2:17" ht="12.75">
      <c r="B61" s="2"/>
      <c r="I61" s="13"/>
      <c r="J61" s="9"/>
      <c r="K61" s="9"/>
      <c r="L61" s="9"/>
      <c r="M61" s="9"/>
      <c r="N61" s="24"/>
      <c r="O61" s="9"/>
      <c r="Q61" s="9"/>
    </row>
    <row r="62" spans="2:17" ht="12.75">
      <c r="B62" s="2"/>
      <c r="I62" s="13"/>
      <c r="J62" s="9"/>
      <c r="K62" s="9"/>
      <c r="L62" s="9"/>
      <c r="M62" s="9"/>
      <c r="N62" s="24"/>
      <c r="O62" s="9"/>
      <c r="Q62" s="9"/>
    </row>
    <row r="63" spans="2:17" ht="12.75">
      <c r="B63" s="2"/>
      <c r="C63" t="s">
        <v>29</v>
      </c>
      <c r="D63" t="s">
        <v>223</v>
      </c>
      <c r="I63" s="13">
        <v>3</v>
      </c>
      <c r="J63" s="9"/>
      <c r="K63" s="9">
        <v>0</v>
      </c>
      <c r="L63" s="9"/>
      <c r="M63" s="9">
        <v>0</v>
      </c>
      <c r="N63" s="24"/>
      <c r="O63" s="9">
        <v>0</v>
      </c>
      <c r="Q63" s="9">
        <v>0</v>
      </c>
    </row>
    <row r="64" spans="2:17" ht="12.75">
      <c r="B64" s="2"/>
      <c r="D64" t="s">
        <v>222</v>
      </c>
      <c r="I64" s="13"/>
      <c r="J64" s="9"/>
      <c r="K64" s="11">
        <v>0</v>
      </c>
      <c r="L64" s="24"/>
      <c r="M64" s="11">
        <v>0</v>
      </c>
      <c r="N64" s="24"/>
      <c r="O64" s="11">
        <v>0</v>
      </c>
      <c r="Q64" s="11">
        <v>0</v>
      </c>
    </row>
    <row r="65" spans="2:17" ht="4.5" customHeight="1">
      <c r="B65" s="2"/>
      <c r="I65" s="13"/>
      <c r="J65" s="9"/>
      <c r="K65" s="9"/>
      <c r="L65" s="9"/>
      <c r="M65" s="9"/>
      <c r="N65" s="24"/>
      <c r="O65" s="9"/>
      <c r="Q65" s="9"/>
    </row>
    <row r="66" spans="2:17" ht="12.75">
      <c r="B66" s="2"/>
      <c r="D66" t="s">
        <v>240</v>
      </c>
      <c r="I66" s="13"/>
      <c r="J66" s="9"/>
      <c r="K66" s="9"/>
      <c r="L66" s="9"/>
      <c r="M66" s="9"/>
      <c r="N66" s="24"/>
      <c r="O66" s="9"/>
      <c r="Q66" s="9"/>
    </row>
    <row r="67" spans="2:17" ht="12.75">
      <c r="B67" s="2"/>
      <c r="D67" t="s">
        <v>239</v>
      </c>
      <c r="I67" s="13"/>
      <c r="J67" s="9"/>
      <c r="K67" s="11">
        <f>SUM(K63:K64)</f>
        <v>0</v>
      </c>
      <c r="L67" s="24"/>
      <c r="M67" s="11">
        <v>0</v>
      </c>
      <c r="N67" s="24"/>
      <c r="O67" s="11">
        <f>SUM(O63:O64)</f>
        <v>0</v>
      </c>
      <c r="Q67" s="11">
        <v>0</v>
      </c>
    </row>
    <row r="68" spans="2:17" ht="12.75">
      <c r="B68" s="2"/>
      <c r="I68" s="13"/>
      <c r="J68" s="9"/>
      <c r="K68" s="9"/>
      <c r="L68" s="9"/>
      <c r="M68" s="9"/>
      <c r="N68" s="24"/>
      <c r="O68" s="9"/>
      <c r="Q68" s="9"/>
    </row>
    <row r="69" spans="2:17" ht="13.5" thickBot="1">
      <c r="B69" s="2"/>
      <c r="C69" t="s">
        <v>178</v>
      </c>
      <c r="D69" t="s">
        <v>181</v>
      </c>
      <c r="I69" s="13"/>
      <c r="J69" s="9"/>
      <c r="K69" s="10">
        <f>K60+K67</f>
        <v>-5515</v>
      </c>
      <c r="L69" s="24"/>
      <c r="M69" s="10">
        <f>M60+M67</f>
        <v>4610</v>
      </c>
      <c r="N69" s="24"/>
      <c r="O69" s="10">
        <f>O60+O67</f>
        <v>-10898</v>
      </c>
      <c r="Q69" s="10">
        <f>Q60+Q67</f>
        <v>1586</v>
      </c>
    </row>
    <row r="70" spans="2:17" ht="13.5" thickTop="1">
      <c r="B70" s="2"/>
      <c r="J70" s="9"/>
      <c r="K70" s="9"/>
      <c r="L70" s="9"/>
      <c r="M70" s="9"/>
      <c r="N70" s="24"/>
      <c r="O70" s="9"/>
      <c r="Q70" s="9"/>
    </row>
    <row r="71" spans="2:17" ht="12.75">
      <c r="B71" s="2"/>
      <c r="M71" s="9"/>
      <c r="N71" s="22"/>
      <c r="Q71" s="9"/>
    </row>
    <row r="72" spans="2:17" ht="12.75">
      <c r="B72" s="2"/>
      <c r="M72" s="9"/>
      <c r="N72" s="22"/>
      <c r="Q72" s="9"/>
    </row>
    <row r="73" spans="2:17" ht="12.75">
      <c r="B73" s="2" t="s">
        <v>81</v>
      </c>
      <c r="C73" t="s">
        <v>199</v>
      </c>
      <c r="M73" s="9"/>
      <c r="N73" s="22"/>
      <c r="Q73" s="9"/>
    </row>
    <row r="74" spans="2:17" ht="8.25" customHeight="1">
      <c r="B74" s="2"/>
      <c r="M74" s="9"/>
      <c r="N74" s="22"/>
      <c r="Q74" s="9"/>
    </row>
    <row r="75" spans="2:17" ht="13.5" thickBot="1">
      <c r="B75" s="2"/>
      <c r="C75" s="65" t="s">
        <v>10</v>
      </c>
      <c r="D75" s="65" t="s">
        <v>30</v>
      </c>
      <c r="J75" s="7"/>
      <c r="K75" s="58">
        <f>K60/593380*100</f>
        <v>-0.9294212814722437</v>
      </c>
      <c r="L75" s="62"/>
      <c r="M75" s="57">
        <f>M60/593380*100</f>
        <v>0.7769051872324649</v>
      </c>
      <c r="N75" s="25"/>
      <c r="O75" s="58">
        <f>O60/593380*100</f>
        <v>-1.8365971215747074</v>
      </c>
      <c r="Q75" s="57">
        <f>Q60/593366*100</f>
        <v>0.2672886548942811</v>
      </c>
    </row>
    <row r="76" spans="2:17" ht="9" customHeight="1" thickTop="1">
      <c r="B76" s="2"/>
      <c r="C76" s="65"/>
      <c r="D76" s="65"/>
      <c r="J76" s="7"/>
      <c r="K76" s="7"/>
      <c r="L76" s="7"/>
      <c r="M76" s="9"/>
      <c r="N76" s="25"/>
      <c r="O76" s="7"/>
      <c r="Q76" s="9"/>
    </row>
    <row r="77" spans="2:17" ht="13.5" thickBot="1">
      <c r="B77" s="2"/>
      <c r="C77" s="65" t="s">
        <v>11</v>
      </c>
      <c r="D77" s="65" t="s">
        <v>167</v>
      </c>
      <c r="J77" s="7"/>
      <c r="K77" s="58">
        <f>K60/593380*100</f>
        <v>-0.9294212814722437</v>
      </c>
      <c r="L77" s="24"/>
      <c r="M77" s="10">
        <v>0</v>
      </c>
      <c r="N77" s="26"/>
      <c r="O77" s="58">
        <f>O60/593380*100</f>
        <v>-1.8365971215747074</v>
      </c>
      <c r="Q77" s="10">
        <v>0</v>
      </c>
    </row>
    <row r="78" spans="2:14" ht="13.5" thickTop="1">
      <c r="B78" s="2"/>
      <c r="N78" s="22"/>
    </row>
    <row r="79" spans="2:14" ht="12.75">
      <c r="B79" s="2"/>
      <c r="N79" s="22"/>
    </row>
    <row r="80" spans="3:14" ht="12.75">
      <c r="C80" s="13" t="s">
        <v>15</v>
      </c>
      <c r="D80" t="s">
        <v>15</v>
      </c>
      <c r="N80" s="22"/>
    </row>
    <row r="81" spans="4:14" ht="12.75">
      <c r="D81" t="s">
        <v>15</v>
      </c>
      <c r="N81" s="22"/>
    </row>
    <row r="82" ht="12.75">
      <c r="N82" s="22"/>
    </row>
    <row r="83" ht="12.75">
      <c r="N83" s="22"/>
    </row>
    <row r="84" ht="12.75">
      <c r="N84" s="22"/>
    </row>
    <row r="85" ht="12.75">
      <c r="N85" s="22"/>
    </row>
    <row r="86" spans="14:15" ht="12.75">
      <c r="N86" s="22"/>
      <c r="O86" s="22"/>
    </row>
    <row r="87" spans="14:15" ht="12.75">
      <c r="N87" s="22"/>
      <c r="O87" s="22"/>
    </row>
    <row r="88" spans="14:15" ht="12.75">
      <c r="N88" s="22"/>
      <c r="O88" s="22"/>
    </row>
  </sheetData>
  <mergeCells count="7">
    <mergeCell ref="B3:Q3"/>
    <mergeCell ref="B4:Q4"/>
    <mergeCell ref="B6:Q6"/>
    <mergeCell ref="K15:M15"/>
    <mergeCell ref="B9:Q9"/>
    <mergeCell ref="B10:Q10"/>
    <mergeCell ref="B12:Q12"/>
  </mergeCells>
  <printOptions/>
  <pageMargins left="0.75" right="0.25" top="0.25" bottom="0.21" header="0.5" footer="0.21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86"/>
  <sheetViews>
    <sheetView workbookViewId="0" topLeftCell="A45">
      <selection activeCell="D57" sqref="D57"/>
    </sheetView>
  </sheetViews>
  <sheetFormatPr defaultColWidth="9.140625" defaultRowHeight="12.75"/>
  <cols>
    <col min="1" max="1" width="2.57421875" style="0" customWidth="1"/>
    <col min="2" max="2" width="4.421875" style="0" customWidth="1"/>
    <col min="3" max="3" width="3.7109375" style="0" customWidth="1"/>
    <col min="7" max="7" width="6.8515625" style="0" customWidth="1"/>
    <col min="8" max="8" width="7.57421875" style="0" customWidth="1"/>
    <col min="9" max="9" width="13.7109375" style="0" customWidth="1"/>
    <col min="10" max="10" width="4.7109375" style="0" customWidth="1"/>
    <col min="11" max="11" width="13.7109375" style="0" customWidth="1"/>
    <col min="12" max="12" width="4.57421875" style="0" customWidth="1"/>
  </cols>
  <sheetData>
    <row r="3" spans="2:11" ht="15.75">
      <c r="B3" s="81" t="s">
        <v>0</v>
      </c>
      <c r="C3" s="81"/>
      <c r="D3" s="81"/>
      <c r="E3" s="81"/>
      <c r="F3" s="81"/>
      <c r="G3" s="81"/>
      <c r="H3" s="81"/>
      <c r="I3" s="81"/>
      <c r="J3" s="81"/>
      <c r="K3" s="81"/>
    </row>
    <row r="4" spans="2:11" ht="12.75">
      <c r="B4" s="82" t="s">
        <v>1</v>
      </c>
      <c r="C4" s="82"/>
      <c r="D4" s="82"/>
      <c r="E4" s="82"/>
      <c r="F4" s="82"/>
      <c r="G4" s="82"/>
      <c r="H4" s="82"/>
      <c r="I4" s="82"/>
      <c r="J4" s="82"/>
      <c r="K4" s="82"/>
    </row>
    <row r="6" spans="2:11" ht="15.75">
      <c r="B6" s="81" t="s">
        <v>31</v>
      </c>
      <c r="C6" s="81"/>
      <c r="D6" s="81"/>
      <c r="E6" s="81"/>
      <c r="F6" s="81"/>
      <c r="G6" s="81"/>
      <c r="H6" s="81"/>
      <c r="I6" s="81"/>
      <c r="J6" s="81"/>
      <c r="K6" s="81"/>
    </row>
    <row r="9" spans="2:11" ht="15.75">
      <c r="B9" s="81" t="s">
        <v>32</v>
      </c>
      <c r="C9" s="81"/>
      <c r="D9" s="81"/>
      <c r="E9" s="81"/>
      <c r="F9" s="81"/>
      <c r="G9" s="81"/>
      <c r="H9" s="81"/>
      <c r="I9" s="81"/>
      <c r="J9" s="81"/>
      <c r="K9" s="81"/>
    </row>
    <row r="11" spans="8:11" ht="12.75">
      <c r="H11" s="4"/>
      <c r="I11" s="4" t="s">
        <v>33</v>
      </c>
      <c r="J11" s="4"/>
      <c r="K11" s="4" t="s">
        <v>33</v>
      </c>
    </row>
    <row r="12" spans="8:11" ht="12.75">
      <c r="H12" s="4"/>
      <c r="I12" s="4" t="s">
        <v>34</v>
      </c>
      <c r="J12" s="4"/>
      <c r="K12" s="4" t="s">
        <v>35</v>
      </c>
    </row>
    <row r="13" spans="8:11" ht="12.75">
      <c r="H13" s="4"/>
      <c r="I13" s="4" t="s">
        <v>5</v>
      </c>
      <c r="J13" s="4"/>
      <c r="K13" s="4" t="s">
        <v>36</v>
      </c>
    </row>
    <row r="14" spans="8:11" ht="12.75">
      <c r="H14" s="4"/>
      <c r="I14" s="4" t="s">
        <v>4</v>
      </c>
      <c r="J14" s="4"/>
      <c r="K14" s="4" t="s">
        <v>37</v>
      </c>
    </row>
    <row r="15" spans="8:11" ht="12.75">
      <c r="H15" s="6" t="s">
        <v>8</v>
      </c>
      <c r="I15" s="4" t="str">
        <f>PL!K20</f>
        <v>31/12/2000</v>
      </c>
      <c r="J15" s="4"/>
      <c r="K15" s="63" t="s">
        <v>111</v>
      </c>
    </row>
    <row r="16" spans="8:11" ht="12.75">
      <c r="H16" s="3"/>
      <c r="I16" s="3" t="s">
        <v>9</v>
      </c>
      <c r="J16" s="3"/>
      <c r="K16" s="3" t="s">
        <v>9</v>
      </c>
    </row>
    <row r="17" ht="12.75">
      <c r="H17" s="13"/>
    </row>
    <row r="18" spans="2:11" ht="12.75">
      <c r="B18" s="2" t="s">
        <v>79</v>
      </c>
      <c r="C18" t="s">
        <v>200</v>
      </c>
      <c r="H18" s="13"/>
      <c r="I18" s="8">
        <v>1311691</v>
      </c>
      <c r="J18" s="8"/>
      <c r="K18" s="8">
        <v>1307604</v>
      </c>
    </row>
    <row r="19" spans="2:11" ht="12.75">
      <c r="B19" s="2" t="s">
        <v>80</v>
      </c>
      <c r="C19" t="s">
        <v>201</v>
      </c>
      <c r="H19" s="13"/>
      <c r="I19" s="8">
        <v>189000</v>
      </c>
      <c r="J19" s="8"/>
      <c r="K19" s="8">
        <v>189000</v>
      </c>
    </row>
    <row r="20" spans="2:11" ht="12.75">
      <c r="B20" s="2" t="s">
        <v>81</v>
      </c>
      <c r="C20" t="s">
        <v>202</v>
      </c>
      <c r="H20" s="13"/>
      <c r="I20" s="8">
        <v>157824</v>
      </c>
      <c r="J20" s="8"/>
      <c r="K20" s="8">
        <v>157617</v>
      </c>
    </row>
    <row r="21" spans="2:11" ht="12.75">
      <c r="B21" s="2" t="s">
        <v>82</v>
      </c>
      <c r="C21" t="s">
        <v>203</v>
      </c>
      <c r="H21" s="13"/>
      <c r="I21" s="8">
        <v>100312</v>
      </c>
      <c r="J21" s="8"/>
      <c r="K21" s="8">
        <v>102754</v>
      </c>
    </row>
    <row r="22" spans="2:11" ht="12.75">
      <c r="B22" s="2" t="s">
        <v>83</v>
      </c>
      <c r="C22" t="s">
        <v>204</v>
      </c>
      <c r="H22" s="13"/>
      <c r="I22" s="8">
        <v>84633</v>
      </c>
      <c r="J22" s="8"/>
      <c r="K22" s="8">
        <v>84633</v>
      </c>
    </row>
    <row r="23" spans="2:11" ht="12.75">
      <c r="B23" s="2" t="s">
        <v>84</v>
      </c>
      <c r="C23" t="s">
        <v>183</v>
      </c>
      <c r="H23" s="13"/>
      <c r="I23" s="8">
        <v>185108</v>
      </c>
      <c r="J23" s="8"/>
      <c r="K23" s="8">
        <v>190028</v>
      </c>
    </row>
    <row r="24" spans="2:11" ht="12.75">
      <c r="B24" s="2" t="s">
        <v>85</v>
      </c>
      <c r="C24" t="s">
        <v>205</v>
      </c>
      <c r="H24" s="13"/>
      <c r="I24" s="33">
        <v>13412</v>
      </c>
      <c r="J24" s="8"/>
      <c r="K24" s="8">
        <v>14528</v>
      </c>
    </row>
    <row r="25" spans="2:11" ht="12.75">
      <c r="B25" s="2"/>
      <c r="H25" s="13"/>
      <c r="I25" s="8"/>
      <c r="J25" s="8"/>
      <c r="K25" s="8"/>
    </row>
    <row r="26" spans="2:11" ht="12.75">
      <c r="B26" s="2" t="s">
        <v>86</v>
      </c>
      <c r="C26" t="s">
        <v>206</v>
      </c>
      <c r="H26" s="13"/>
      <c r="I26" s="8"/>
      <c r="J26" s="8"/>
      <c r="K26" s="8"/>
    </row>
    <row r="27" spans="2:11" ht="12.75">
      <c r="B27" s="2"/>
      <c r="C27" s="73" t="s">
        <v>226</v>
      </c>
      <c r="D27" t="s">
        <v>184</v>
      </c>
      <c r="H27" s="13"/>
      <c r="I27" s="8">
        <v>316505</v>
      </c>
      <c r="J27" s="8"/>
      <c r="K27" s="8">
        <v>247209</v>
      </c>
    </row>
    <row r="28" spans="2:11" ht="12.75">
      <c r="B28" s="2"/>
      <c r="C28" s="73" t="s">
        <v>226</v>
      </c>
      <c r="D28" t="s">
        <v>202</v>
      </c>
      <c r="H28" s="13"/>
      <c r="I28" s="8">
        <v>37706</v>
      </c>
      <c r="J28" s="8"/>
      <c r="K28" s="8">
        <v>40561</v>
      </c>
    </row>
    <row r="29" spans="2:11" ht="12.75">
      <c r="B29" s="2"/>
      <c r="C29" s="73" t="s">
        <v>226</v>
      </c>
      <c r="D29" t="s">
        <v>271</v>
      </c>
      <c r="H29" s="13"/>
      <c r="I29" s="33">
        <v>3234</v>
      </c>
      <c r="J29" s="8"/>
      <c r="K29" s="8">
        <v>3758</v>
      </c>
    </row>
    <row r="30" spans="2:11" ht="12.75">
      <c r="B30" s="2"/>
      <c r="C30" s="73" t="s">
        <v>226</v>
      </c>
      <c r="D30" t="s">
        <v>272</v>
      </c>
      <c r="H30" s="13"/>
      <c r="I30" s="33">
        <v>1599702</v>
      </c>
      <c r="J30" s="8"/>
      <c r="K30" s="8">
        <v>1597264</v>
      </c>
    </row>
    <row r="31" spans="2:11" ht="12.75">
      <c r="B31" s="2"/>
      <c r="C31" s="73" t="s">
        <v>226</v>
      </c>
      <c r="D31" t="s">
        <v>207</v>
      </c>
      <c r="H31" s="13"/>
      <c r="I31" s="8">
        <v>179544</v>
      </c>
      <c r="J31" s="8"/>
      <c r="K31" s="8">
        <v>208734</v>
      </c>
    </row>
    <row r="32" spans="2:11" ht="12.75">
      <c r="B32" s="2"/>
      <c r="C32" s="73" t="s">
        <v>226</v>
      </c>
      <c r="D32" t="s">
        <v>208</v>
      </c>
      <c r="H32" s="13"/>
      <c r="I32" s="8">
        <v>120786</v>
      </c>
      <c r="J32" s="8"/>
      <c r="K32" s="8">
        <v>124256</v>
      </c>
    </row>
    <row r="33" spans="2:11" ht="12.75">
      <c r="B33" s="2"/>
      <c r="C33" s="73" t="s">
        <v>226</v>
      </c>
      <c r="D33" t="s">
        <v>209</v>
      </c>
      <c r="H33" s="13"/>
      <c r="I33" s="33">
        <v>80121</v>
      </c>
      <c r="J33" s="8"/>
      <c r="K33" s="8">
        <v>81997</v>
      </c>
    </row>
    <row r="34" spans="2:11" ht="6" customHeight="1">
      <c r="B34" s="2"/>
      <c r="H34" s="13"/>
      <c r="I34" s="8"/>
      <c r="J34" s="8"/>
      <c r="K34" s="8"/>
    </row>
    <row r="35" spans="2:11" ht="15" customHeight="1">
      <c r="B35" s="2"/>
      <c r="H35" s="13"/>
      <c r="I35" s="14">
        <f>SUM(I27:I33)</f>
        <v>2337598</v>
      </c>
      <c r="J35" s="8"/>
      <c r="K35" s="14">
        <f>SUM(K27:K33)</f>
        <v>2303779</v>
      </c>
    </row>
    <row r="36" spans="2:11" ht="12.75">
      <c r="B36" s="2"/>
      <c r="H36" s="13"/>
      <c r="I36" s="8"/>
      <c r="J36" s="8"/>
      <c r="K36" s="8"/>
    </row>
    <row r="37" spans="2:11" ht="12.75">
      <c r="B37" s="2" t="s">
        <v>87</v>
      </c>
      <c r="C37" t="s">
        <v>213</v>
      </c>
      <c r="H37" s="13"/>
      <c r="I37" s="8"/>
      <c r="J37" s="8"/>
      <c r="K37" s="8"/>
    </row>
    <row r="38" spans="2:11" ht="12.75">
      <c r="B38" s="2"/>
      <c r="C38" s="73" t="s">
        <v>226</v>
      </c>
      <c r="D38" t="s">
        <v>211</v>
      </c>
      <c r="H38" s="13"/>
      <c r="I38" s="8">
        <v>174322</v>
      </c>
      <c r="J38" s="8"/>
      <c r="K38" s="8">
        <v>187502</v>
      </c>
    </row>
    <row r="39" spans="2:11" ht="12.75">
      <c r="B39" s="2"/>
      <c r="C39" s="73" t="s">
        <v>226</v>
      </c>
      <c r="D39" t="s">
        <v>224</v>
      </c>
      <c r="H39" s="13"/>
      <c r="I39" s="33">
        <v>648685</v>
      </c>
      <c r="J39" s="8"/>
      <c r="K39" s="8">
        <v>615990</v>
      </c>
    </row>
    <row r="40" spans="2:11" ht="12.75">
      <c r="B40" s="2"/>
      <c r="C40" s="73" t="s">
        <v>226</v>
      </c>
      <c r="D40" t="s">
        <v>273</v>
      </c>
      <c r="H40" s="13"/>
      <c r="I40" s="33">
        <v>1506</v>
      </c>
      <c r="J40" s="8"/>
      <c r="K40" s="33">
        <f>1353</f>
        <v>1353</v>
      </c>
    </row>
    <row r="41" spans="2:11" ht="12.75">
      <c r="B41" s="2"/>
      <c r="C41" s="73" t="s">
        <v>226</v>
      </c>
      <c r="D41" t="s">
        <v>274</v>
      </c>
      <c r="H41" s="13"/>
      <c r="I41" s="8">
        <v>126717</v>
      </c>
      <c r="J41" s="8"/>
      <c r="K41" s="8">
        <v>122880</v>
      </c>
    </row>
    <row r="42" spans="2:11" ht="12.75">
      <c r="B42" s="2"/>
      <c r="C42" s="73" t="s">
        <v>226</v>
      </c>
      <c r="D42" t="s">
        <v>212</v>
      </c>
      <c r="H42" s="13">
        <v>10</v>
      </c>
      <c r="I42" s="8">
        <v>1982989</v>
      </c>
      <c r="J42" s="8"/>
      <c r="K42" s="8">
        <v>1975993</v>
      </c>
    </row>
    <row r="43" spans="2:11" ht="12.75">
      <c r="B43" s="2"/>
      <c r="C43" s="73" t="s">
        <v>226</v>
      </c>
      <c r="D43" t="s">
        <v>210</v>
      </c>
      <c r="H43" s="13"/>
      <c r="I43" s="8">
        <v>49971</v>
      </c>
      <c r="J43" s="8"/>
      <c r="K43" s="8">
        <v>36522</v>
      </c>
    </row>
    <row r="44" spans="2:11" ht="12.75">
      <c r="B44" s="2"/>
      <c r="C44" s="73" t="s">
        <v>226</v>
      </c>
      <c r="D44" t="s">
        <v>225</v>
      </c>
      <c r="H44" s="13"/>
      <c r="I44" s="33">
        <v>0</v>
      </c>
      <c r="J44" s="8"/>
      <c r="K44" s="33">
        <v>427</v>
      </c>
    </row>
    <row r="45" spans="2:11" ht="6" customHeight="1">
      <c r="B45" s="2"/>
      <c r="H45" s="13"/>
      <c r="I45" s="8"/>
      <c r="J45" s="8"/>
      <c r="K45" s="8"/>
    </row>
    <row r="46" spans="2:11" ht="15" customHeight="1">
      <c r="B46" s="2"/>
      <c r="H46" s="13"/>
      <c r="I46" s="14">
        <f>SUM(I38:I44)</f>
        <v>2984190</v>
      </c>
      <c r="J46" s="8"/>
      <c r="K46" s="14">
        <f>SUM(K38:K44)</f>
        <v>2940667</v>
      </c>
    </row>
    <row r="47" spans="2:11" ht="9.75" customHeight="1">
      <c r="B47" s="2"/>
      <c r="H47" s="13"/>
      <c r="I47" s="8"/>
      <c r="J47" s="8"/>
      <c r="K47" s="8"/>
    </row>
    <row r="48" spans="2:11" ht="12.75">
      <c r="B48" s="2" t="s">
        <v>88</v>
      </c>
      <c r="C48" t="s">
        <v>214</v>
      </c>
      <c r="H48" s="13"/>
      <c r="I48" s="8">
        <f>I35-I46</f>
        <v>-646592</v>
      </c>
      <c r="J48" s="8"/>
      <c r="K48" s="8">
        <f>K35-K46</f>
        <v>-636888</v>
      </c>
    </row>
    <row r="49" spans="2:11" ht="9.75" customHeight="1">
      <c r="B49" s="2"/>
      <c r="H49" s="13"/>
      <c r="I49" s="8"/>
      <c r="J49" s="8"/>
      <c r="K49" s="8"/>
    </row>
    <row r="50" spans="2:11" ht="15" customHeight="1" thickBot="1">
      <c r="B50" s="2"/>
      <c r="H50" s="13"/>
      <c r="I50" s="15">
        <f>SUM(I18:I24)+I48</f>
        <v>1395388</v>
      </c>
      <c r="J50" s="8"/>
      <c r="K50" s="15">
        <f>SUM(K18:K24)+K48</f>
        <v>1409276</v>
      </c>
    </row>
    <row r="51" spans="2:11" ht="13.5" thickTop="1">
      <c r="B51" s="2"/>
      <c r="H51" s="13"/>
      <c r="I51" s="8"/>
      <c r="J51" s="8"/>
      <c r="K51" s="8"/>
    </row>
    <row r="52" spans="2:11" ht="12.75">
      <c r="B52" s="2" t="s">
        <v>89</v>
      </c>
      <c r="C52" t="s">
        <v>215</v>
      </c>
      <c r="H52" s="13"/>
      <c r="I52" s="8"/>
      <c r="J52" s="8"/>
      <c r="K52" s="8"/>
    </row>
    <row r="53" spans="2:11" ht="12.75">
      <c r="B53" s="2"/>
      <c r="C53" t="s">
        <v>216</v>
      </c>
      <c r="H53" s="13"/>
      <c r="I53" s="8">
        <v>593380</v>
      </c>
      <c r="J53" s="8"/>
      <c r="K53" s="8">
        <v>593380</v>
      </c>
    </row>
    <row r="54" spans="2:11" ht="12.75">
      <c r="B54" s="2"/>
      <c r="C54" t="s">
        <v>39</v>
      </c>
      <c r="H54" s="13"/>
      <c r="I54" s="8"/>
      <c r="J54" s="8"/>
      <c r="K54" s="8"/>
    </row>
    <row r="55" spans="2:11" ht="12.75">
      <c r="B55" s="2"/>
      <c r="C55" s="73" t="s">
        <v>226</v>
      </c>
      <c r="D55" t="s">
        <v>217</v>
      </c>
      <c r="H55" s="13"/>
      <c r="I55" s="8">
        <v>515190</v>
      </c>
      <c r="J55" s="8"/>
      <c r="K55" s="8">
        <v>515190</v>
      </c>
    </row>
    <row r="56" spans="2:11" ht="12.75">
      <c r="B56" s="2"/>
      <c r="C56" s="73" t="s">
        <v>226</v>
      </c>
      <c r="D56" t="s">
        <v>275</v>
      </c>
      <c r="H56" s="13"/>
      <c r="I56" s="8">
        <v>62685</v>
      </c>
      <c r="J56" s="8"/>
      <c r="K56" s="8">
        <v>62685</v>
      </c>
    </row>
    <row r="57" spans="2:11" ht="12.75">
      <c r="B57" s="2"/>
      <c r="C57" s="73" t="s">
        <v>226</v>
      </c>
      <c r="D57" t="s">
        <v>241</v>
      </c>
      <c r="H57" s="13"/>
      <c r="I57" s="8">
        <f>+K57+PL!O69</f>
        <v>62976</v>
      </c>
      <c r="J57" s="8"/>
      <c r="K57" s="8">
        <v>73874</v>
      </c>
    </row>
    <row r="58" spans="2:11" ht="12.75">
      <c r="B58" s="2"/>
      <c r="C58" s="73" t="s">
        <v>226</v>
      </c>
      <c r="D58" t="s">
        <v>38</v>
      </c>
      <c r="H58" s="13"/>
      <c r="I58" s="8">
        <v>61337</v>
      </c>
      <c r="J58" s="8"/>
      <c r="K58" s="8">
        <v>61356</v>
      </c>
    </row>
    <row r="59" spans="2:11" ht="6" customHeight="1">
      <c r="B59" s="2"/>
      <c r="H59" s="13"/>
      <c r="I59" s="16"/>
      <c r="J59" s="8"/>
      <c r="K59" s="16"/>
    </row>
    <row r="60" spans="2:11" ht="15" customHeight="1">
      <c r="B60" s="2"/>
      <c r="H60" s="13"/>
      <c r="I60" s="8">
        <f>SUM(I53:I58)</f>
        <v>1295568</v>
      </c>
      <c r="J60" s="8"/>
      <c r="K60" s="8">
        <f>SUM(K53:K58)</f>
        <v>1306485</v>
      </c>
    </row>
    <row r="61" spans="2:11" ht="12.75">
      <c r="B61" s="2" t="s">
        <v>90</v>
      </c>
      <c r="C61" t="s">
        <v>218</v>
      </c>
      <c r="H61" s="13"/>
      <c r="I61" s="8">
        <v>30738</v>
      </c>
      <c r="J61" s="8"/>
      <c r="K61" s="8">
        <v>33556</v>
      </c>
    </row>
    <row r="62" spans="2:11" ht="12.75">
      <c r="B62" s="2" t="s">
        <v>91</v>
      </c>
      <c r="C62" t="s">
        <v>219</v>
      </c>
      <c r="H62" s="13">
        <v>10</v>
      </c>
      <c r="I62" s="8">
        <v>54001</v>
      </c>
      <c r="J62" s="8"/>
      <c r="K62" s="8">
        <v>54001</v>
      </c>
    </row>
    <row r="63" spans="2:11" ht="12.75">
      <c r="B63" s="2" t="s">
        <v>92</v>
      </c>
      <c r="C63" t="s">
        <v>220</v>
      </c>
      <c r="H63" s="13"/>
      <c r="I63" s="33">
        <v>2881</v>
      </c>
      <c r="J63" s="8"/>
      <c r="K63" s="8">
        <v>2986</v>
      </c>
    </row>
    <row r="64" spans="2:11" ht="12.75">
      <c r="B64" s="2" t="s">
        <v>93</v>
      </c>
      <c r="C64" t="s">
        <v>221</v>
      </c>
      <c r="H64" s="13"/>
      <c r="I64" s="33">
        <v>12200</v>
      </c>
      <c r="J64" s="8"/>
      <c r="K64" s="8">
        <v>12248</v>
      </c>
    </row>
    <row r="65" spans="2:11" ht="6" customHeight="1">
      <c r="B65" s="2"/>
      <c r="H65" s="13"/>
      <c r="I65" s="8"/>
      <c r="J65" s="8"/>
      <c r="K65" s="8"/>
    </row>
    <row r="66" spans="2:11" ht="15" customHeight="1" thickBot="1">
      <c r="B66" s="2"/>
      <c r="H66" s="13"/>
      <c r="I66" s="15">
        <f>SUM(I60:I65)</f>
        <v>1395388</v>
      </c>
      <c r="J66" s="8"/>
      <c r="K66" s="15">
        <f>SUM(K60:K65)</f>
        <v>1409276</v>
      </c>
    </row>
    <row r="67" spans="2:11" ht="13.5" thickTop="1">
      <c r="B67" s="2"/>
      <c r="H67" s="13"/>
      <c r="I67" s="8"/>
      <c r="J67" s="8"/>
      <c r="K67" s="8"/>
    </row>
    <row r="68" spans="2:11" ht="13.5" thickBot="1">
      <c r="B68" s="2" t="s">
        <v>94</v>
      </c>
      <c r="C68" t="s">
        <v>182</v>
      </c>
      <c r="H68" s="13"/>
      <c r="I68" s="58">
        <f>(I60-I23-I24)/593380.035</f>
        <v>1.8488117821490235</v>
      </c>
      <c r="J68" s="8"/>
      <c r="K68" s="58">
        <f>(K60-K23-K24)/593380.035</f>
        <v>1.8570375391885234</v>
      </c>
    </row>
    <row r="69" spans="2:8" ht="13.5" thickTop="1">
      <c r="B69" s="2"/>
      <c r="H69" s="13"/>
    </row>
    <row r="70" spans="2:8" ht="12.75">
      <c r="B70" s="2"/>
      <c r="H70" s="13"/>
    </row>
    <row r="71" spans="2:11" ht="12.75">
      <c r="B71" s="2"/>
      <c r="H71" s="13"/>
      <c r="I71" s="59">
        <f>+I50-I66</f>
        <v>0</v>
      </c>
      <c r="K71" s="59">
        <f>+K50-K66</f>
        <v>0</v>
      </c>
    </row>
    <row r="72" spans="2:8" ht="12.75">
      <c r="B72" s="2"/>
      <c r="H72" s="13"/>
    </row>
    <row r="73" spans="2:8" ht="12.75">
      <c r="B73" s="2"/>
      <c r="H73" s="13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</sheetData>
  <mergeCells count="4">
    <mergeCell ref="B3:K3"/>
    <mergeCell ref="B4:K4"/>
    <mergeCell ref="B6:K6"/>
    <mergeCell ref="B9:K9"/>
  </mergeCells>
  <printOptions/>
  <pageMargins left="0.75" right="0.25" top="0.5" bottom="0.5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T325"/>
  <sheetViews>
    <sheetView tabSelected="1" workbookViewId="0" topLeftCell="A5">
      <selection activeCell="A14" sqref="A14"/>
    </sheetView>
  </sheetViews>
  <sheetFormatPr defaultColWidth="9.140625" defaultRowHeight="12.75"/>
  <cols>
    <col min="1" max="1" width="1.421875" style="0" customWidth="1"/>
    <col min="2" max="3" width="5.00390625" style="0" customWidth="1"/>
    <col min="5" max="5" width="6.28125" style="0" customWidth="1"/>
    <col min="6" max="6" width="10.00390625" style="0" customWidth="1"/>
    <col min="7" max="7" width="4.7109375" style="0" customWidth="1"/>
    <col min="8" max="8" width="0.9921875" style="0" customWidth="1"/>
    <col min="9" max="9" width="4.7109375" style="0" customWidth="1"/>
    <col min="10" max="10" width="12.7109375" style="0" customWidth="1"/>
    <col min="11" max="11" width="0.9921875" style="0" customWidth="1"/>
    <col min="12" max="12" width="12.7109375" style="0" customWidth="1"/>
    <col min="13" max="13" width="2.7109375" style="0" customWidth="1"/>
    <col min="14" max="14" width="12.57421875" style="0" customWidth="1"/>
    <col min="15" max="15" width="0.9921875" style="0" customWidth="1"/>
    <col min="16" max="16" width="12.7109375" style="0" customWidth="1"/>
    <col min="17" max="17" width="7.57421875" style="0" customWidth="1"/>
    <col min="18" max="18" width="3.421875" style="0" customWidth="1"/>
  </cols>
  <sheetData>
    <row r="3" spans="2:16" ht="15.75">
      <c r="B3" s="81" t="s">
        <v>0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2:16" ht="12.75">
      <c r="B4" s="82" t="s">
        <v>1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6" spans="2:16" ht="15.75">
      <c r="B6" s="81" t="s">
        <v>31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</row>
    <row r="9" spans="2:16" ht="15.75">
      <c r="B9" s="81" t="s">
        <v>40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</row>
    <row r="12" spans="2:3" ht="12.75">
      <c r="B12" s="18" t="s">
        <v>79</v>
      </c>
      <c r="C12" s="17" t="s">
        <v>41</v>
      </c>
    </row>
    <row r="13" ht="6" customHeight="1">
      <c r="B13" s="18"/>
    </row>
    <row r="14" spans="2:3" ht="12.75">
      <c r="B14" s="18"/>
      <c r="C14" t="s">
        <v>254</v>
      </c>
    </row>
    <row r="15" spans="2:3" ht="12.75">
      <c r="B15" s="18"/>
      <c r="C15" t="s">
        <v>256</v>
      </c>
    </row>
    <row r="16" spans="2:3" ht="12.75">
      <c r="B16" s="18"/>
      <c r="C16" t="s">
        <v>255</v>
      </c>
    </row>
    <row r="17" ht="12.75">
      <c r="B17" s="18"/>
    </row>
    <row r="18" ht="12.75">
      <c r="B18" s="18"/>
    </row>
    <row r="19" spans="2:3" ht="12.75">
      <c r="B19" s="18" t="s">
        <v>80</v>
      </c>
      <c r="C19" s="17" t="s">
        <v>113</v>
      </c>
    </row>
    <row r="20" ht="6" customHeight="1">
      <c r="B20" s="18"/>
    </row>
    <row r="21" spans="2:16" ht="12.75">
      <c r="B21" s="18"/>
      <c r="C21" t="s">
        <v>243</v>
      </c>
      <c r="J21" s="22"/>
      <c r="K21" s="22"/>
      <c r="L21" s="22"/>
      <c r="N21" s="22"/>
      <c r="P21" s="22"/>
    </row>
    <row r="22" spans="2:16" ht="12.75">
      <c r="B22" s="18"/>
      <c r="C22" t="s">
        <v>168</v>
      </c>
      <c r="J22" s="22"/>
      <c r="K22" s="22"/>
      <c r="L22" s="22"/>
      <c r="N22" s="22"/>
      <c r="P22" s="22"/>
    </row>
    <row r="23" spans="2:16" ht="12.75">
      <c r="B23" s="18"/>
      <c r="J23" s="22"/>
      <c r="K23" s="22"/>
      <c r="L23" s="22"/>
      <c r="N23" s="22"/>
      <c r="P23" s="22"/>
    </row>
    <row r="24" spans="2:16" ht="12.75">
      <c r="B24" s="18"/>
      <c r="J24" s="22"/>
      <c r="K24" s="22"/>
      <c r="L24" s="22"/>
      <c r="N24" s="22"/>
      <c r="P24" s="22"/>
    </row>
    <row r="25" spans="2:3" ht="12.75">
      <c r="B25" s="18" t="s">
        <v>81</v>
      </c>
      <c r="C25" s="17" t="s">
        <v>42</v>
      </c>
    </row>
    <row r="26" ht="6" customHeight="1">
      <c r="B26" s="18"/>
    </row>
    <row r="27" spans="2:3" ht="12.75">
      <c r="B27" s="18"/>
      <c r="C27" t="s">
        <v>242</v>
      </c>
    </row>
    <row r="28" ht="12.75">
      <c r="B28" s="18"/>
    </row>
    <row r="29" ht="12.75">
      <c r="B29" s="18"/>
    </row>
    <row r="30" spans="2:3" ht="12.75">
      <c r="B30" s="18" t="s">
        <v>82</v>
      </c>
      <c r="C30" s="17" t="s">
        <v>257</v>
      </c>
    </row>
    <row r="31" ht="6" customHeight="1">
      <c r="B31" s="18"/>
    </row>
    <row r="32" spans="2:16" ht="12.75">
      <c r="B32" s="18"/>
      <c r="J32" s="83" t="s">
        <v>160</v>
      </c>
      <c r="K32" s="83"/>
      <c r="L32" s="83"/>
      <c r="M32" s="30"/>
      <c r="N32" s="55" t="s">
        <v>159</v>
      </c>
      <c r="O32" s="43"/>
      <c r="P32" s="43"/>
    </row>
    <row r="33" spans="2:14" ht="4.5" customHeight="1">
      <c r="B33" s="18"/>
      <c r="J33" s="4"/>
      <c r="K33" s="4"/>
      <c r="L33" s="4"/>
      <c r="M33" s="31"/>
      <c r="N33" s="4"/>
    </row>
    <row r="34" spans="2:16" ht="12.75">
      <c r="B34" s="18"/>
      <c r="J34" s="4" t="s">
        <v>5</v>
      </c>
      <c r="K34" s="4"/>
      <c r="L34" s="56" t="s">
        <v>110</v>
      </c>
      <c r="M34" s="31"/>
      <c r="N34" s="4" t="s">
        <v>5</v>
      </c>
      <c r="P34" s="56" t="s">
        <v>110</v>
      </c>
    </row>
    <row r="35" spans="2:16" ht="12.75">
      <c r="B35" s="18"/>
      <c r="J35" s="4" t="s">
        <v>6</v>
      </c>
      <c r="K35" s="4"/>
      <c r="L35" s="56" t="s">
        <v>108</v>
      </c>
      <c r="M35" s="31"/>
      <c r="N35" s="4" t="s">
        <v>6</v>
      </c>
      <c r="P35" s="56" t="s">
        <v>108</v>
      </c>
    </row>
    <row r="36" spans="2:16" ht="12.75">
      <c r="B36" s="18"/>
      <c r="J36" s="4" t="s">
        <v>4</v>
      </c>
      <c r="K36" s="4"/>
      <c r="L36" s="56" t="s">
        <v>4</v>
      </c>
      <c r="M36" s="31"/>
      <c r="N36" s="4" t="s">
        <v>7</v>
      </c>
      <c r="P36" s="56" t="s">
        <v>109</v>
      </c>
    </row>
    <row r="37" spans="2:16" ht="12.75">
      <c r="B37" s="18"/>
      <c r="J37" s="63" t="s">
        <v>174</v>
      </c>
      <c r="K37" s="4"/>
      <c r="L37" s="63" t="s">
        <v>173</v>
      </c>
      <c r="M37" s="31"/>
      <c r="N37" s="4" t="str">
        <f>J37</f>
        <v>31/12/2000</v>
      </c>
      <c r="P37" s="4" t="str">
        <f>L37</f>
        <v>31/12/1999</v>
      </c>
    </row>
    <row r="38" spans="2:16" ht="12.75">
      <c r="B38" s="18"/>
      <c r="C38" t="s">
        <v>258</v>
      </c>
      <c r="J38" s="3" t="s">
        <v>9</v>
      </c>
      <c r="K38" s="3"/>
      <c r="L38" s="3" t="s">
        <v>9</v>
      </c>
      <c r="M38" s="32"/>
      <c r="N38" s="3" t="s">
        <v>9</v>
      </c>
      <c r="P38" s="3" t="s">
        <v>9</v>
      </c>
    </row>
    <row r="39" ht="7.5" customHeight="1">
      <c r="B39" s="18"/>
    </row>
    <row r="40" spans="2:16" ht="12.75">
      <c r="B40" s="18"/>
      <c r="C40" s="13" t="s">
        <v>10</v>
      </c>
      <c r="D40" t="s">
        <v>43</v>
      </c>
      <c r="J40" s="8">
        <f>+J45-J41-J42-J43</f>
        <v>1697</v>
      </c>
      <c r="L40" s="8">
        <f>+L45-L41-L42-L43</f>
        <v>1448</v>
      </c>
      <c r="M40" s="8"/>
      <c r="N40" s="8">
        <f>+N45-N41-N42-N43</f>
        <v>3624</v>
      </c>
      <c r="P40" s="8">
        <f>+P45-P41-P42-P43</f>
        <v>3298</v>
      </c>
    </row>
    <row r="41" spans="2:16" ht="12.75">
      <c r="B41" s="18"/>
      <c r="C41" s="13" t="s">
        <v>11</v>
      </c>
      <c r="D41" t="s">
        <v>44</v>
      </c>
      <c r="J41" s="8">
        <v>-34</v>
      </c>
      <c r="L41" s="8">
        <v>-24</v>
      </c>
      <c r="M41" s="8"/>
      <c r="N41" s="8">
        <v>-48</v>
      </c>
      <c r="P41" s="8">
        <v>-54</v>
      </c>
    </row>
    <row r="42" spans="2:16" ht="12.75">
      <c r="B42" s="18"/>
      <c r="C42" s="13" t="s">
        <v>14</v>
      </c>
      <c r="D42" t="s">
        <v>244</v>
      </c>
      <c r="J42" s="8">
        <v>-588</v>
      </c>
      <c r="L42" s="8">
        <v>1</v>
      </c>
      <c r="M42" s="33" t="s">
        <v>15</v>
      </c>
      <c r="N42" s="8">
        <v>-588</v>
      </c>
      <c r="P42" s="8">
        <v>2</v>
      </c>
    </row>
    <row r="43" spans="2:16" ht="12.75">
      <c r="B43" s="18"/>
      <c r="C43" s="13" t="s">
        <v>19</v>
      </c>
      <c r="D43" t="s">
        <v>45</v>
      </c>
      <c r="J43" s="8">
        <v>0</v>
      </c>
      <c r="L43" s="8">
        <v>0</v>
      </c>
      <c r="M43" s="33" t="s">
        <v>15</v>
      </c>
      <c r="N43" s="8">
        <v>0</v>
      </c>
      <c r="P43" s="8">
        <v>51</v>
      </c>
    </row>
    <row r="44" spans="2:14" ht="6" customHeight="1">
      <c r="B44" s="18"/>
      <c r="J44" s="8"/>
      <c r="M44" s="8"/>
      <c r="N44" s="8"/>
    </row>
    <row r="45" spans="2:18" ht="15" customHeight="1" thickBot="1">
      <c r="B45" s="18"/>
      <c r="J45" s="15">
        <f>-PL!K50</f>
        <v>1075</v>
      </c>
      <c r="L45" s="15">
        <f>-PL!M50</f>
        <v>1425</v>
      </c>
      <c r="M45" s="28"/>
      <c r="N45" s="15">
        <f>-PL!O50</f>
        <v>2988</v>
      </c>
      <c r="P45" s="15">
        <f>-PL!Q50</f>
        <v>3297</v>
      </c>
      <c r="R45" s="59"/>
    </row>
    <row r="46" spans="2:16" ht="13.5" thickTop="1">
      <c r="B46" s="18"/>
      <c r="P46" s="22"/>
    </row>
    <row r="47" spans="2:16" ht="12.75">
      <c r="B47" s="18"/>
      <c r="C47" s="89" t="s">
        <v>259</v>
      </c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</row>
    <row r="48" spans="2:16" ht="12.75">
      <c r="B48" s="18"/>
      <c r="C48" s="89" t="s">
        <v>246</v>
      </c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</row>
    <row r="49" spans="2:16" ht="12.75" customHeight="1">
      <c r="B49" s="18"/>
      <c r="C49" s="89" t="s">
        <v>245</v>
      </c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</row>
    <row r="50" spans="2:16" ht="12.75">
      <c r="B50" s="18"/>
      <c r="P50" s="22"/>
    </row>
    <row r="51" spans="2:16" ht="12.75">
      <c r="B51" s="18"/>
      <c r="P51" s="22"/>
    </row>
    <row r="52" spans="2:3" ht="12.75">
      <c r="B52" s="18" t="s">
        <v>83</v>
      </c>
      <c r="C52" s="17" t="s">
        <v>185</v>
      </c>
    </row>
    <row r="53" ht="6" customHeight="1">
      <c r="B53" s="18"/>
    </row>
    <row r="54" spans="2:3" ht="12.75">
      <c r="B54" s="18"/>
      <c r="C54" t="s">
        <v>186</v>
      </c>
    </row>
    <row r="55" spans="2:3" ht="12.75">
      <c r="B55" s="18"/>
      <c r="C55" t="s">
        <v>187</v>
      </c>
    </row>
    <row r="56" ht="12.75">
      <c r="B56" s="18"/>
    </row>
    <row r="57" ht="12.75">
      <c r="B57" s="18"/>
    </row>
    <row r="58" spans="2:3" ht="12.75">
      <c r="B58" s="18" t="s">
        <v>84</v>
      </c>
      <c r="C58" s="17" t="s">
        <v>188</v>
      </c>
    </row>
    <row r="59" ht="6" customHeight="1">
      <c r="B59" s="18"/>
    </row>
    <row r="60" spans="2:3" ht="12.75">
      <c r="B60" s="18"/>
      <c r="C60" t="s">
        <v>189</v>
      </c>
    </row>
    <row r="61" ht="12.75" customHeight="1">
      <c r="B61" s="18"/>
    </row>
    <row r="62" spans="2:3" ht="12.75">
      <c r="B62" s="18"/>
      <c r="C62" t="s">
        <v>46</v>
      </c>
    </row>
    <row r="63" ht="4.5" customHeight="1">
      <c r="B63" s="18"/>
    </row>
    <row r="64" spans="2:12" ht="12.75">
      <c r="B64" s="18"/>
      <c r="K64" s="3"/>
      <c r="L64" s="3" t="s">
        <v>9</v>
      </c>
    </row>
    <row r="65" ht="4.5" customHeight="1">
      <c r="B65" s="18"/>
    </row>
    <row r="66" spans="2:12" ht="13.5" thickBot="1">
      <c r="B66" s="18"/>
      <c r="C66" t="s">
        <v>15</v>
      </c>
      <c r="D66" t="s">
        <v>247</v>
      </c>
      <c r="K66" s="29"/>
      <c r="L66" s="20">
        <v>4909.8</v>
      </c>
    </row>
    <row r="67" ht="7.5" customHeight="1" thickTop="1">
      <c r="B67" s="18"/>
    </row>
    <row r="68" spans="2:12" ht="13.5" thickBot="1">
      <c r="B68" s="18"/>
      <c r="C68" t="s">
        <v>15</v>
      </c>
      <c r="D68" t="s">
        <v>248</v>
      </c>
      <c r="K68" s="29"/>
      <c r="L68" s="20">
        <v>4909.8</v>
      </c>
    </row>
    <row r="69" ht="7.5" customHeight="1" thickTop="1">
      <c r="B69" s="18"/>
    </row>
    <row r="70" spans="2:12" ht="13.5" thickBot="1">
      <c r="B70" s="18"/>
      <c r="C70" t="s">
        <v>15</v>
      </c>
      <c r="D70" t="s">
        <v>47</v>
      </c>
      <c r="K70" s="29"/>
      <c r="L70" s="20">
        <v>2960</v>
      </c>
    </row>
    <row r="71" ht="13.5" thickTop="1">
      <c r="B71" s="18"/>
    </row>
    <row r="72" ht="12.75">
      <c r="B72" s="18"/>
    </row>
    <row r="73" spans="2:3" ht="12.75">
      <c r="B73" s="18" t="s">
        <v>85</v>
      </c>
      <c r="C73" s="17" t="s">
        <v>48</v>
      </c>
    </row>
    <row r="74" ht="6" customHeight="1">
      <c r="B74" s="18"/>
    </row>
    <row r="75" spans="2:16" ht="12.75">
      <c r="B75" s="18"/>
      <c r="C75" s="88" t="s">
        <v>249</v>
      </c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 ht="12.75">
      <c r="B76" s="18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</row>
    <row r="77" spans="2:16" ht="12.75">
      <c r="B77" s="18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</row>
    <row r="78" spans="2:16" ht="12.75">
      <c r="B78" s="18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</row>
    <row r="79" spans="2:17" ht="12.75">
      <c r="B79" s="18"/>
      <c r="P79" s="23"/>
      <c r="Q79" s="23" t="s">
        <v>49</v>
      </c>
    </row>
    <row r="80" spans="2:17" ht="12.75">
      <c r="B80" s="18"/>
      <c r="P80" s="23"/>
      <c r="Q80">
        <v>2</v>
      </c>
    </row>
    <row r="81" ht="12.75">
      <c r="B81" s="18"/>
    </row>
    <row r="82" ht="12.75">
      <c r="B82" s="18"/>
    </row>
    <row r="83" spans="2:3" ht="12.75">
      <c r="B83" s="18" t="s">
        <v>86</v>
      </c>
      <c r="C83" s="17" t="s">
        <v>50</v>
      </c>
    </row>
    <row r="84" ht="6" customHeight="1">
      <c r="B84" s="18"/>
    </row>
    <row r="85" spans="2:17" ht="12.75">
      <c r="B85" s="18"/>
      <c r="C85" s="34"/>
      <c r="D85" s="36" t="s">
        <v>104</v>
      </c>
      <c r="E85" s="37"/>
      <c r="F85" s="40"/>
      <c r="G85" s="41"/>
      <c r="H85" s="41"/>
      <c r="I85" s="41"/>
      <c r="J85" s="41"/>
      <c r="K85" s="41"/>
      <c r="L85" s="42"/>
      <c r="M85" s="41"/>
      <c r="N85" s="41"/>
      <c r="O85" s="41"/>
      <c r="P85" s="41"/>
      <c r="Q85" s="42"/>
    </row>
    <row r="86" spans="2:17" ht="12.75">
      <c r="B86" s="18"/>
      <c r="C86" s="35" t="s">
        <v>64</v>
      </c>
      <c r="D86" s="38" t="s">
        <v>105</v>
      </c>
      <c r="E86" s="39"/>
      <c r="F86" s="38" t="s">
        <v>106</v>
      </c>
      <c r="G86" s="43"/>
      <c r="H86" s="43"/>
      <c r="I86" s="43"/>
      <c r="J86" s="43"/>
      <c r="K86" s="43"/>
      <c r="L86" s="39"/>
      <c r="M86" s="43" t="s">
        <v>107</v>
      </c>
      <c r="N86" s="43"/>
      <c r="O86" s="43"/>
      <c r="P86" s="43"/>
      <c r="Q86" s="39"/>
    </row>
    <row r="87" spans="2:17" ht="6" customHeight="1">
      <c r="B87" s="18"/>
      <c r="C87" s="44"/>
      <c r="D87" s="40"/>
      <c r="E87" s="42"/>
      <c r="F87" s="40"/>
      <c r="G87" s="41"/>
      <c r="H87" s="41"/>
      <c r="I87" s="41"/>
      <c r="J87" s="41"/>
      <c r="K87" s="41"/>
      <c r="L87" s="42"/>
      <c r="M87" s="41"/>
      <c r="N87" s="41"/>
      <c r="O87" s="41"/>
      <c r="P87" s="41"/>
      <c r="Q87" s="42"/>
    </row>
    <row r="88" spans="2:17" ht="12.75" customHeight="1">
      <c r="B88" s="18"/>
      <c r="C88" s="45" t="s">
        <v>79</v>
      </c>
      <c r="D88" s="86" t="s">
        <v>276</v>
      </c>
      <c r="E88" s="87"/>
      <c r="F88" s="48" t="s">
        <v>277</v>
      </c>
      <c r="G88" s="22"/>
      <c r="H88" s="22"/>
      <c r="I88" s="22"/>
      <c r="J88" s="22"/>
      <c r="K88" s="22"/>
      <c r="L88" s="49"/>
      <c r="M88" t="s">
        <v>170</v>
      </c>
      <c r="O88" s="22"/>
      <c r="P88" s="22"/>
      <c r="Q88" s="49"/>
    </row>
    <row r="89" spans="2:17" ht="12.75" customHeight="1">
      <c r="B89" s="18"/>
      <c r="C89" s="46"/>
      <c r="D89" s="48"/>
      <c r="E89" s="49"/>
      <c r="F89" s="48" t="s">
        <v>329</v>
      </c>
      <c r="G89" s="22"/>
      <c r="H89" s="22"/>
      <c r="I89" s="22"/>
      <c r="J89" s="22"/>
      <c r="K89" s="22"/>
      <c r="L89" s="49"/>
      <c r="M89" s="64" t="s">
        <v>131</v>
      </c>
      <c r="N89" s="22" t="s">
        <v>282</v>
      </c>
      <c r="O89" s="22"/>
      <c r="P89" s="22"/>
      <c r="Q89" s="49"/>
    </row>
    <row r="90" spans="2:17" ht="12.75" customHeight="1">
      <c r="B90" s="18"/>
      <c r="C90" s="46"/>
      <c r="D90" s="48"/>
      <c r="E90" s="49"/>
      <c r="F90" s="48" t="s">
        <v>330</v>
      </c>
      <c r="G90" s="22"/>
      <c r="H90" s="22"/>
      <c r="I90" s="22"/>
      <c r="J90" s="22"/>
      <c r="K90" s="22"/>
      <c r="L90" s="49"/>
      <c r="M90" s="64"/>
      <c r="N90" s="22" t="s">
        <v>295</v>
      </c>
      <c r="O90" s="22"/>
      <c r="P90" s="22"/>
      <c r="Q90" s="49"/>
    </row>
    <row r="91" spans="2:17" ht="12.75" customHeight="1">
      <c r="B91" s="18"/>
      <c r="C91" s="46"/>
      <c r="D91" s="48"/>
      <c r="E91" s="49"/>
      <c r="F91" s="48" t="s">
        <v>278</v>
      </c>
      <c r="G91" s="22"/>
      <c r="H91" s="22"/>
      <c r="I91" s="22"/>
      <c r="J91" s="22"/>
      <c r="K91" s="22"/>
      <c r="L91" s="49"/>
      <c r="N91" t="s">
        <v>284</v>
      </c>
      <c r="O91" s="22"/>
      <c r="P91" s="22"/>
      <c r="Q91" s="49"/>
    </row>
    <row r="92" spans="2:17" ht="12.75" customHeight="1">
      <c r="B92" s="18"/>
      <c r="C92" s="46"/>
      <c r="D92" s="48"/>
      <c r="E92" s="49"/>
      <c r="F92" s="48"/>
      <c r="G92" s="22"/>
      <c r="H92" s="22"/>
      <c r="I92" s="22"/>
      <c r="J92" s="22"/>
      <c r="K92" s="22"/>
      <c r="L92" s="49"/>
      <c r="M92" s="64" t="s">
        <v>132</v>
      </c>
      <c r="N92" s="22" t="s">
        <v>294</v>
      </c>
      <c r="O92" s="22"/>
      <c r="P92" s="22"/>
      <c r="Q92" s="49"/>
    </row>
    <row r="93" spans="2:17" ht="12.75" customHeight="1">
      <c r="B93" s="18"/>
      <c r="C93" s="46"/>
      <c r="D93" s="48"/>
      <c r="E93" s="49"/>
      <c r="F93" s="48" t="s">
        <v>328</v>
      </c>
      <c r="G93" s="22"/>
      <c r="H93" s="22"/>
      <c r="I93" s="22"/>
      <c r="J93" s="22"/>
      <c r="K93" s="22"/>
      <c r="L93" s="49"/>
      <c r="N93" s="22" t="s">
        <v>327</v>
      </c>
      <c r="O93" s="22"/>
      <c r="P93" s="22"/>
      <c r="Q93" s="49"/>
    </row>
    <row r="94" spans="2:17" ht="12.75" customHeight="1">
      <c r="B94" s="18"/>
      <c r="C94" s="46"/>
      <c r="D94" s="48"/>
      <c r="E94" s="49"/>
      <c r="F94" s="48"/>
      <c r="G94" s="22"/>
      <c r="H94" s="22"/>
      <c r="I94" s="22"/>
      <c r="J94" s="22"/>
      <c r="K94" s="22"/>
      <c r="L94" s="49"/>
      <c r="M94" s="64" t="s">
        <v>133</v>
      </c>
      <c r="N94" s="22" t="s">
        <v>283</v>
      </c>
      <c r="O94" s="22"/>
      <c r="P94" s="22"/>
      <c r="Q94" s="49"/>
    </row>
    <row r="95" spans="2:17" ht="12.75" customHeight="1">
      <c r="B95" s="18"/>
      <c r="C95" s="46"/>
      <c r="D95" s="48"/>
      <c r="E95" s="49"/>
      <c r="F95" s="48" t="s">
        <v>279</v>
      </c>
      <c r="G95" s="22"/>
      <c r="H95" s="22"/>
      <c r="I95" s="22"/>
      <c r="J95" s="22"/>
      <c r="K95" s="22"/>
      <c r="L95" s="49"/>
      <c r="N95" t="s">
        <v>284</v>
      </c>
      <c r="O95" s="22"/>
      <c r="P95" s="22"/>
      <c r="Q95" s="49"/>
    </row>
    <row r="96" spans="2:17" ht="12.75" customHeight="1">
      <c r="B96" s="18"/>
      <c r="C96" s="46"/>
      <c r="D96" s="48"/>
      <c r="E96" s="49"/>
      <c r="F96" s="48" t="s">
        <v>280</v>
      </c>
      <c r="G96" s="22"/>
      <c r="H96" s="22"/>
      <c r="I96" s="22"/>
      <c r="J96" s="22"/>
      <c r="K96" s="22"/>
      <c r="L96" s="49"/>
      <c r="M96" s="64" t="s">
        <v>135</v>
      </c>
      <c r="N96" s="22" t="s">
        <v>285</v>
      </c>
      <c r="O96" s="22"/>
      <c r="P96" s="22"/>
      <c r="Q96" s="49"/>
    </row>
    <row r="97" spans="2:17" ht="12.75" customHeight="1">
      <c r="B97" s="18"/>
      <c r="C97" s="46"/>
      <c r="D97" s="48"/>
      <c r="E97" s="49"/>
      <c r="F97" s="48" t="s">
        <v>315</v>
      </c>
      <c r="G97" s="22"/>
      <c r="H97" s="22"/>
      <c r="I97" s="22"/>
      <c r="J97" s="22"/>
      <c r="K97" s="22"/>
      <c r="L97" s="49"/>
      <c r="M97" s="64" t="s">
        <v>136</v>
      </c>
      <c r="N97" s="22" t="s">
        <v>286</v>
      </c>
      <c r="O97" s="22"/>
      <c r="P97" s="22"/>
      <c r="Q97" s="49"/>
    </row>
    <row r="98" spans="2:17" ht="12.75" customHeight="1">
      <c r="B98" s="18"/>
      <c r="C98" s="46"/>
      <c r="D98" s="48"/>
      <c r="E98" s="49"/>
      <c r="F98" s="48" t="s">
        <v>281</v>
      </c>
      <c r="G98" s="22"/>
      <c r="H98" s="22"/>
      <c r="I98" s="22"/>
      <c r="J98" s="22"/>
      <c r="K98" s="22"/>
      <c r="L98" s="49"/>
      <c r="M98" s="22"/>
      <c r="N98" t="s">
        <v>287</v>
      </c>
      <c r="O98" s="22"/>
      <c r="P98" s="22"/>
      <c r="Q98" s="49"/>
    </row>
    <row r="99" spans="2:17" ht="12.75" customHeight="1">
      <c r="B99" s="18"/>
      <c r="C99" s="46"/>
      <c r="D99" s="48"/>
      <c r="E99" s="49"/>
      <c r="F99" s="48"/>
      <c r="G99" s="22"/>
      <c r="H99" s="22"/>
      <c r="I99" s="22"/>
      <c r="J99" s="22"/>
      <c r="K99" s="22"/>
      <c r="L99" s="49"/>
      <c r="M99" s="64" t="s">
        <v>137</v>
      </c>
      <c r="N99" s="22" t="s">
        <v>117</v>
      </c>
      <c r="O99" s="22"/>
      <c r="P99" s="22"/>
      <c r="Q99" s="49"/>
    </row>
    <row r="100" spans="2:17" ht="12.75" customHeight="1">
      <c r="B100" s="18"/>
      <c r="C100" s="46"/>
      <c r="D100" s="48"/>
      <c r="E100" s="49"/>
      <c r="F100" s="48" t="s">
        <v>312</v>
      </c>
      <c r="G100" s="22"/>
      <c r="H100" s="22"/>
      <c r="I100" s="22"/>
      <c r="J100" s="22"/>
      <c r="K100" s="22"/>
      <c r="L100" s="49"/>
      <c r="M100" s="22"/>
      <c r="N100" s="22"/>
      <c r="O100" s="22"/>
      <c r="P100" s="22"/>
      <c r="Q100" s="49"/>
    </row>
    <row r="101" spans="2:17" ht="12.75" customHeight="1">
      <c r="B101" s="18"/>
      <c r="C101" s="46"/>
      <c r="D101" s="48"/>
      <c r="E101" s="49"/>
      <c r="F101" s="48" t="s">
        <v>313</v>
      </c>
      <c r="G101" s="22"/>
      <c r="H101" s="22"/>
      <c r="I101" s="22"/>
      <c r="J101" s="22"/>
      <c r="K101" s="22"/>
      <c r="L101" s="49"/>
      <c r="M101" s="22"/>
      <c r="N101" s="22"/>
      <c r="O101" s="22"/>
      <c r="P101" s="22"/>
      <c r="Q101" s="49"/>
    </row>
    <row r="102" spans="2:17" ht="12.75" customHeight="1">
      <c r="B102" s="18"/>
      <c r="C102" s="46"/>
      <c r="D102" s="48"/>
      <c r="E102" s="49"/>
      <c r="F102" s="48"/>
      <c r="G102" s="22"/>
      <c r="H102" s="22"/>
      <c r="I102" s="22"/>
      <c r="J102" s="22"/>
      <c r="K102" s="22"/>
      <c r="L102" s="49"/>
      <c r="M102" s="22"/>
      <c r="N102" s="22"/>
      <c r="O102" s="22"/>
      <c r="P102" s="22"/>
      <c r="Q102" s="49"/>
    </row>
    <row r="103" spans="2:17" ht="12.75" customHeight="1">
      <c r="B103" s="18"/>
      <c r="C103" s="46"/>
      <c r="D103" s="48"/>
      <c r="E103" s="49"/>
      <c r="F103" s="48" t="s">
        <v>316</v>
      </c>
      <c r="G103" s="22"/>
      <c r="H103" s="22"/>
      <c r="I103" s="22"/>
      <c r="J103" s="22"/>
      <c r="K103" s="22"/>
      <c r="L103" s="49"/>
      <c r="M103" s="22"/>
      <c r="N103" s="22"/>
      <c r="O103" s="22"/>
      <c r="P103" s="22"/>
      <c r="Q103" s="49"/>
    </row>
    <row r="104" spans="2:17" ht="12.75" customHeight="1">
      <c r="B104" s="18"/>
      <c r="C104" s="46"/>
      <c r="D104" s="48"/>
      <c r="E104" s="49"/>
      <c r="F104" s="48" t="s">
        <v>309</v>
      </c>
      <c r="G104" s="22"/>
      <c r="H104" s="22"/>
      <c r="I104" s="22"/>
      <c r="J104" s="22"/>
      <c r="K104" s="22"/>
      <c r="L104" s="49"/>
      <c r="M104" s="22"/>
      <c r="N104" s="22"/>
      <c r="O104" s="22"/>
      <c r="P104" s="22"/>
      <c r="Q104" s="49"/>
    </row>
    <row r="105" spans="2:17" ht="12.75" customHeight="1">
      <c r="B105" s="18"/>
      <c r="C105" s="46"/>
      <c r="D105" s="48"/>
      <c r="E105" s="49"/>
      <c r="F105" s="48" t="s">
        <v>310</v>
      </c>
      <c r="G105" s="22"/>
      <c r="H105" s="22"/>
      <c r="I105" s="22"/>
      <c r="J105" s="22"/>
      <c r="K105" s="22"/>
      <c r="L105" s="49"/>
      <c r="M105" s="22"/>
      <c r="N105" s="22"/>
      <c r="O105" s="22"/>
      <c r="P105" s="22"/>
      <c r="Q105" s="49"/>
    </row>
    <row r="106" spans="2:17" ht="12.75" customHeight="1">
      <c r="B106" s="18"/>
      <c r="C106" s="46"/>
      <c r="D106" s="48"/>
      <c r="E106" s="49"/>
      <c r="F106" s="48" t="s">
        <v>311</v>
      </c>
      <c r="G106" s="22"/>
      <c r="H106" s="22"/>
      <c r="I106" s="22"/>
      <c r="J106" s="22"/>
      <c r="K106" s="22"/>
      <c r="L106" s="49"/>
      <c r="M106" s="22"/>
      <c r="N106" s="22"/>
      <c r="O106" s="22"/>
      <c r="P106" s="22"/>
      <c r="Q106" s="49"/>
    </row>
    <row r="107" spans="2:17" ht="12.75" customHeight="1">
      <c r="B107" s="18"/>
      <c r="C107" s="46"/>
      <c r="D107" s="48"/>
      <c r="E107" s="49"/>
      <c r="F107" s="48"/>
      <c r="G107" s="22"/>
      <c r="H107" s="22"/>
      <c r="I107" s="22"/>
      <c r="J107" s="22"/>
      <c r="K107" s="22"/>
      <c r="L107" s="49"/>
      <c r="M107" s="22"/>
      <c r="N107" s="22"/>
      <c r="O107" s="22"/>
      <c r="P107" s="22"/>
      <c r="Q107" s="49"/>
    </row>
    <row r="108" spans="2:17" ht="12.75" customHeight="1">
      <c r="B108" s="18"/>
      <c r="C108" s="46"/>
      <c r="D108" s="48"/>
      <c r="E108" s="49"/>
      <c r="F108" s="48" t="s">
        <v>307</v>
      </c>
      <c r="G108" s="22"/>
      <c r="H108" s="22"/>
      <c r="I108" s="22"/>
      <c r="J108" s="22"/>
      <c r="K108" s="22"/>
      <c r="L108" s="49"/>
      <c r="M108" s="22"/>
      <c r="N108" s="22"/>
      <c r="O108" s="22"/>
      <c r="P108" s="22"/>
      <c r="Q108" s="49"/>
    </row>
    <row r="109" spans="2:17" ht="12.75" customHeight="1">
      <c r="B109" s="18"/>
      <c r="C109" s="46"/>
      <c r="D109" s="48"/>
      <c r="E109" s="49"/>
      <c r="F109" s="48" t="s">
        <v>308</v>
      </c>
      <c r="G109" s="22"/>
      <c r="H109" s="22"/>
      <c r="I109" s="22"/>
      <c r="J109" s="22"/>
      <c r="K109" s="22"/>
      <c r="L109" s="49"/>
      <c r="M109" s="22"/>
      <c r="N109" s="22"/>
      <c r="O109" s="22"/>
      <c r="P109" s="22"/>
      <c r="Q109" s="49"/>
    </row>
    <row r="110" spans="2:17" ht="12.75" customHeight="1">
      <c r="B110" s="18"/>
      <c r="C110" s="46"/>
      <c r="D110" s="48"/>
      <c r="E110" s="49"/>
      <c r="F110" s="48"/>
      <c r="G110" s="22"/>
      <c r="H110" s="22"/>
      <c r="I110" s="22"/>
      <c r="J110" s="22"/>
      <c r="K110" s="22"/>
      <c r="L110" s="49"/>
      <c r="M110" s="22"/>
      <c r="N110" s="22"/>
      <c r="O110" s="22"/>
      <c r="P110" s="22"/>
      <c r="Q110" s="49"/>
    </row>
    <row r="111" spans="2:17" ht="12.75" customHeight="1">
      <c r="B111" s="18"/>
      <c r="C111" s="46"/>
      <c r="D111" s="48"/>
      <c r="E111" s="49"/>
      <c r="F111" s="48"/>
      <c r="G111" s="22"/>
      <c r="H111" s="22"/>
      <c r="I111" s="22"/>
      <c r="J111" s="22"/>
      <c r="K111" s="22"/>
      <c r="L111" s="49"/>
      <c r="M111" s="22"/>
      <c r="N111" s="22"/>
      <c r="O111" s="22"/>
      <c r="P111" s="22"/>
      <c r="Q111" s="49"/>
    </row>
    <row r="112" spans="2:17" ht="12.75" customHeight="1">
      <c r="B112" s="18"/>
      <c r="C112" s="45" t="s">
        <v>80</v>
      </c>
      <c r="D112" s="86" t="s">
        <v>228</v>
      </c>
      <c r="E112" s="87"/>
      <c r="F112" s="52" t="s">
        <v>317</v>
      </c>
      <c r="G112" s="22"/>
      <c r="H112" s="22"/>
      <c r="I112" s="22"/>
      <c r="J112" s="22"/>
      <c r="K112" s="22"/>
      <c r="L112" s="49"/>
      <c r="M112" t="s">
        <v>170</v>
      </c>
      <c r="O112" s="22"/>
      <c r="P112" s="22"/>
      <c r="Q112" s="49"/>
    </row>
    <row r="113" spans="2:17" ht="12.75" customHeight="1">
      <c r="B113" s="18"/>
      <c r="C113" s="46"/>
      <c r="D113" s="48"/>
      <c r="E113" s="49"/>
      <c r="F113" s="48" t="s">
        <v>288</v>
      </c>
      <c r="G113" s="22"/>
      <c r="H113" s="22"/>
      <c r="I113" s="22"/>
      <c r="J113" s="22"/>
      <c r="K113" s="22"/>
      <c r="L113" s="49"/>
      <c r="M113" s="64" t="s">
        <v>131</v>
      </c>
      <c r="N113" s="22" t="s">
        <v>116</v>
      </c>
      <c r="O113" s="22"/>
      <c r="P113" s="22"/>
      <c r="Q113" s="49"/>
    </row>
    <row r="114" spans="2:17" ht="12.75" customHeight="1">
      <c r="B114" s="18"/>
      <c r="C114" s="46"/>
      <c r="D114" s="48"/>
      <c r="E114" s="49"/>
      <c r="F114" s="48" t="s">
        <v>289</v>
      </c>
      <c r="G114" s="22"/>
      <c r="H114" s="22"/>
      <c r="I114" s="22"/>
      <c r="J114" s="22"/>
      <c r="K114" s="22"/>
      <c r="L114" s="49"/>
      <c r="M114" s="64" t="s">
        <v>132</v>
      </c>
      <c r="N114" s="22" t="s">
        <v>229</v>
      </c>
      <c r="O114" s="22"/>
      <c r="P114" s="22"/>
      <c r="Q114" s="49"/>
    </row>
    <row r="115" spans="2:17" ht="12.75" customHeight="1">
      <c r="B115" s="18"/>
      <c r="C115" s="46"/>
      <c r="D115" s="48"/>
      <c r="E115" s="49"/>
      <c r="F115" s="48" t="s">
        <v>290</v>
      </c>
      <c r="G115" s="22"/>
      <c r="H115" s="22"/>
      <c r="I115" s="22"/>
      <c r="J115" s="22"/>
      <c r="K115" s="22"/>
      <c r="L115" s="49"/>
      <c r="M115" s="64" t="s">
        <v>133</v>
      </c>
      <c r="N115" s="22" t="s">
        <v>230</v>
      </c>
      <c r="O115" s="22"/>
      <c r="P115" s="22"/>
      <c r="Q115" s="49"/>
    </row>
    <row r="116" spans="2:17" ht="12.75" customHeight="1">
      <c r="B116" s="18"/>
      <c r="C116" s="46"/>
      <c r="D116" s="48"/>
      <c r="E116" s="49"/>
      <c r="F116" s="48" t="s">
        <v>291</v>
      </c>
      <c r="G116" s="22"/>
      <c r="H116" s="22"/>
      <c r="I116" s="22"/>
      <c r="J116" s="22"/>
      <c r="K116" s="22"/>
      <c r="L116" s="49"/>
      <c r="M116" s="64" t="s">
        <v>135</v>
      </c>
      <c r="N116" s="22" t="s">
        <v>296</v>
      </c>
      <c r="O116" s="22"/>
      <c r="P116" s="22"/>
      <c r="Q116" s="49"/>
    </row>
    <row r="117" spans="2:17" ht="12.75" customHeight="1">
      <c r="B117" s="18"/>
      <c r="C117" s="46"/>
      <c r="D117" s="48"/>
      <c r="E117" s="49"/>
      <c r="F117" s="48" t="s">
        <v>292</v>
      </c>
      <c r="G117" s="22"/>
      <c r="H117" s="22"/>
      <c r="I117" s="22"/>
      <c r="J117" s="22"/>
      <c r="K117" s="22"/>
      <c r="L117" s="49"/>
      <c r="M117" s="64" t="s">
        <v>136</v>
      </c>
      <c r="N117" s="22" t="s">
        <v>117</v>
      </c>
      <c r="O117" s="22"/>
      <c r="P117" s="22"/>
      <c r="Q117" s="49"/>
    </row>
    <row r="118" spans="2:17" ht="12.75" customHeight="1">
      <c r="B118" s="18"/>
      <c r="C118" s="46"/>
      <c r="D118" s="48"/>
      <c r="E118" s="49"/>
      <c r="F118" s="48" t="s">
        <v>293</v>
      </c>
      <c r="G118" s="22"/>
      <c r="H118" s="22"/>
      <c r="I118" s="22"/>
      <c r="J118" s="22"/>
      <c r="K118" s="22"/>
      <c r="L118" s="49"/>
      <c r="M118" s="64"/>
      <c r="N118" s="22"/>
      <c r="O118" s="22"/>
      <c r="P118" s="22"/>
      <c r="Q118" s="49"/>
    </row>
    <row r="119" spans="2:17" ht="12.75" customHeight="1">
      <c r="B119" s="18"/>
      <c r="C119" s="46"/>
      <c r="D119" s="48"/>
      <c r="E119" s="49"/>
      <c r="F119" s="48"/>
      <c r="G119" s="22"/>
      <c r="H119" s="22"/>
      <c r="I119" s="22"/>
      <c r="J119" s="22"/>
      <c r="K119" s="22"/>
      <c r="L119" s="49"/>
      <c r="M119" s="22"/>
      <c r="N119" s="22"/>
      <c r="O119" s="22"/>
      <c r="P119" s="22"/>
      <c r="Q119" s="49"/>
    </row>
    <row r="120" spans="2:17" ht="12.75" customHeight="1">
      <c r="B120" s="18"/>
      <c r="C120" s="46"/>
      <c r="D120" s="48"/>
      <c r="E120" s="49"/>
      <c r="F120" s="48"/>
      <c r="G120" s="22"/>
      <c r="H120" s="22"/>
      <c r="I120" s="22"/>
      <c r="J120" s="22"/>
      <c r="K120" s="22"/>
      <c r="L120" s="49"/>
      <c r="M120" s="22"/>
      <c r="N120" s="22"/>
      <c r="O120" s="22"/>
      <c r="P120" s="22"/>
      <c r="Q120" s="49"/>
    </row>
    <row r="121" spans="2:17" ht="12.75">
      <c r="B121" s="18"/>
      <c r="C121" s="45" t="s">
        <v>81</v>
      </c>
      <c r="D121" s="86" t="s">
        <v>115</v>
      </c>
      <c r="E121" s="87"/>
      <c r="F121" s="52" t="s">
        <v>119</v>
      </c>
      <c r="G121" s="22"/>
      <c r="H121" s="22"/>
      <c r="I121" s="22"/>
      <c r="J121" s="22"/>
      <c r="K121" s="22"/>
      <c r="L121" s="49"/>
      <c r="M121" s="22" t="s">
        <v>297</v>
      </c>
      <c r="N121" s="22"/>
      <c r="O121" s="22"/>
      <c r="P121" s="22"/>
      <c r="Q121" s="49"/>
    </row>
    <row r="122" spans="2:17" ht="12.75">
      <c r="B122" s="18"/>
      <c r="C122" s="46"/>
      <c r="D122" s="48"/>
      <c r="E122" s="49"/>
      <c r="F122" s="52" t="s">
        <v>233</v>
      </c>
      <c r="G122" s="22"/>
      <c r="H122" s="22"/>
      <c r="I122" s="22"/>
      <c r="J122" s="22"/>
      <c r="K122" s="22"/>
      <c r="L122" s="49"/>
      <c r="M122" s="70" t="s">
        <v>323</v>
      </c>
      <c r="N122" s="22"/>
      <c r="O122" s="22"/>
      <c r="P122" s="22"/>
      <c r="Q122" s="49"/>
    </row>
    <row r="123" spans="2:17" ht="12.75">
      <c r="B123" s="18"/>
      <c r="C123" s="46"/>
      <c r="D123" s="48"/>
      <c r="E123" s="49"/>
      <c r="F123" s="52" t="s">
        <v>234</v>
      </c>
      <c r="G123" s="22"/>
      <c r="H123" s="22"/>
      <c r="I123" s="22"/>
      <c r="J123" s="22"/>
      <c r="K123" s="22"/>
      <c r="L123" s="49"/>
      <c r="M123" t="s">
        <v>170</v>
      </c>
      <c r="O123" s="22"/>
      <c r="P123" s="22"/>
      <c r="Q123" s="49"/>
    </row>
    <row r="124" spans="2:17" ht="12.75">
      <c r="B124" s="18"/>
      <c r="C124" s="46"/>
      <c r="D124" s="48"/>
      <c r="E124" s="49"/>
      <c r="F124" s="52"/>
      <c r="G124" s="22"/>
      <c r="H124" s="22"/>
      <c r="I124" s="22"/>
      <c r="J124" s="22"/>
      <c r="K124" s="22"/>
      <c r="L124" s="49"/>
      <c r="M124" s="64" t="s">
        <v>131</v>
      </c>
      <c r="N124" s="22" t="s">
        <v>116</v>
      </c>
      <c r="O124" s="22"/>
      <c r="P124" s="22"/>
      <c r="Q124" s="49"/>
    </row>
    <row r="125" spans="2:17" ht="12.75">
      <c r="B125" s="18"/>
      <c r="C125" s="46"/>
      <c r="D125" s="48"/>
      <c r="E125" s="49"/>
      <c r="F125" s="52" t="s">
        <v>120</v>
      </c>
      <c r="G125" s="22"/>
      <c r="H125" s="22"/>
      <c r="I125" s="22"/>
      <c r="J125" s="22"/>
      <c r="K125" s="22"/>
      <c r="L125" s="49"/>
      <c r="M125" s="64" t="s">
        <v>132</v>
      </c>
      <c r="N125" s="22" t="s">
        <v>134</v>
      </c>
      <c r="O125" s="22"/>
      <c r="P125" s="22"/>
      <c r="Q125" s="49"/>
    </row>
    <row r="126" spans="2:17" ht="12.75">
      <c r="B126" s="18"/>
      <c r="C126" s="46"/>
      <c r="D126" s="48"/>
      <c r="E126" s="49"/>
      <c r="F126" s="52" t="s">
        <v>235</v>
      </c>
      <c r="G126" s="22"/>
      <c r="H126" s="22"/>
      <c r="I126" s="22"/>
      <c r="J126" s="22"/>
      <c r="K126" s="22"/>
      <c r="L126" s="49"/>
      <c r="M126" s="64"/>
      <c r="N126" s="22" t="s">
        <v>118</v>
      </c>
      <c r="O126" s="22"/>
      <c r="P126" s="22"/>
      <c r="Q126" s="49"/>
    </row>
    <row r="127" spans="2:17" ht="12.75">
      <c r="B127" s="18"/>
      <c r="C127" s="46"/>
      <c r="D127" s="48"/>
      <c r="E127" s="49"/>
      <c r="F127" s="52" t="s">
        <v>142</v>
      </c>
      <c r="G127" s="22"/>
      <c r="H127" s="22"/>
      <c r="I127" s="22"/>
      <c r="J127" s="22"/>
      <c r="K127" s="22"/>
      <c r="L127" s="49"/>
      <c r="M127" s="64" t="s">
        <v>133</v>
      </c>
      <c r="N127" s="22" t="s">
        <v>169</v>
      </c>
      <c r="O127" s="22"/>
      <c r="P127" s="22"/>
      <c r="Q127" s="49"/>
    </row>
    <row r="128" spans="2:17" ht="12.75">
      <c r="B128" s="18"/>
      <c r="C128" s="46"/>
      <c r="D128" s="48"/>
      <c r="E128" s="49"/>
      <c r="F128" s="52" t="s">
        <v>236</v>
      </c>
      <c r="G128" s="22"/>
      <c r="H128" s="22"/>
      <c r="I128" s="22"/>
      <c r="J128" s="22"/>
      <c r="K128" s="22"/>
      <c r="L128" s="49"/>
      <c r="M128" s="64" t="s">
        <v>135</v>
      </c>
      <c r="N128" s="22" t="s">
        <v>117</v>
      </c>
      <c r="O128" s="22"/>
      <c r="P128" s="22"/>
      <c r="Q128" s="49"/>
    </row>
    <row r="129" spans="2:17" ht="12.75">
      <c r="B129" s="18"/>
      <c r="C129" s="46"/>
      <c r="D129" s="48"/>
      <c r="E129" s="49"/>
      <c r="F129" s="52"/>
      <c r="G129" s="22"/>
      <c r="H129" s="22"/>
      <c r="I129" s="22"/>
      <c r="J129" s="22"/>
      <c r="K129" s="22"/>
      <c r="L129" s="49"/>
      <c r="M129" s="64"/>
      <c r="N129" s="22"/>
      <c r="O129" s="22"/>
      <c r="P129" s="22"/>
      <c r="Q129" s="49"/>
    </row>
    <row r="130" spans="2:17" ht="12.75">
      <c r="B130" s="18"/>
      <c r="C130" s="46"/>
      <c r="D130" s="48"/>
      <c r="E130" s="49"/>
      <c r="F130" s="52"/>
      <c r="G130" s="22"/>
      <c r="H130" s="22"/>
      <c r="I130" s="22"/>
      <c r="J130" s="22"/>
      <c r="K130" s="22"/>
      <c r="L130" s="49"/>
      <c r="M130" s="64"/>
      <c r="N130" s="22"/>
      <c r="O130" s="22"/>
      <c r="P130" s="22"/>
      <c r="Q130" s="49"/>
    </row>
    <row r="131" spans="2:17" ht="12.75">
      <c r="B131" s="18"/>
      <c r="C131" s="46"/>
      <c r="D131" s="48"/>
      <c r="E131" s="49"/>
      <c r="F131" s="52"/>
      <c r="G131" s="22"/>
      <c r="H131" s="22"/>
      <c r="I131" s="22"/>
      <c r="J131" s="22"/>
      <c r="K131" s="22"/>
      <c r="L131" s="49"/>
      <c r="M131" s="64"/>
      <c r="N131" s="22"/>
      <c r="O131" s="22"/>
      <c r="P131" s="22"/>
      <c r="Q131" s="49"/>
    </row>
    <row r="132" spans="2:17" ht="12.75">
      <c r="B132" s="18"/>
      <c r="C132" s="45"/>
      <c r="D132" s="86"/>
      <c r="E132" s="87"/>
      <c r="F132" s="52"/>
      <c r="G132" s="22"/>
      <c r="H132" s="22"/>
      <c r="I132" s="22"/>
      <c r="J132" s="22"/>
      <c r="K132" s="22"/>
      <c r="L132" s="49"/>
      <c r="M132" s="22"/>
      <c r="N132" s="22"/>
      <c r="O132" s="22"/>
      <c r="P132" s="22"/>
      <c r="Q132" s="49"/>
    </row>
    <row r="133" spans="2:17" ht="12.75">
      <c r="B133" s="18"/>
      <c r="C133" s="45" t="s">
        <v>82</v>
      </c>
      <c r="D133" s="86" t="s">
        <v>335</v>
      </c>
      <c r="E133" s="87"/>
      <c r="F133" s="52" t="s">
        <v>122</v>
      </c>
      <c r="G133" s="22"/>
      <c r="H133" s="22"/>
      <c r="I133" s="22"/>
      <c r="J133" s="22"/>
      <c r="K133" s="22"/>
      <c r="L133" s="49"/>
      <c r="M133" s="22" t="s">
        <v>319</v>
      </c>
      <c r="N133" s="22"/>
      <c r="O133" s="22"/>
      <c r="P133" s="22"/>
      <c r="Q133" s="49"/>
    </row>
    <row r="134" spans="2:17" ht="12.75">
      <c r="B134" s="18"/>
      <c r="C134" s="46"/>
      <c r="D134" s="86" t="s">
        <v>304</v>
      </c>
      <c r="E134" s="87"/>
      <c r="F134" s="52" t="s">
        <v>123</v>
      </c>
      <c r="G134" s="22"/>
      <c r="H134" s="22"/>
      <c r="I134" s="22"/>
      <c r="J134" s="22"/>
      <c r="K134" s="22"/>
      <c r="L134" s="49"/>
      <c r="M134" s="70" t="s">
        <v>321</v>
      </c>
      <c r="N134" s="22"/>
      <c r="O134" s="22"/>
      <c r="P134" s="22"/>
      <c r="Q134" s="49"/>
    </row>
    <row r="135" spans="2:17" ht="12.75">
      <c r="B135" s="18"/>
      <c r="C135" s="46"/>
      <c r="D135" s="48"/>
      <c r="E135" s="49"/>
      <c r="G135" s="22"/>
      <c r="H135" s="22"/>
      <c r="I135" s="22"/>
      <c r="J135" s="22"/>
      <c r="K135" s="22"/>
      <c r="L135" s="49"/>
      <c r="M135" s="70" t="s">
        <v>171</v>
      </c>
      <c r="N135" s="22"/>
      <c r="O135" s="22"/>
      <c r="P135" s="22"/>
      <c r="Q135" s="49"/>
    </row>
    <row r="136" spans="2:17" ht="12.75">
      <c r="B136" s="18"/>
      <c r="C136" s="46"/>
      <c r="D136" s="48"/>
      <c r="E136" s="49"/>
      <c r="F136" s="52" t="s">
        <v>124</v>
      </c>
      <c r="G136" s="22"/>
      <c r="H136" s="22"/>
      <c r="I136" s="22"/>
      <c r="J136" s="22"/>
      <c r="K136" s="22"/>
      <c r="L136" s="49"/>
      <c r="M136" s="64" t="s">
        <v>131</v>
      </c>
      <c r="N136" s="22" t="s">
        <v>121</v>
      </c>
      <c r="O136" s="22"/>
      <c r="P136" s="22"/>
      <c r="Q136" s="49"/>
    </row>
    <row r="137" spans="2:17" ht="12.75">
      <c r="B137" s="18"/>
      <c r="C137" s="46"/>
      <c r="D137" s="48"/>
      <c r="E137" s="49"/>
      <c r="F137" s="52" t="s">
        <v>125</v>
      </c>
      <c r="G137" s="22"/>
      <c r="H137" s="22"/>
      <c r="I137" s="22"/>
      <c r="J137" s="22"/>
      <c r="K137" s="22"/>
      <c r="L137" s="49"/>
      <c r="M137" s="64" t="s">
        <v>132</v>
      </c>
      <c r="N137" s="22" t="s">
        <v>322</v>
      </c>
      <c r="O137" s="22"/>
      <c r="P137" s="22"/>
      <c r="Q137" s="49"/>
    </row>
    <row r="138" spans="2:17" ht="12.75">
      <c r="B138" s="18"/>
      <c r="C138" s="46"/>
      <c r="D138" s="48"/>
      <c r="E138" s="49"/>
      <c r="F138" s="52" t="s">
        <v>148</v>
      </c>
      <c r="G138" s="22"/>
      <c r="H138" s="22"/>
      <c r="I138" s="22"/>
      <c r="J138" s="22"/>
      <c r="K138" s="22"/>
      <c r="L138" s="49"/>
      <c r="M138" s="64" t="s">
        <v>133</v>
      </c>
      <c r="N138" s="22" t="s">
        <v>298</v>
      </c>
      <c r="O138" s="22"/>
      <c r="P138" s="22"/>
      <c r="Q138" s="49"/>
    </row>
    <row r="139" spans="2:17" ht="12.75">
      <c r="B139" s="18"/>
      <c r="C139" s="46"/>
      <c r="D139" s="48"/>
      <c r="E139" s="49"/>
      <c r="F139" s="52" t="s">
        <v>126</v>
      </c>
      <c r="G139" s="22"/>
      <c r="H139" s="22"/>
      <c r="I139" s="22"/>
      <c r="J139" s="22"/>
      <c r="K139" s="22"/>
      <c r="L139" s="49"/>
      <c r="M139" t="s">
        <v>135</v>
      </c>
      <c r="N139" s="22" t="s">
        <v>147</v>
      </c>
      <c r="O139" s="22"/>
      <c r="P139" s="22"/>
      <c r="Q139" s="49"/>
    </row>
    <row r="140" spans="2:17" ht="12.75">
      <c r="B140" s="18"/>
      <c r="C140" s="46"/>
      <c r="D140" s="48"/>
      <c r="E140" s="49"/>
      <c r="F140" s="52"/>
      <c r="G140" s="22"/>
      <c r="H140" s="22"/>
      <c r="I140" s="22"/>
      <c r="J140" s="22"/>
      <c r="K140" s="22"/>
      <c r="L140" s="49"/>
      <c r="M140" s="64" t="s">
        <v>136</v>
      </c>
      <c r="N140" s="22" t="s">
        <v>138</v>
      </c>
      <c r="O140" s="22"/>
      <c r="P140" s="22"/>
      <c r="Q140" s="49"/>
    </row>
    <row r="141" spans="2:17" ht="12.75">
      <c r="B141" s="18"/>
      <c r="C141" s="46"/>
      <c r="D141" s="48"/>
      <c r="E141" s="49"/>
      <c r="F141" s="52" t="s">
        <v>127</v>
      </c>
      <c r="G141" s="22"/>
      <c r="H141" s="22"/>
      <c r="I141" s="22"/>
      <c r="J141" s="22"/>
      <c r="K141" s="22"/>
      <c r="L141" s="49"/>
      <c r="M141" s="69" t="s">
        <v>137</v>
      </c>
      <c r="N141" s="22" t="s">
        <v>139</v>
      </c>
      <c r="O141" s="22"/>
      <c r="P141" s="22"/>
      <c r="Q141" s="49"/>
    </row>
    <row r="142" spans="2:17" ht="12.75">
      <c r="B142" s="18"/>
      <c r="C142" s="46"/>
      <c r="D142" s="48"/>
      <c r="E142" s="49"/>
      <c r="F142" s="52"/>
      <c r="G142" s="22"/>
      <c r="H142" s="22"/>
      <c r="I142" s="22"/>
      <c r="J142" s="22"/>
      <c r="K142" s="22"/>
      <c r="L142" s="49"/>
      <c r="N142" t="s">
        <v>129</v>
      </c>
      <c r="O142" s="22"/>
      <c r="P142" s="22"/>
      <c r="Q142" s="49"/>
    </row>
    <row r="143" spans="2:17" ht="12.75">
      <c r="B143" s="18"/>
      <c r="C143" s="46"/>
      <c r="D143" s="48"/>
      <c r="E143" s="49"/>
      <c r="F143" s="52" t="s">
        <v>318</v>
      </c>
      <c r="G143" s="22"/>
      <c r="H143" s="22"/>
      <c r="I143" s="22"/>
      <c r="J143" s="22"/>
      <c r="K143" s="22"/>
      <c r="L143" s="49"/>
      <c r="M143" s="69"/>
      <c r="N143" t="s">
        <v>130</v>
      </c>
      <c r="O143" s="22"/>
      <c r="P143" s="22"/>
      <c r="Q143" s="49"/>
    </row>
    <row r="144" spans="2:17" ht="12.75">
      <c r="B144" s="18"/>
      <c r="C144" s="46"/>
      <c r="D144" s="48"/>
      <c r="E144" s="49"/>
      <c r="F144" s="52" t="s">
        <v>128</v>
      </c>
      <c r="G144" s="22"/>
      <c r="H144" s="22"/>
      <c r="I144" s="22"/>
      <c r="J144" s="22"/>
      <c r="K144" s="22"/>
      <c r="L144" s="49"/>
      <c r="M144" s="48" t="s">
        <v>320</v>
      </c>
      <c r="N144" s="22" t="s">
        <v>117</v>
      </c>
      <c r="P144" s="22"/>
      <c r="Q144" s="49"/>
    </row>
    <row r="145" spans="2:17" ht="12.75" customHeight="1">
      <c r="B145" s="18"/>
      <c r="C145" s="46"/>
      <c r="D145" s="48"/>
      <c r="E145" s="49"/>
      <c r="F145" s="52"/>
      <c r="G145" s="22"/>
      <c r="H145" s="22"/>
      <c r="I145" s="22"/>
      <c r="J145" s="22"/>
      <c r="K145" s="22"/>
      <c r="L145" s="22"/>
      <c r="M145" s="48"/>
      <c r="N145" s="22"/>
      <c r="O145" s="22"/>
      <c r="P145" s="22"/>
      <c r="Q145" s="49"/>
    </row>
    <row r="146" spans="2:17" ht="12.75">
      <c r="B146" s="18"/>
      <c r="C146" s="45" t="s">
        <v>299</v>
      </c>
      <c r="D146" s="48"/>
      <c r="E146" s="49"/>
      <c r="F146" s="52" t="s">
        <v>140</v>
      </c>
      <c r="G146" s="22"/>
      <c r="H146" s="22"/>
      <c r="I146" s="22"/>
      <c r="J146" s="22"/>
      <c r="K146" s="22"/>
      <c r="L146" s="22"/>
      <c r="M146" s="48"/>
      <c r="N146" s="22"/>
      <c r="O146" s="22"/>
      <c r="P146" s="22"/>
      <c r="Q146" s="49"/>
    </row>
    <row r="147" spans="2:17" ht="12.75">
      <c r="B147" s="18"/>
      <c r="C147" s="46"/>
      <c r="D147" s="48"/>
      <c r="E147" s="49"/>
      <c r="F147" s="52" t="s">
        <v>144</v>
      </c>
      <c r="G147" s="22"/>
      <c r="H147" s="22"/>
      <c r="I147" s="22"/>
      <c r="J147" s="22"/>
      <c r="K147" s="22"/>
      <c r="L147" s="22"/>
      <c r="M147" s="48"/>
      <c r="N147" s="22"/>
      <c r="O147" s="22"/>
      <c r="P147" s="22"/>
      <c r="Q147" s="49"/>
    </row>
    <row r="148" spans="2:17" ht="12.75">
      <c r="B148" s="18"/>
      <c r="C148" s="46"/>
      <c r="D148" s="48"/>
      <c r="E148" s="49"/>
      <c r="F148" s="52" t="s">
        <v>231</v>
      </c>
      <c r="G148" s="22"/>
      <c r="H148" s="22"/>
      <c r="I148" s="22"/>
      <c r="J148" s="22"/>
      <c r="K148" s="22"/>
      <c r="L148" s="22"/>
      <c r="M148" s="48"/>
      <c r="N148" s="22"/>
      <c r="O148" s="22"/>
      <c r="P148" s="22"/>
      <c r="Q148" s="49"/>
    </row>
    <row r="149" spans="2:17" ht="12.75">
      <c r="B149" s="18"/>
      <c r="C149" s="46"/>
      <c r="D149" s="48"/>
      <c r="E149" s="49"/>
      <c r="F149" s="52" t="s">
        <v>232</v>
      </c>
      <c r="G149" s="22"/>
      <c r="H149" s="22"/>
      <c r="I149" s="22"/>
      <c r="J149" s="22"/>
      <c r="K149" s="22"/>
      <c r="L149" s="22"/>
      <c r="M149" s="48"/>
      <c r="N149" s="22"/>
      <c r="O149" s="22"/>
      <c r="P149" s="22"/>
      <c r="Q149" s="49"/>
    </row>
    <row r="150" spans="2:17" ht="9" customHeight="1">
      <c r="B150" s="18"/>
      <c r="C150" s="74"/>
      <c r="D150" s="50"/>
      <c r="E150" s="51"/>
      <c r="F150" s="75"/>
      <c r="G150" s="12"/>
      <c r="H150" s="12"/>
      <c r="I150" s="12"/>
      <c r="J150" s="12"/>
      <c r="K150" s="12"/>
      <c r="L150" s="12"/>
      <c r="M150" s="50"/>
      <c r="N150" s="12"/>
      <c r="O150" s="12"/>
      <c r="P150" s="12"/>
      <c r="Q150" s="51"/>
    </row>
    <row r="151" spans="2:18" ht="12.75">
      <c r="B151" s="18"/>
      <c r="C151" s="79"/>
      <c r="D151" s="78"/>
      <c r="E151" s="78"/>
      <c r="F151" s="80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</row>
    <row r="152" ht="12.75">
      <c r="B152" s="18"/>
    </row>
    <row r="153" spans="2:17" ht="12.75">
      <c r="B153" s="18"/>
      <c r="Q153" s="23" t="s">
        <v>65</v>
      </c>
    </row>
    <row r="154" spans="2:17" ht="12.75">
      <c r="B154" s="18"/>
      <c r="Q154">
        <v>3</v>
      </c>
    </row>
    <row r="155" ht="12.75">
      <c r="B155" s="18"/>
    </row>
    <row r="156" ht="12.75">
      <c r="B156" s="18"/>
    </row>
    <row r="157" spans="2:3" ht="12.75">
      <c r="B157" s="18" t="s">
        <v>86</v>
      </c>
      <c r="C157" s="17" t="s">
        <v>314</v>
      </c>
    </row>
    <row r="158" ht="12.75">
      <c r="B158" s="18"/>
    </row>
    <row r="159" spans="2:17" ht="12.75">
      <c r="B159" s="18"/>
      <c r="C159" s="34"/>
      <c r="D159" s="36" t="s">
        <v>104</v>
      </c>
      <c r="E159" s="37"/>
      <c r="F159" s="40"/>
      <c r="G159" s="41"/>
      <c r="H159" s="41"/>
      <c r="I159" s="41"/>
      <c r="J159" s="41"/>
      <c r="K159" s="41"/>
      <c r="L159" s="42"/>
      <c r="M159" s="41"/>
      <c r="N159" s="41"/>
      <c r="O159" s="41"/>
      <c r="P159" s="41"/>
      <c r="Q159" s="42"/>
    </row>
    <row r="160" spans="2:17" ht="12.75">
      <c r="B160" s="18"/>
      <c r="C160" s="35" t="s">
        <v>64</v>
      </c>
      <c r="D160" s="38" t="s">
        <v>105</v>
      </c>
      <c r="E160" s="39"/>
      <c r="F160" s="38" t="s">
        <v>106</v>
      </c>
      <c r="G160" s="43"/>
      <c r="H160" s="43"/>
      <c r="I160" s="43"/>
      <c r="J160" s="43"/>
      <c r="K160" s="43"/>
      <c r="L160" s="39"/>
      <c r="M160" s="43" t="s">
        <v>107</v>
      </c>
      <c r="N160" s="43"/>
      <c r="O160" s="43"/>
      <c r="P160" s="43"/>
      <c r="Q160" s="39"/>
    </row>
    <row r="161" spans="2:18" ht="6" customHeight="1">
      <c r="B161" s="18"/>
      <c r="C161" s="76"/>
      <c r="D161" s="40"/>
      <c r="E161" s="22"/>
      <c r="F161" s="77"/>
      <c r="G161" s="22"/>
      <c r="H161" s="22"/>
      <c r="I161" s="22"/>
      <c r="J161" s="22"/>
      <c r="K161" s="22"/>
      <c r="L161" s="22"/>
      <c r="M161" s="40"/>
      <c r="N161" s="22"/>
      <c r="O161" s="22"/>
      <c r="P161" s="22"/>
      <c r="Q161" s="22"/>
      <c r="R161" s="48"/>
    </row>
    <row r="162" spans="2:18" ht="12.75" customHeight="1">
      <c r="B162" s="18"/>
      <c r="C162" s="45" t="s">
        <v>300</v>
      </c>
      <c r="D162" s="48"/>
      <c r="E162" s="49"/>
      <c r="F162" s="52" t="s">
        <v>141</v>
      </c>
      <c r="G162" s="22"/>
      <c r="H162" s="22"/>
      <c r="I162" s="22"/>
      <c r="J162" s="22"/>
      <c r="K162" s="22"/>
      <c r="L162" s="22"/>
      <c r="M162" s="48"/>
      <c r="O162" s="22"/>
      <c r="P162" s="22"/>
      <c r="Q162" s="49"/>
      <c r="R162" s="22"/>
    </row>
    <row r="163" spans="2:18" ht="12.75" customHeight="1">
      <c r="B163" s="18"/>
      <c r="C163" s="46"/>
      <c r="D163" s="48"/>
      <c r="E163" s="49"/>
      <c r="F163" s="52" t="s">
        <v>145</v>
      </c>
      <c r="G163" s="22"/>
      <c r="H163" s="22"/>
      <c r="I163" s="22"/>
      <c r="J163" s="22"/>
      <c r="K163" s="22"/>
      <c r="L163" s="22"/>
      <c r="M163" s="48"/>
      <c r="N163" s="22"/>
      <c r="O163" s="22"/>
      <c r="P163" s="22"/>
      <c r="Q163" s="49"/>
      <c r="R163" s="22"/>
    </row>
    <row r="164" spans="2:18" ht="12.75" customHeight="1">
      <c r="B164" s="18"/>
      <c r="C164" s="46"/>
      <c r="D164" s="48"/>
      <c r="E164" s="49"/>
      <c r="F164" s="52" t="s">
        <v>146</v>
      </c>
      <c r="G164" s="22"/>
      <c r="H164" s="22"/>
      <c r="I164" s="22"/>
      <c r="J164" s="22"/>
      <c r="K164" s="22"/>
      <c r="L164" s="22"/>
      <c r="M164" s="48"/>
      <c r="N164" s="22"/>
      <c r="O164" s="22"/>
      <c r="P164" s="22"/>
      <c r="Q164" s="49"/>
      <c r="R164" s="22"/>
    </row>
    <row r="165" spans="2:18" ht="12.75" customHeight="1">
      <c r="B165" s="18"/>
      <c r="C165" s="46"/>
      <c r="D165" s="48"/>
      <c r="E165" s="49"/>
      <c r="F165" s="52" t="s">
        <v>152</v>
      </c>
      <c r="G165" s="22"/>
      <c r="H165" s="22"/>
      <c r="I165" s="22"/>
      <c r="J165" s="22"/>
      <c r="K165" s="22"/>
      <c r="L165" s="22"/>
      <c r="M165" s="48"/>
      <c r="N165" s="22"/>
      <c r="O165" s="22"/>
      <c r="P165" s="22"/>
      <c r="Q165" s="49"/>
      <c r="R165" s="22"/>
    </row>
    <row r="166" spans="2:18" ht="12.75" customHeight="1">
      <c r="B166" s="18"/>
      <c r="C166" s="46"/>
      <c r="D166" s="48"/>
      <c r="E166" s="49"/>
      <c r="F166" s="52" t="s">
        <v>151</v>
      </c>
      <c r="G166" s="22"/>
      <c r="H166" s="22"/>
      <c r="I166" s="22"/>
      <c r="J166" s="22"/>
      <c r="K166" s="22"/>
      <c r="L166" s="22"/>
      <c r="M166" s="48"/>
      <c r="N166" s="22"/>
      <c r="O166" s="22"/>
      <c r="P166" s="22"/>
      <c r="Q166" s="49"/>
      <c r="R166" s="22"/>
    </row>
    <row r="167" spans="2:18" ht="12.75" customHeight="1">
      <c r="B167" s="18"/>
      <c r="C167" s="69"/>
      <c r="D167" s="48"/>
      <c r="E167" s="22"/>
      <c r="F167" s="52"/>
      <c r="G167" s="22"/>
      <c r="H167" s="22"/>
      <c r="I167" s="22"/>
      <c r="J167" s="22"/>
      <c r="K167" s="22"/>
      <c r="L167" s="22"/>
      <c r="M167" s="48"/>
      <c r="N167" s="22"/>
      <c r="O167" s="22"/>
      <c r="P167" s="22"/>
      <c r="Q167" s="49"/>
      <c r="R167" s="22"/>
    </row>
    <row r="168" spans="2:17" ht="12.75">
      <c r="B168" s="18"/>
      <c r="C168" s="45" t="s">
        <v>301</v>
      </c>
      <c r="D168" s="48"/>
      <c r="E168" s="49"/>
      <c r="F168" s="52" t="s">
        <v>143</v>
      </c>
      <c r="G168" s="22"/>
      <c r="H168" s="22"/>
      <c r="I168" s="22"/>
      <c r="J168" s="22"/>
      <c r="K168" s="22"/>
      <c r="L168" s="22"/>
      <c r="M168" s="48"/>
      <c r="N168" s="22"/>
      <c r="O168" s="22"/>
      <c r="P168" s="22"/>
      <c r="Q168" s="49"/>
    </row>
    <row r="169" spans="2:17" ht="12.75">
      <c r="B169" s="18"/>
      <c r="C169" s="46"/>
      <c r="D169" s="48"/>
      <c r="E169" s="49"/>
      <c r="F169" s="52" t="s">
        <v>154</v>
      </c>
      <c r="G169" s="22"/>
      <c r="H169" s="22"/>
      <c r="I169" s="22"/>
      <c r="J169" s="22"/>
      <c r="K169" s="22"/>
      <c r="L169" s="22"/>
      <c r="M169" s="48"/>
      <c r="N169" s="22"/>
      <c r="O169" s="22"/>
      <c r="P169" s="22"/>
      <c r="Q169" s="49"/>
    </row>
    <row r="170" spans="2:17" ht="12.75">
      <c r="B170" s="18"/>
      <c r="C170" s="46"/>
      <c r="D170" s="48"/>
      <c r="E170" s="49"/>
      <c r="F170" s="52" t="s">
        <v>157</v>
      </c>
      <c r="G170" s="22"/>
      <c r="H170" s="22"/>
      <c r="I170" s="22"/>
      <c r="J170" s="22"/>
      <c r="K170" s="22"/>
      <c r="L170" s="22"/>
      <c r="M170" s="48"/>
      <c r="N170" s="22"/>
      <c r="O170" s="22"/>
      <c r="P170" s="22"/>
      <c r="Q170" s="49"/>
    </row>
    <row r="171" spans="2:17" ht="12.75">
      <c r="B171" s="18"/>
      <c r="C171" s="46"/>
      <c r="D171" s="48"/>
      <c r="E171" s="49"/>
      <c r="F171" s="52" t="s">
        <v>156</v>
      </c>
      <c r="G171" s="22"/>
      <c r="H171" s="22"/>
      <c r="I171" s="22"/>
      <c r="J171" s="22"/>
      <c r="K171" s="22"/>
      <c r="L171" s="22"/>
      <c r="M171" s="48"/>
      <c r="N171" s="22"/>
      <c r="O171" s="22"/>
      <c r="P171" s="22"/>
      <c r="Q171" s="49"/>
    </row>
    <row r="172" spans="2:17" ht="12.75">
      <c r="B172" s="18"/>
      <c r="C172" s="46"/>
      <c r="D172" s="48"/>
      <c r="E172" s="49"/>
      <c r="F172" s="52" t="s">
        <v>158</v>
      </c>
      <c r="G172" s="22"/>
      <c r="H172" s="22"/>
      <c r="I172" s="22"/>
      <c r="J172" s="22"/>
      <c r="K172" s="22"/>
      <c r="L172" s="22"/>
      <c r="M172" s="48"/>
      <c r="N172" s="22"/>
      <c r="O172" s="22"/>
      <c r="P172" s="22"/>
      <c r="Q172" s="49"/>
    </row>
    <row r="173" spans="2:17" ht="12.75">
      <c r="B173" s="18"/>
      <c r="C173" s="46"/>
      <c r="D173" s="48"/>
      <c r="E173" s="49"/>
      <c r="F173" s="52"/>
      <c r="G173" s="22"/>
      <c r="H173" s="22"/>
      <c r="I173" s="22"/>
      <c r="J173" s="22"/>
      <c r="K173" s="22"/>
      <c r="L173" s="22"/>
      <c r="M173" s="48"/>
      <c r="N173" s="22"/>
      <c r="O173" s="22"/>
      <c r="P173" s="22"/>
      <c r="Q173" s="49"/>
    </row>
    <row r="174" spans="2:17" ht="12.75">
      <c r="B174" s="18"/>
      <c r="C174" s="45" t="s">
        <v>302</v>
      </c>
      <c r="D174" s="48"/>
      <c r="E174" s="49"/>
      <c r="F174" s="52" t="s">
        <v>149</v>
      </c>
      <c r="G174" s="22"/>
      <c r="H174" s="22"/>
      <c r="I174" s="22"/>
      <c r="J174" s="22"/>
      <c r="K174" s="22"/>
      <c r="L174" s="22"/>
      <c r="M174" s="48"/>
      <c r="N174" s="22"/>
      <c r="O174" s="22"/>
      <c r="P174" s="22"/>
      <c r="Q174" s="49"/>
    </row>
    <row r="175" spans="2:17" ht="12.75">
      <c r="B175" s="18"/>
      <c r="C175" s="46"/>
      <c r="D175" s="48"/>
      <c r="E175" s="49"/>
      <c r="F175" s="52" t="s">
        <v>150</v>
      </c>
      <c r="G175" s="22"/>
      <c r="H175" s="22"/>
      <c r="I175" s="22"/>
      <c r="J175" s="22"/>
      <c r="K175" s="22"/>
      <c r="L175" s="22"/>
      <c r="M175" s="48"/>
      <c r="N175" s="22"/>
      <c r="O175" s="22"/>
      <c r="P175" s="22"/>
      <c r="Q175" s="49"/>
    </row>
    <row r="176" spans="2:17" ht="12.75">
      <c r="B176" s="18"/>
      <c r="C176" s="46"/>
      <c r="D176" s="48"/>
      <c r="E176" s="49"/>
      <c r="F176" s="52" t="s">
        <v>153</v>
      </c>
      <c r="G176" s="22"/>
      <c r="H176" s="22"/>
      <c r="I176" s="22"/>
      <c r="J176" s="22"/>
      <c r="K176" s="22"/>
      <c r="L176" s="22"/>
      <c r="M176" s="48"/>
      <c r="N176" s="22"/>
      <c r="O176" s="22"/>
      <c r="P176" s="22"/>
      <c r="Q176" s="49"/>
    </row>
    <row r="177" spans="2:17" ht="12.75">
      <c r="B177" s="18"/>
      <c r="C177" s="46"/>
      <c r="D177" s="48"/>
      <c r="E177" s="49"/>
      <c r="F177" s="52"/>
      <c r="G177" s="22"/>
      <c r="H177" s="22"/>
      <c r="I177" s="22"/>
      <c r="J177" s="22"/>
      <c r="K177" s="22"/>
      <c r="L177" s="22"/>
      <c r="M177" s="48"/>
      <c r="N177" s="22"/>
      <c r="O177" s="22"/>
      <c r="P177" s="22"/>
      <c r="Q177" s="49"/>
    </row>
    <row r="178" spans="2:17" ht="12.75">
      <c r="B178" s="18"/>
      <c r="C178" s="45" t="s">
        <v>303</v>
      </c>
      <c r="D178" s="86" t="s">
        <v>304</v>
      </c>
      <c r="E178" s="87"/>
      <c r="F178" s="52" t="s">
        <v>305</v>
      </c>
      <c r="G178" s="22"/>
      <c r="H178" s="22"/>
      <c r="I178" s="22"/>
      <c r="J178" s="22"/>
      <c r="K178" s="22"/>
      <c r="L178" s="22"/>
      <c r="M178" s="48"/>
      <c r="N178" s="22"/>
      <c r="O178" s="22"/>
      <c r="P178" s="22"/>
      <c r="Q178" s="49"/>
    </row>
    <row r="179" spans="2:17" ht="12.75">
      <c r="B179" s="18"/>
      <c r="C179" s="46"/>
      <c r="D179" s="48"/>
      <c r="E179" s="49"/>
      <c r="F179" s="52" t="s">
        <v>306</v>
      </c>
      <c r="G179" s="22"/>
      <c r="H179" s="22"/>
      <c r="I179" s="22"/>
      <c r="J179" s="22"/>
      <c r="K179" s="22"/>
      <c r="L179" s="22"/>
      <c r="M179" s="48"/>
      <c r="N179" s="22"/>
      <c r="O179" s="22"/>
      <c r="P179" s="22"/>
      <c r="Q179" s="49"/>
    </row>
    <row r="180" spans="2:17" ht="12.75">
      <c r="B180" s="18"/>
      <c r="C180" s="46"/>
      <c r="D180" s="48"/>
      <c r="E180" s="49"/>
      <c r="F180" s="52" t="s">
        <v>232</v>
      </c>
      <c r="G180" s="22"/>
      <c r="H180" s="22"/>
      <c r="I180" s="22"/>
      <c r="J180" s="22"/>
      <c r="K180" s="22"/>
      <c r="L180" s="22"/>
      <c r="M180" s="48"/>
      <c r="N180" s="22"/>
      <c r="O180" s="22"/>
      <c r="P180" s="22"/>
      <c r="Q180" s="49"/>
    </row>
    <row r="181" spans="2:17" ht="9" customHeight="1">
      <c r="B181" s="18"/>
      <c r="C181" s="47"/>
      <c r="D181" s="50"/>
      <c r="E181" s="51"/>
      <c r="F181" s="50"/>
      <c r="G181" s="12"/>
      <c r="H181" s="12"/>
      <c r="I181" s="12"/>
      <c r="J181" s="12"/>
      <c r="K181" s="12"/>
      <c r="L181" s="12"/>
      <c r="M181" s="50"/>
      <c r="N181" s="12"/>
      <c r="O181" s="12"/>
      <c r="P181" s="12"/>
      <c r="Q181" s="51"/>
    </row>
    <row r="182" ht="12.75">
      <c r="B182" s="18"/>
    </row>
    <row r="183" ht="12.75">
      <c r="B183" s="18"/>
    </row>
    <row r="184" spans="2:3" ht="12.75">
      <c r="B184" s="18" t="s">
        <v>87</v>
      </c>
      <c r="C184" s="17" t="s">
        <v>161</v>
      </c>
    </row>
    <row r="185" ht="6" customHeight="1">
      <c r="B185" s="18"/>
    </row>
    <row r="186" spans="2:3" ht="12.75">
      <c r="B186" s="18"/>
      <c r="C186" t="s">
        <v>166</v>
      </c>
    </row>
    <row r="187" spans="2:3" ht="12.75">
      <c r="B187" s="18"/>
      <c r="C187" t="s">
        <v>261</v>
      </c>
    </row>
    <row r="188" spans="2:3" ht="12.75">
      <c r="B188" s="18"/>
      <c r="C188" t="s">
        <v>15</v>
      </c>
    </row>
    <row r="189" ht="12.75">
      <c r="B189" s="18"/>
    </row>
    <row r="190" spans="2:3" ht="12.75">
      <c r="B190" s="18" t="s">
        <v>88</v>
      </c>
      <c r="C190" s="17" t="s">
        <v>52</v>
      </c>
    </row>
    <row r="191" ht="6" customHeight="1">
      <c r="B191" s="18"/>
    </row>
    <row r="192" spans="2:3" ht="12.75">
      <c r="B192" s="18"/>
      <c r="C192" t="s">
        <v>53</v>
      </c>
    </row>
    <row r="193" ht="8.25" customHeight="1">
      <c r="B193" s="18"/>
    </row>
    <row r="194" spans="2:14" ht="12.75">
      <c r="B194" s="18"/>
      <c r="C194" t="s">
        <v>15</v>
      </c>
      <c r="I194" s="13"/>
      <c r="J194" s="4" t="s">
        <v>162</v>
      </c>
      <c r="K194" s="4"/>
      <c r="L194" s="4" t="s">
        <v>163</v>
      </c>
      <c r="M194" s="4"/>
      <c r="N194" s="4" t="s">
        <v>54</v>
      </c>
    </row>
    <row r="195" spans="2:14" ht="12.75">
      <c r="B195" s="18"/>
      <c r="I195" s="13"/>
      <c r="J195" s="3" t="s">
        <v>9</v>
      </c>
      <c r="K195" s="3"/>
      <c r="L195" s="3" t="s">
        <v>9</v>
      </c>
      <c r="M195" s="13"/>
      <c r="N195" s="3" t="s">
        <v>9</v>
      </c>
    </row>
    <row r="196" ht="4.5" customHeight="1">
      <c r="B196" s="18"/>
    </row>
    <row r="197" spans="2:14" ht="12.75">
      <c r="B197" s="18"/>
      <c r="D197" t="s">
        <v>55</v>
      </c>
      <c r="J197" s="1">
        <f>53466+26000</f>
        <v>79466</v>
      </c>
      <c r="K197" s="1"/>
      <c r="L197" s="1">
        <v>14001</v>
      </c>
      <c r="M197" s="1"/>
      <c r="N197" s="1">
        <f>+L197+J197</f>
        <v>93467</v>
      </c>
    </row>
    <row r="198" spans="2:14" ht="12.75">
      <c r="B198" s="18"/>
      <c r="D198" t="s">
        <v>56</v>
      </c>
      <c r="J198" s="1">
        <f>858136+113672+798887+132829-1</f>
        <v>1903523</v>
      </c>
      <c r="K198" s="1"/>
      <c r="L198" s="1">
        <f>'BS'!I62-Notes!L197</f>
        <v>40000</v>
      </c>
      <c r="M198" s="1"/>
      <c r="N198" s="1">
        <f>+L198+J198</f>
        <v>1943523</v>
      </c>
    </row>
    <row r="199" spans="2:14" ht="13.5" thickBot="1">
      <c r="B199" s="18"/>
      <c r="J199" s="21">
        <f>SUM(J197:J198)</f>
        <v>1982989</v>
      </c>
      <c r="K199" s="29"/>
      <c r="L199" s="21">
        <f>SUM(L197:L198)</f>
        <v>54001</v>
      </c>
      <c r="M199" s="29"/>
      <c r="N199" s="21">
        <f>SUM(N197:N198)</f>
        <v>2036990</v>
      </c>
    </row>
    <row r="200" ht="13.5" thickTop="1">
      <c r="B200" s="18"/>
    </row>
    <row r="201" ht="3" customHeight="1">
      <c r="B201" s="18"/>
    </row>
    <row r="202" spans="2:3" ht="12.75">
      <c r="B202" s="18"/>
      <c r="C202" t="s">
        <v>262</v>
      </c>
    </row>
    <row r="203" spans="2:14" ht="12.75">
      <c r="B203" s="18"/>
      <c r="C203" s="13" t="s">
        <v>57</v>
      </c>
      <c r="D203" t="s">
        <v>58</v>
      </c>
      <c r="M203" s="1"/>
      <c r="N203" s="72">
        <v>1103108</v>
      </c>
    </row>
    <row r="204" spans="2:14" ht="12.75">
      <c r="B204" s="18"/>
      <c r="C204" s="13" t="s">
        <v>57</v>
      </c>
      <c r="D204" t="s">
        <v>59</v>
      </c>
      <c r="J204" t="s">
        <v>15</v>
      </c>
      <c r="M204" s="1"/>
      <c r="N204" s="72">
        <v>908757</v>
      </c>
    </row>
    <row r="205" spans="2:14" ht="12.75">
      <c r="B205" s="18"/>
      <c r="C205" s="13" t="s">
        <v>57</v>
      </c>
      <c r="D205" t="s">
        <v>38</v>
      </c>
      <c r="J205" t="s">
        <v>15</v>
      </c>
      <c r="M205" s="1"/>
      <c r="N205" s="72">
        <v>25125</v>
      </c>
    </row>
    <row r="206" spans="2:14" ht="13.5" thickBot="1">
      <c r="B206" s="18"/>
      <c r="M206" s="29"/>
      <c r="N206" s="21">
        <f>SUM(N203:N205)</f>
        <v>2036990</v>
      </c>
    </row>
    <row r="207" ht="13.5" thickTop="1">
      <c r="B207" s="18"/>
    </row>
    <row r="208" ht="12.75">
      <c r="B208" s="18"/>
    </row>
    <row r="209" spans="2:3" ht="12.75">
      <c r="B209" s="18" t="s">
        <v>89</v>
      </c>
      <c r="C209" s="17" t="s">
        <v>60</v>
      </c>
    </row>
    <row r="210" ht="6" customHeight="1">
      <c r="B210" s="18"/>
    </row>
    <row r="211" spans="2:16" ht="12.75">
      <c r="B211" s="18"/>
      <c r="C211" s="88" t="s">
        <v>101</v>
      </c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</row>
    <row r="212" spans="2:3" ht="12.75">
      <c r="B212" s="18"/>
      <c r="C212" t="s">
        <v>250</v>
      </c>
    </row>
    <row r="213" ht="12.75">
      <c r="B213" s="18"/>
    </row>
    <row r="214" ht="12.75">
      <c r="B214" s="18"/>
    </row>
    <row r="215" spans="2:3" ht="12.75">
      <c r="B215" s="18" t="s">
        <v>90</v>
      </c>
      <c r="C215" s="17" t="s">
        <v>61</v>
      </c>
    </row>
    <row r="216" ht="6" customHeight="1">
      <c r="B216" s="18"/>
    </row>
    <row r="217" spans="2:3" ht="12.75">
      <c r="B217" s="18"/>
      <c r="C217" t="s">
        <v>62</v>
      </c>
    </row>
    <row r="218" ht="12.75">
      <c r="B218" s="18"/>
    </row>
    <row r="219" ht="12.75">
      <c r="B219" s="18"/>
    </row>
    <row r="220" spans="2:3" ht="12.75">
      <c r="B220" s="18" t="s">
        <v>91</v>
      </c>
      <c r="C220" s="17" t="s">
        <v>63</v>
      </c>
    </row>
    <row r="221" ht="6" customHeight="1">
      <c r="B221" s="18"/>
    </row>
    <row r="222" spans="2:3" ht="12.75">
      <c r="B222" s="18"/>
      <c r="C222" t="s">
        <v>326</v>
      </c>
    </row>
    <row r="223" spans="2:4" ht="6.75" customHeight="1">
      <c r="B223" s="18"/>
      <c r="D223" s="61"/>
    </row>
    <row r="224" spans="2:5" ht="12.75">
      <c r="B224" s="18"/>
      <c r="C224" s="13" t="s">
        <v>251</v>
      </c>
      <c r="D224" s="61" t="s">
        <v>155</v>
      </c>
      <c r="E224" s="61"/>
    </row>
    <row r="225" spans="2:4" ht="12.75">
      <c r="B225" s="18"/>
      <c r="D225" t="s">
        <v>263</v>
      </c>
    </row>
    <row r="226" spans="2:4" ht="12.75">
      <c r="B226" s="18"/>
      <c r="D226" t="s">
        <v>264</v>
      </c>
    </row>
    <row r="227" ht="8.25" customHeight="1">
      <c r="B227" s="18"/>
    </row>
    <row r="228" spans="2:4" ht="12.75">
      <c r="B228" s="18"/>
      <c r="D228" t="s">
        <v>324</v>
      </c>
    </row>
    <row r="229" spans="2:4" ht="12.75">
      <c r="B229" s="18"/>
      <c r="D229" t="s">
        <v>325</v>
      </c>
    </row>
    <row r="230" ht="12.75">
      <c r="B230" s="18"/>
    </row>
    <row r="231" ht="12.75">
      <c r="B231" s="18"/>
    </row>
    <row r="232" spans="2:17" ht="12.75">
      <c r="B232" s="18"/>
      <c r="Q232" s="23" t="s">
        <v>114</v>
      </c>
    </row>
    <row r="233" spans="2:17" ht="12.75">
      <c r="B233" s="18"/>
      <c r="Q233">
        <v>4</v>
      </c>
    </row>
    <row r="234" ht="12.75">
      <c r="B234" s="18"/>
    </row>
    <row r="235" ht="12.75">
      <c r="B235" s="18"/>
    </row>
    <row r="236" spans="2:3" ht="12.75">
      <c r="B236" s="18" t="s">
        <v>92</v>
      </c>
      <c r="C236" s="17" t="s">
        <v>66</v>
      </c>
    </row>
    <row r="237" spans="2:13" ht="6" customHeight="1">
      <c r="B237" s="18"/>
      <c r="C237" t="s">
        <v>15</v>
      </c>
      <c r="J237" s="13"/>
      <c r="K237" s="13"/>
      <c r="L237" s="13"/>
      <c r="M237" s="13"/>
    </row>
    <row r="238" spans="2:14" ht="12.75">
      <c r="B238" s="18"/>
      <c r="C238" t="s">
        <v>265</v>
      </c>
      <c r="J238" s="13"/>
      <c r="K238" s="13"/>
      <c r="L238" s="13"/>
      <c r="M238" s="13"/>
      <c r="N238" s="13"/>
    </row>
    <row r="239" spans="2:14" ht="3.75" customHeight="1">
      <c r="B239" s="18"/>
      <c r="J239" s="13"/>
      <c r="K239" s="13"/>
      <c r="L239" s="13"/>
      <c r="M239" s="13"/>
      <c r="N239" s="13"/>
    </row>
    <row r="240" spans="2:14" ht="12.75">
      <c r="B240" s="18"/>
      <c r="J240" s="4"/>
      <c r="K240" s="4"/>
      <c r="L240" s="4"/>
      <c r="M240" s="4"/>
      <c r="N240" s="4" t="s">
        <v>165</v>
      </c>
    </row>
    <row r="241" spans="2:14" ht="12.75">
      <c r="B241" s="18"/>
      <c r="J241" s="66" t="s">
        <v>177</v>
      </c>
      <c r="K241" s="31"/>
      <c r="L241" s="66" t="s">
        <v>67</v>
      </c>
      <c r="M241" s="4"/>
      <c r="N241" s="66" t="s">
        <v>68</v>
      </c>
    </row>
    <row r="242" spans="2:14" ht="12.75">
      <c r="B242" s="18"/>
      <c r="C242" s="19" t="s">
        <v>69</v>
      </c>
      <c r="J242" s="3" t="s">
        <v>9</v>
      </c>
      <c r="K242" s="3"/>
      <c r="L242" s="3" t="s">
        <v>9</v>
      </c>
      <c r="M242" s="13"/>
      <c r="N242" s="3" t="s">
        <v>9</v>
      </c>
    </row>
    <row r="243" ht="6.75" customHeight="1">
      <c r="B243" s="18"/>
    </row>
    <row r="244" spans="2:14" ht="12.75">
      <c r="B244" s="18"/>
      <c r="C244" t="s">
        <v>70</v>
      </c>
      <c r="J244" s="9">
        <v>404049</v>
      </c>
      <c r="K244" s="9"/>
      <c r="L244" s="68">
        <v>15145</v>
      </c>
      <c r="M244" s="9"/>
      <c r="N244" s="9">
        <v>2668626</v>
      </c>
    </row>
    <row r="245" spans="2:14" ht="12.75">
      <c r="B245" s="18"/>
      <c r="C245" t="s">
        <v>172</v>
      </c>
      <c r="J245" s="68">
        <v>28827</v>
      </c>
      <c r="K245" s="9"/>
      <c r="L245" s="68">
        <v>12430</v>
      </c>
      <c r="M245" s="9"/>
      <c r="N245" s="9">
        <v>1106815</v>
      </c>
    </row>
    <row r="246" spans="2:14" ht="12.75">
      <c r="B246" s="18"/>
      <c r="C246" t="s">
        <v>71</v>
      </c>
      <c r="J246" s="9">
        <v>5024</v>
      </c>
      <c r="K246" s="9"/>
      <c r="L246" s="9">
        <v>-680</v>
      </c>
      <c r="M246" s="9"/>
      <c r="N246" s="9">
        <v>198721</v>
      </c>
    </row>
    <row r="247" spans="2:14" ht="12.75">
      <c r="B247" s="18"/>
      <c r="C247" t="s">
        <v>38</v>
      </c>
      <c r="J247" s="67">
        <v>21881</v>
      </c>
      <c r="K247" s="24"/>
      <c r="L247" s="11">
        <v>-8535</v>
      </c>
      <c r="M247" s="9"/>
      <c r="N247" s="67">
        <f>305106-2</f>
        <v>305104</v>
      </c>
    </row>
    <row r="248" spans="2:14" ht="4.5" customHeight="1">
      <c r="B248" s="18"/>
      <c r="J248" s="9"/>
      <c r="K248" s="9"/>
      <c r="L248" s="9"/>
      <c r="M248" s="9"/>
      <c r="N248" s="9"/>
    </row>
    <row r="249" spans="2:14" ht="13.5" thickBot="1">
      <c r="B249" s="18"/>
      <c r="J249" s="10">
        <f>SUM(J244:J247)</f>
        <v>459781</v>
      </c>
      <c r="K249" s="24"/>
      <c r="L249" s="9">
        <f>SUM(L244:L247)</f>
        <v>18360</v>
      </c>
      <c r="M249" s="9"/>
      <c r="N249" s="9">
        <f>SUM(N244:N247)</f>
        <v>4279266</v>
      </c>
    </row>
    <row r="250" spans="2:14" ht="6" customHeight="1" thickTop="1">
      <c r="B250" s="18"/>
      <c r="J250" s="9"/>
      <c r="K250" s="9"/>
      <c r="L250" s="9"/>
      <c r="M250" s="9"/>
      <c r="N250" s="9"/>
    </row>
    <row r="251" spans="2:14" ht="12.75">
      <c r="B251" s="18"/>
      <c r="C251" t="s">
        <v>72</v>
      </c>
      <c r="J251" s="9"/>
      <c r="K251" s="9"/>
      <c r="L251" s="68">
        <v>-26697</v>
      </c>
      <c r="M251" s="9"/>
      <c r="N251" s="9" t="s">
        <v>13</v>
      </c>
    </row>
    <row r="252" spans="2:14" ht="4.5" customHeight="1">
      <c r="B252" s="18"/>
      <c r="J252" s="9"/>
      <c r="K252" s="9"/>
      <c r="L252" s="11"/>
      <c r="M252" s="9"/>
      <c r="N252" s="11"/>
    </row>
    <row r="253" spans="2:14" ht="12.75">
      <c r="B253" s="18"/>
      <c r="J253" s="9"/>
      <c r="K253" s="9"/>
      <c r="L253" s="9">
        <f>SUM(L249:L251)</f>
        <v>-8337</v>
      </c>
      <c r="M253" s="9"/>
      <c r="N253" s="9">
        <f>SUM(N249:N251)</f>
        <v>4279266</v>
      </c>
    </row>
    <row r="254" spans="2:14" ht="12.75">
      <c r="B254" s="18"/>
      <c r="C254" t="s">
        <v>45</v>
      </c>
      <c r="J254" s="9"/>
      <c r="K254" s="9"/>
      <c r="L254" s="11">
        <v>-2391</v>
      </c>
      <c r="M254" s="9"/>
      <c r="N254" s="11">
        <v>100312</v>
      </c>
    </row>
    <row r="255" spans="2:14" ht="4.5" customHeight="1">
      <c r="B255" s="18"/>
      <c r="J255" s="9"/>
      <c r="K255" s="9"/>
      <c r="L255" s="9"/>
      <c r="M255" s="9"/>
      <c r="N255" s="9"/>
    </row>
    <row r="256" spans="2:14" ht="13.5" thickBot="1">
      <c r="B256" s="18"/>
      <c r="C256" t="s">
        <v>15</v>
      </c>
      <c r="J256" s="9"/>
      <c r="K256" s="9"/>
      <c r="L256" s="10">
        <f>SUM(L253:L254)</f>
        <v>-10728</v>
      </c>
      <c r="M256" s="9"/>
      <c r="N256" s="10">
        <f>SUM(N253:N254)</f>
        <v>4379578</v>
      </c>
    </row>
    <row r="257" spans="2:14" ht="9" customHeight="1" thickTop="1">
      <c r="B257" s="18"/>
      <c r="J257" s="9"/>
      <c r="K257" s="9"/>
      <c r="L257" s="9"/>
      <c r="M257" s="9"/>
      <c r="N257" s="9"/>
    </row>
    <row r="258" spans="2:14" ht="12.75">
      <c r="B258" s="18"/>
      <c r="C258" s="19" t="s">
        <v>73</v>
      </c>
      <c r="J258" s="9"/>
      <c r="K258" s="9"/>
      <c r="L258" s="9"/>
      <c r="M258" s="9"/>
      <c r="N258" s="9"/>
    </row>
    <row r="259" spans="2:14" ht="6" customHeight="1">
      <c r="B259" s="18"/>
      <c r="J259" s="9"/>
      <c r="K259" s="9"/>
      <c r="L259" s="9"/>
      <c r="M259" s="9"/>
      <c r="N259" s="9"/>
    </row>
    <row r="260" spans="2:14" ht="12.75">
      <c r="B260" s="18"/>
      <c r="C260" t="s">
        <v>74</v>
      </c>
      <c r="J260" s="68">
        <v>447162</v>
      </c>
      <c r="K260" s="9"/>
      <c r="L260" s="68">
        <v>22420</v>
      </c>
      <c r="M260" s="9"/>
      <c r="N260" s="68">
        <f>3995140-2</f>
        <v>3995138</v>
      </c>
    </row>
    <row r="261" spans="2:14" ht="12.75">
      <c r="B261" s="18"/>
      <c r="C261" t="s">
        <v>75</v>
      </c>
      <c r="J261" s="11">
        <v>12619</v>
      </c>
      <c r="K261" s="24"/>
      <c r="L261" s="11">
        <v>-4060</v>
      </c>
      <c r="M261" s="9"/>
      <c r="N261" s="67">
        <f>284128</f>
        <v>284128</v>
      </c>
    </row>
    <row r="262" spans="2:14" ht="4.5" customHeight="1">
      <c r="B262" s="18"/>
      <c r="J262" s="9"/>
      <c r="K262" s="9"/>
      <c r="L262" s="9"/>
      <c r="M262" s="9"/>
      <c r="N262" s="9"/>
    </row>
    <row r="263" spans="2:14" ht="13.5" thickBot="1">
      <c r="B263" s="18"/>
      <c r="J263" s="10">
        <f>SUM(J260:J261)</f>
        <v>459781</v>
      </c>
      <c r="K263" s="24"/>
      <c r="L263" s="9">
        <f>SUM(L260:L261)</f>
        <v>18360</v>
      </c>
      <c r="M263" s="9"/>
      <c r="N263" s="9">
        <f>SUM(N260:N261)</f>
        <v>4279266</v>
      </c>
    </row>
    <row r="264" spans="2:14" ht="6" customHeight="1" thickTop="1">
      <c r="B264" s="18"/>
      <c r="J264" s="9"/>
      <c r="K264" s="9"/>
      <c r="L264" s="9"/>
      <c r="M264" s="9"/>
      <c r="N264" s="9"/>
    </row>
    <row r="265" spans="2:14" ht="12.75">
      <c r="B265" s="18"/>
      <c r="C265" t="s">
        <v>72</v>
      </c>
      <c r="J265" s="9"/>
      <c r="K265" s="9"/>
      <c r="L265" s="9">
        <f>L251</f>
        <v>-26697</v>
      </c>
      <c r="M265" s="9"/>
      <c r="N265" s="9" t="s">
        <v>13</v>
      </c>
    </row>
    <row r="266" spans="2:14" ht="4.5" customHeight="1">
      <c r="B266" s="18"/>
      <c r="J266" s="9"/>
      <c r="K266" s="9"/>
      <c r="L266" s="11"/>
      <c r="M266" s="9"/>
      <c r="N266" s="11"/>
    </row>
    <row r="267" spans="2:14" ht="12.75">
      <c r="B267" s="18"/>
      <c r="J267" s="9"/>
      <c r="K267" s="9"/>
      <c r="L267" s="9">
        <f>SUM(L263:L265)</f>
        <v>-8337</v>
      </c>
      <c r="M267" s="9"/>
      <c r="N267" s="9">
        <f>SUM(N263:N265)</f>
        <v>4279266</v>
      </c>
    </row>
    <row r="268" spans="2:14" ht="12.75">
      <c r="B268" s="18"/>
      <c r="C268" t="s">
        <v>45</v>
      </c>
      <c r="J268" s="9"/>
      <c r="K268" s="9"/>
      <c r="L268" s="11">
        <f>L254</f>
        <v>-2391</v>
      </c>
      <c r="M268" s="9"/>
      <c r="N268" s="11">
        <f>N254</f>
        <v>100312</v>
      </c>
    </row>
    <row r="269" spans="2:14" ht="4.5" customHeight="1">
      <c r="B269" s="18"/>
      <c r="J269" s="9"/>
      <c r="K269" s="9"/>
      <c r="L269" s="9"/>
      <c r="M269" s="9"/>
      <c r="N269" s="9"/>
    </row>
    <row r="270" spans="2:20" ht="13.5" thickBot="1">
      <c r="B270" s="18"/>
      <c r="C270" t="s">
        <v>15</v>
      </c>
      <c r="J270" s="9"/>
      <c r="K270" s="9"/>
      <c r="L270" s="10">
        <f>SUM(L267:L268)</f>
        <v>-10728</v>
      </c>
      <c r="M270" s="9"/>
      <c r="N270" s="10">
        <f>SUM(N267:N268)</f>
        <v>4379578</v>
      </c>
      <c r="T270">
        <f>+'BS'!I50+'BS'!I46</f>
        <v>4379578</v>
      </c>
    </row>
    <row r="271" spans="2:20" ht="13.5" thickTop="1">
      <c r="B271" s="18"/>
      <c r="T271" s="59">
        <f>+T270-N270</f>
        <v>0</v>
      </c>
    </row>
    <row r="272" spans="2:3" ht="12.75">
      <c r="B272" s="18"/>
      <c r="C272" t="s">
        <v>260</v>
      </c>
    </row>
    <row r="273" spans="2:3" ht="12.75">
      <c r="B273" s="18"/>
      <c r="C273" t="s">
        <v>164</v>
      </c>
    </row>
    <row r="274" ht="12.75">
      <c r="B274" s="18"/>
    </row>
    <row r="275" ht="12.75">
      <c r="B275" s="18"/>
    </row>
    <row r="276" spans="2:3" ht="12.75">
      <c r="B276" s="18" t="s">
        <v>93</v>
      </c>
      <c r="C276" s="17" t="s">
        <v>190</v>
      </c>
    </row>
    <row r="277" ht="6" customHeight="1">
      <c r="B277" s="18"/>
    </row>
    <row r="278" spans="2:3" ht="12.75">
      <c r="B278" s="18"/>
      <c r="C278" s="61" t="s">
        <v>266</v>
      </c>
    </row>
    <row r="279" spans="2:3" ht="12.75">
      <c r="B279" s="18"/>
      <c r="C279" s="61" t="s">
        <v>267</v>
      </c>
    </row>
    <row r="280" spans="2:3" ht="12.75">
      <c r="B280" s="18"/>
      <c r="C280" s="61" t="s">
        <v>269</v>
      </c>
    </row>
    <row r="281" spans="2:3" ht="12.75">
      <c r="B281" s="18"/>
      <c r="C281" s="61" t="s">
        <v>331</v>
      </c>
    </row>
    <row r="282" spans="2:3" ht="12.75">
      <c r="B282" s="18"/>
      <c r="C282" s="61"/>
    </row>
    <row r="283" spans="2:3" ht="12.75">
      <c r="B283" s="18"/>
      <c r="C283" s="61"/>
    </row>
    <row r="284" spans="2:3" ht="12.75">
      <c r="B284" s="18" t="s">
        <v>94</v>
      </c>
      <c r="C284" s="17" t="s">
        <v>76</v>
      </c>
    </row>
    <row r="285" ht="6" customHeight="1">
      <c r="B285" s="18"/>
    </row>
    <row r="286" spans="2:3" ht="12.75">
      <c r="B286" s="18"/>
      <c r="C286" s="61" t="s">
        <v>332</v>
      </c>
    </row>
    <row r="287" spans="2:3" ht="12.75">
      <c r="B287" s="18"/>
      <c r="C287" s="61" t="s">
        <v>333</v>
      </c>
    </row>
    <row r="288" spans="2:5" ht="12.75">
      <c r="B288" s="18"/>
      <c r="C288" s="61" t="s">
        <v>334</v>
      </c>
      <c r="D288" s="61"/>
      <c r="E288" s="61"/>
    </row>
    <row r="289" ht="12.75">
      <c r="B289" s="18"/>
    </row>
    <row r="291" spans="2:3" ht="12.75">
      <c r="B291" s="18" t="s">
        <v>95</v>
      </c>
      <c r="C291" s="17" t="s">
        <v>191</v>
      </c>
    </row>
    <row r="292" ht="6" customHeight="1">
      <c r="B292" s="18"/>
    </row>
    <row r="293" spans="2:4" ht="12.75">
      <c r="B293" s="18"/>
      <c r="C293" t="s">
        <v>270</v>
      </c>
      <c r="D293" s="61"/>
    </row>
    <row r="294" spans="2:4" ht="12.75">
      <c r="B294" s="18"/>
      <c r="D294" s="61"/>
    </row>
    <row r="295" spans="2:4" ht="12.75">
      <c r="B295" s="18"/>
      <c r="D295" s="61"/>
    </row>
    <row r="296" spans="2:4" ht="12.75">
      <c r="B296" s="18" t="s">
        <v>96</v>
      </c>
      <c r="C296" s="17" t="s">
        <v>51</v>
      </c>
      <c r="D296" s="61"/>
    </row>
    <row r="297" spans="2:4" ht="6" customHeight="1">
      <c r="B297" s="18"/>
      <c r="D297" s="61"/>
    </row>
    <row r="298" spans="2:4" ht="12.75">
      <c r="B298" s="18"/>
      <c r="C298" t="s">
        <v>103</v>
      </c>
      <c r="D298" s="61"/>
    </row>
    <row r="299" spans="2:4" ht="12.75">
      <c r="B299" s="18"/>
      <c r="D299" s="61"/>
    </row>
    <row r="300" ht="12.75">
      <c r="B300" s="18"/>
    </row>
    <row r="301" spans="2:3" ht="12.75">
      <c r="B301" s="18" t="s">
        <v>97</v>
      </c>
      <c r="C301" s="17" t="s">
        <v>77</v>
      </c>
    </row>
    <row r="302" ht="6" customHeight="1">
      <c r="B302" s="18"/>
    </row>
    <row r="303" spans="2:16" ht="12.75">
      <c r="B303" s="18"/>
      <c r="C303" s="90" t="s">
        <v>253</v>
      </c>
      <c r="D303" s="88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</row>
    <row r="304" spans="2:16" ht="12.75">
      <c r="B304" s="18"/>
      <c r="C304" s="61" t="s">
        <v>268</v>
      </c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</row>
    <row r="305" ht="12.75">
      <c r="B305" s="18"/>
    </row>
    <row r="306" ht="12.75">
      <c r="B306" s="18"/>
    </row>
    <row r="307" spans="2:3" ht="12.75">
      <c r="B307" s="18" t="s">
        <v>98</v>
      </c>
      <c r="C307" s="17" t="s">
        <v>100</v>
      </c>
    </row>
    <row r="308" ht="6" customHeight="1">
      <c r="B308" s="18"/>
    </row>
    <row r="309" spans="2:3" ht="12.75">
      <c r="B309" s="18"/>
      <c r="C309" t="s">
        <v>102</v>
      </c>
    </row>
    <row r="310" ht="12.75">
      <c r="B310" s="18"/>
    </row>
    <row r="311" ht="12.75">
      <c r="B311" s="18"/>
    </row>
    <row r="312" spans="2:3" ht="12.75">
      <c r="B312" s="18" t="s">
        <v>99</v>
      </c>
      <c r="C312" s="17" t="s">
        <v>78</v>
      </c>
    </row>
    <row r="313" ht="6" customHeight="1">
      <c r="B313" s="18"/>
    </row>
    <row r="314" spans="2:3" ht="12.75">
      <c r="B314" s="18"/>
      <c r="C314" t="s">
        <v>252</v>
      </c>
    </row>
    <row r="315" ht="12.75">
      <c r="B315" s="2"/>
    </row>
    <row r="316" ht="12.75">
      <c r="B316" s="2"/>
    </row>
    <row r="317" ht="12.75">
      <c r="B317" s="2"/>
    </row>
    <row r="318" ht="12.75">
      <c r="B318" s="2"/>
    </row>
    <row r="319" ht="9" customHeight="1">
      <c r="B319" s="2"/>
    </row>
    <row r="320" spans="2:3" ht="12.75">
      <c r="B320" s="2"/>
      <c r="C320" s="17"/>
    </row>
    <row r="321" ht="12.75">
      <c r="B321" s="2"/>
    </row>
    <row r="322" ht="12.75">
      <c r="B322" s="2"/>
    </row>
    <row r="323" ht="12.75">
      <c r="B323" s="2"/>
    </row>
    <row r="324" ht="12.75">
      <c r="B324" s="2"/>
    </row>
    <row r="325" ht="12.75">
      <c r="B325" s="2"/>
    </row>
  </sheetData>
  <mergeCells count="18">
    <mergeCell ref="C303:P303"/>
    <mergeCell ref="D178:E178"/>
    <mergeCell ref="D112:E112"/>
    <mergeCell ref="C49:P49"/>
    <mergeCell ref="C75:P75"/>
    <mergeCell ref="B9:P9"/>
    <mergeCell ref="B3:P3"/>
    <mergeCell ref="B4:P4"/>
    <mergeCell ref="B6:P6"/>
    <mergeCell ref="J32:L32"/>
    <mergeCell ref="D132:E132"/>
    <mergeCell ref="D133:E133"/>
    <mergeCell ref="C211:P211"/>
    <mergeCell ref="D121:E121"/>
    <mergeCell ref="C47:P47"/>
    <mergeCell ref="C48:P48"/>
    <mergeCell ref="D88:E88"/>
    <mergeCell ref="D134:E134"/>
  </mergeCells>
  <printOptions/>
  <pageMargins left="0.75" right="0.25" top="0.5" bottom="0.1" header="0.45" footer="0.21"/>
  <pageSetup horizontalDpi="600" verticalDpi="600" orientation="portrait" paperSize="9" scale="75" r:id="rId1"/>
  <rowBreaks count="3" manualBreakCount="3">
    <brk id="79" max="255" man="1"/>
    <brk id="153" min="1" max="17" man="1"/>
    <brk id="232" min="1" max="17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Lion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Lion Group</dc:creator>
  <cp:keywords/>
  <dc:description/>
  <cp:lastModifiedBy>AMB</cp:lastModifiedBy>
  <cp:lastPrinted>2001-02-23T12:26:07Z</cp:lastPrinted>
  <dcterms:created xsi:type="dcterms:W3CDTF">1999-11-23T08:45:55Z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