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9135" windowHeight="4455" tabRatio="311" activeTab="0"/>
  </bookViews>
  <sheets>
    <sheet name="P&amp;L" sheetId="1" r:id="rId1"/>
    <sheet name="BS" sheetId="2" r:id="rId2"/>
    <sheet name="NOTES" sheetId="3" r:id="rId3"/>
  </sheets>
  <definedNames>
    <definedName name="_xlnm.Print_Area" localSheetId="1">'BS'!$A$1:$J$60</definedName>
    <definedName name="_xlnm.Print_Area" localSheetId="2">'NOTES'!$A$1:$K$310</definedName>
    <definedName name="_xlnm.Print_Area" localSheetId="0">'P&amp;L'!$A$1:$M$137</definedName>
  </definedNames>
  <calcPr fullCalcOnLoad="1"/>
</workbook>
</file>

<file path=xl/sharedStrings.xml><?xml version="1.0" encoding="utf-8"?>
<sst xmlns="http://schemas.openxmlformats.org/spreadsheetml/2006/main" count="481" uniqueCount="333">
  <si>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</si>
  <si>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</si>
  <si>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</si>
  <si>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</si>
  <si>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</si>
  <si>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</si>
  <si>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</si>
  <si>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</si>
  <si>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</si>
  <si>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</si>
  <si>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</si>
  <si>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</si>
  <si>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</si>
  <si>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</si>
  <si>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</si>
  <si>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</si>
  <si>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</si>
  <si>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</si>
  <si>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</si>
  <si>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</si>
  <si>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</si>
  <si>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</si>
  <si>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</si>
  <si>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</si>
  <si>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</si>
  <si>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</si>
  <si>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</si>
  <si>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</si>
  <si>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</si>
  <si>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</si>
  <si>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</si>
  <si>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</si>
  <si>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</si>
  <si>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</si>
  <si>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</si>
  <si>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</si>
  <si>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</si>
  <si>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</si>
  <si>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</si>
  <si>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</si>
  <si>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</si>
  <si>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</si>
  <si>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</si>
  <si>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</si>
  <si>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</si>
  <si>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</si>
  <si>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</si>
  <si>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</si>
  <si>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</si>
  <si>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</si>
  <si>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</si>
  <si>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</si>
  <si>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</si>
  <si>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</si>
  <si>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</si>
  <si>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</si>
  <si>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</si>
  <si>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</si>
  <si>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</si>
  <si>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</si>
  <si>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</si>
  <si>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</si>
  <si>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>*</t>
  </si>
  <si>
    <t>CONSOLIDATED BALANCE SHEET</t>
  </si>
  <si>
    <t>AS AT</t>
  </si>
  <si>
    <t>END OF</t>
  </si>
  <si>
    <t>FINANCIAL</t>
  </si>
  <si>
    <t>YEAR END</t>
  </si>
  <si>
    <t>Fixed Assets</t>
  </si>
  <si>
    <t>4</t>
  </si>
  <si>
    <t>5</t>
  </si>
  <si>
    <t>Current Assets</t>
  </si>
  <si>
    <t>Stocks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</si>
  <si>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</si>
  <si>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</si>
  <si>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</si>
  <si>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</si>
  <si>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</si>
  <si>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</si>
  <si>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</si>
  <si>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</si>
  <si>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</si>
  <si>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</si>
  <si>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</si>
  <si>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</si>
  <si>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</si>
  <si>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</si>
  <si>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</si>
  <si>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</si>
  <si>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NOTES (CONTINUED)</t>
  </si>
  <si>
    <t>14</t>
  </si>
  <si>
    <t>15</t>
  </si>
  <si>
    <t>16</t>
  </si>
  <si>
    <t>Total assets</t>
  </si>
  <si>
    <t>before taxation</t>
  </si>
  <si>
    <t>employed</t>
  </si>
  <si>
    <t>19</t>
  </si>
  <si>
    <t>20</t>
  </si>
  <si>
    <t>21</t>
  </si>
  <si>
    <t>By Order of the Board</t>
  </si>
  <si>
    <t>Su Swee Hong</t>
  </si>
  <si>
    <t>Company Secretary</t>
  </si>
  <si>
    <t xml:space="preserve">    on borrowings, depreciation and</t>
  </si>
  <si>
    <t xml:space="preserve">Operating profit before interest </t>
  </si>
  <si>
    <t xml:space="preserve">Shareholders' Funds </t>
  </si>
  <si>
    <t>Long Term Borrowings</t>
  </si>
  <si>
    <t>check</t>
  </si>
  <si>
    <t>(audited)</t>
  </si>
  <si>
    <t>%</t>
  </si>
  <si>
    <t>50200 Kuala Lumpur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</si>
  <si>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</si>
  <si>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</si>
  <si>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</si>
  <si>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</si>
  <si>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</si>
  <si>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</si>
  <si>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Debtors</t>
  </si>
  <si>
    <t>Deposits</t>
  </si>
  <si>
    <t>Creditors</t>
  </si>
  <si>
    <t>Goodwill on Consolidation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</si>
  <si>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</si>
  <si>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</si>
  <si>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</si>
  <si>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</si>
  <si>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</si>
  <si>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</si>
  <si>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</si>
  <si>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10</t>
  </si>
  <si>
    <t>11</t>
  </si>
  <si>
    <t>12</t>
  </si>
  <si>
    <t>Denominated in Ringgit Malaysia</t>
  </si>
  <si>
    <t>13</t>
  </si>
  <si>
    <t>as follows :</t>
  </si>
  <si>
    <t>Profit/(loss)</t>
  </si>
  <si>
    <t>Primary Basis - By Activities</t>
  </si>
  <si>
    <t>Toto betting and related activities</t>
  </si>
  <si>
    <t>Property development and investment</t>
  </si>
  <si>
    <t>Hotel, resort and recreation</t>
  </si>
  <si>
    <t>Infrastructure</t>
  </si>
  <si>
    <t>17</t>
  </si>
  <si>
    <t>The quarterly financial statements have been prepared using the same accounting policies and methods</t>
  </si>
  <si>
    <t>+/(-)</t>
  </si>
  <si>
    <t>Underprovision in prior years</t>
  </si>
  <si>
    <t>Share of tax of associated companies</t>
  </si>
  <si>
    <t>Net tangible assets per share (sen)</t>
  </si>
  <si>
    <t>Check</t>
  </si>
  <si>
    <t>ended</t>
  </si>
  <si>
    <t>Group borrowings and debt securities:</t>
  </si>
  <si>
    <t>There was no pending material litigation as at the date of this announcement.</t>
  </si>
  <si>
    <t xml:space="preserve">(i)  Basic (based on weighted average </t>
  </si>
  <si>
    <t>6% Irredeemable Convertible Unsecured Loan Stocks 1996/2001</t>
  </si>
  <si>
    <t>5% Irredeemable Convertible Unsecured Loan Stocks 1999/2009</t>
  </si>
  <si>
    <t>CUMULATIVE QUARTERS</t>
  </si>
  <si>
    <t>Investment holding and others</t>
  </si>
  <si>
    <t>-</t>
  </si>
  <si>
    <t>Net assets per share (sen)</t>
  </si>
  <si>
    <t>Operating profit before exceptional</t>
  </si>
  <si>
    <t>c.c. Securities Commission</t>
  </si>
  <si>
    <t>30/4/00</t>
  </si>
  <si>
    <t>Our principal business operations are not significantly affected by any seasonal or cyclical factors except</t>
  </si>
  <si>
    <t>Expressway Development Expenditure</t>
  </si>
  <si>
    <t>Other Intangible Assets</t>
  </si>
  <si>
    <t>N/A</t>
  </si>
  <si>
    <t>N/A - Not Applicable</t>
  </si>
  <si>
    <t>On Geographical Basis</t>
  </si>
  <si>
    <t>Malaysia</t>
  </si>
  <si>
    <t>Outside Malaysia</t>
  </si>
  <si>
    <t>be satisfactory.</t>
  </si>
  <si>
    <t>* - Comparative figure of turnover has been restated to exclude the share of associated companies' turnover so as to be consistent with the</t>
  </si>
  <si>
    <t xml:space="preserve">     most recent annual financial statements.</t>
  </si>
  <si>
    <t>Quoted shares, at cost</t>
  </si>
  <si>
    <t>Quoted shares, at book value</t>
  </si>
  <si>
    <t xml:space="preserve">  - In Malaysia</t>
  </si>
  <si>
    <t xml:space="preserve">  - Outside Malaysia</t>
  </si>
  <si>
    <t xml:space="preserve">Quoted shares, at market </t>
  </si>
  <si>
    <t xml:space="preserve">     value</t>
  </si>
  <si>
    <t xml:space="preserve">  Short term borrowings</t>
  </si>
  <si>
    <t xml:space="preserve">     Secured -</t>
  </si>
  <si>
    <t xml:space="preserve">     Unsecured -</t>
  </si>
  <si>
    <t xml:space="preserve">  Long term borrowings</t>
  </si>
  <si>
    <t xml:space="preserve">      Secured-</t>
  </si>
  <si>
    <t xml:space="preserve">  Total</t>
  </si>
  <si>
    <t>Quarters</t>
  </si>
  <si>
    <t>There were no issuance and repayment of debts and equity securities, share buy-backs, share cancellation,</t>
  </si>
  <si>
    <t>relating to an unsecured guarantee given by a subsidiary company to Noteholders of a Secured Floating</t>
  </si>
  <si>
    <t xml:space="preserve">Rate Notes Issue  issued by a related company. A guarantee fee is receivable by the subsidiary company. </t>
  </si>
  <si>
    <t>Cumulative</t>
  </si>
  <si>
    <t>Denominated in FJ$ (FJ$88,000)</t>
  </si>
  <si>
    <t>Denominated in SRs (SRs3,234,000)</t>
  </si>
  <si>
    <t>Denominated in FJ$ (FJ$315,000)</t>
  </si>
  <si>
    <t>9 (a)</t>
  </si>
  <si>
    <t>(ii)</t>
  </si>
  <si>
    <t>the proposed renounceable rights issue of 8% nominal value of Irredeemable Convertible</t>
  </si>
  <si>
    <t>(iii)</t>
  </si>
  <si>
    <t xml:space="preserve">     for preference dividends, if any :</t>
  </si>
  <si>
    <t xml:space="preserve">Net Earnings per share based on 2(j) </t>
  </si>
  <si>
    <t xml:space="preserve">     above after deducting any provision </t>
  </si>
  <si>
    <t>Expenses incurred on aborted projects</t>
  </si>
  <si>
    <t>Provision for irrecoverable deposit paid for acquisition of investment</t>
  </si>
  <si>
    <t>Gain on compulsory disposal of land</t>
  </si>
  <si>
    <t>There were no pre-acquisition profits or losses included in the results for the financial period ended</t>
  </si>
  <si>
    <t>subsidiary companies with principal activities of property development.</t>
  </si>
  <si>
    <t>On 1 December 2000, Berjaya Sports Toto Berhad ("B-Toto"), a 51.49% subsidiary company of Company</t>
  </si>
  <si>
    <t>("B-Land") announced the following proposals:</t>
  </si>
  <si>
    <t>Unsecured Loan Stocks ("ICULS") to all shareholders of B-Toto on the basis of RM27 nominal</t>
  </si>
  <si>
    <t>value of ICULS for every 20 ordinary shares of RM1.00 each held in B-Toto; and</t>
  </si>
  <si>
    <t>the proposed increase in authorised share capital of B-Toto from RM1 billion comprising 1 billion</t>
  </si>
  <si>
    <t>B-Toto shares to RM2 billion comprising 2 billion B-Toto shares.</t>
  </si>
  <si>
    <t>Exceptional items in Malaysia</t>
  </si>
  <si>
    <t>for the property development division which is affected by the prevailing cyclical economic conditions and</t>
  </si>
  <si>
    <t xml:space="preserve">the local beach resorts on the East Coast of Peninsular Malaysia which are affected by the North-East </t>
  </si>
  <si>
    <t>monsoon season from every November to February of the following year.</t>
  </si>
  <si>
    <t>The Company has also granted corporate guarantee to a financial institution for credit facility granted to</t>
  </si>
  <si>
    <t>``</t>
  </si>
  <si>
    <t>As at the date of this announcement, the Board of Directors of B-Land has resolved to subscribe to the</t>
  </si>
  <si>
    <t>ICULS and to offer these ICULS to facilitate the settlement of inter-company advances. B-Land has also</t>
  </si>
  <si>
    <t>resolved to give a commitment to B-Toto to settle the inter-company advances, principally via the liquidation</t>
  </si>
  <si>
    <t>of ICULS.</t>
  </si>
  <si>
    <t xml:space="preserve">UNAUDITED 3RD QUARTER REPORT ON CONSOLIDATED RESULTS </t>
  </si>
  <si>
    <t>FOR THE FINANCIAL QUARTER ENDED 31 JANUARY 2001</t>
  </si>
  <si>
    <t>31/01/01</t>
  </si>
  <si>
    <t>31/01/00</t>
  </si>
  <si>
    <t>The exceptional items for the financial period ended 31 January 2001 were detailed as follows:</t>
  </si>
  <si>
    <t>There was no extraordinary item for the quarter ended 31 January 2001.</t>
  </si>
  <si>
    <t>The taxation charge for the financial period ended 31 January 2001 is detailed as follows:</t>
  </si>
  <si>
    <t>3rd Quarter</t>
  </si>
  <si>
    <t>31 January 2001.</t>
  </si>
  <si>
    <t>For the financial period ended 31 January 2001, there were no gains on disposal of properties except for</t>
  </si>
  <si>
    <t>(a) There were no acquisition or disposal of quoted securities in the financial period ended 31 January 2001.</t>
  </si>
  <si>
    <t xml:space="preserve">(b) Investments in quoted shares as at 31 January 2001 are as follows: </t>
  </si>
  <si>
    <t>* Converted at the respective exchange rate prevailing as at 31 January 2001</t>
  </si>
  <si>
    <t xml:space="preserve">Segmental turnover, profit/(loss) before taxation and total assets employed as at 31 January 2001 were </t>
  </si>
  <si>
    <t>There is no profit forecast or profit guarantee for the financial period ended 31 January 2001.</t>
  </si>
  <si>
    <t>The Board does not recommend the payment of any dividend for the financial quarter ended 31 January</t>
  </si>
  <si>
    <t>2001.</t>
  </si>
  <si>
    <t>restructuring and discontinuing operations except for the acquisition of  2 ordinary shares of RM1.00 each</t>
  </si>
  <si>
    <t>Company.</t>
  </si>
  <si>
    <t xml:space="preserve">acquisition of 19,001,000 ordinary shares of RM1.00 each representing approximately 45.78% equity </t>
  </si>
  <si>
    <t>The Offer is pending completion.</t>
  </si>
  <si>
    <t>On 22 February 2001, the Company has served a notice of payment of last interest, maturity and final</t>
  </si>
  <si>
    <t>Barring unforeseen circumstances, the Directors anticipate that the results for the remaining quarter will</t>
  </si>
  <si>
    <t>a related company amounting to approximately RM24.7 million.</t>
  </si>
  <si>
    <t xml:space="preserve">(ii)  Fully diluted (based on weighted </t>
  </si>
  <si>
    <t xml:space="preserve">       ordinary shares in issue) (sen)</t>
  </si>
  <si>
    <t xml:space="preserve">       of 827,409,957 {2000:700,617,321}</t>
  </si>
  <si>
    <t>Loss on partial disposal of equity interest in a subsidiary company</t>
  </si>
  <si>
    <t xml:space="preserve">    items</t>
  </si>
  <si>
    <t xml:space="preserve">       average of 1,422,405,282 {2000 :</t>
  </si>
  <si>
    <t xml:space="preserve">       777,513,025 ordinary shares in</t>
  </si>
  <si>
    <t xml:space="preserve">       issue) (sen)</t>
  </si>
  <si>
    <t>28 March 2001</t>
  </si>
  <si>
    <t>conversion of 6% Irredeemable Convertible Unsecured Loan Stocks 1996/2001 ("ICULS 1996/2001").</t>
  </si>
  <si>
    <t xml:space="preserve">Pursuant to Clause 2.1 of the Trust Deed dated 17 January 1996 executed between the Company and PB </t>
  </si>
  <si>
    <t>As at 31 January 2001, there is a contingent liability of USD39,433,000 (30.4.2000 : USD50,000,000)</t>
  </si>
  <si>
    <t>Denominated in MRs (MRs12,796,000)</t>
  </si>
  <si>
    <t>Denominated in GBP (GBP158,000)</t>
  </si>
  <si>
    <t>Denominated in SLRs (SLRs17,867,000)</t>
  </si>
  <si>
    <t>Denominated in SRs (SRs91,000)</t>
  </si>
  <si>
    <t>Denominated in SLRs (SLRs30,150,000)</t>
  </si>
  <si>
    <t>Denominated in USD (USD10,173,000)</t>
  </si>
  <si>
    <t>Denominated in USD (USD8,156,000)</t>
  </si>
  <si>
    <t>Fixed assets no longer in use written off</t>
  </si>
  <si>
    <t>of computation as compared with the most recent annual financial statement except that pre-operating</t>
  </si>
  <si>
    <t>expenditure incurred during the period are charged out as expense where a direct association between the</t>
  </si>
  <si>
    <t>probable future economic benefits and expenditure incurred cannot be established. The pre-operating</t>
  </si>
  <si>
    <t>earnings in accordance to MASB Interpretation Bulletin IB-1 : Preliminary and Pre-Operating Expenditure</t>
  </si>
  <si>
    <t>which came into effect in December 2000. Previously, pre-operating expenditure was capitalised as</t>
  </si>
  <si>
    <t>deferred expenditure and amortised over a period of five years upon commencement of operation.</t>
  </si>
  <si>
    <t>The disproportionate tax charge for the Group is due to certain expenses mainly interest expenses being</t>
  </si>
  <si>
    <t>disallowed for tax purposes and non-availability of Group tax relief in respect of losses incurred by</t>
  </si>
  <si>
    <t>certain subsidiary companies.</t>
  </si>
  <si>
    <t>As compared to the preceding quarter ended 31 October 2000, the turnover and pre-tax profit were lower</t>
  </si>
  <si>
    <t>payout from the toto betting operations under Sports Toto Malaysia Sdn Bhd. In addition, the local beach</t>
  </si>
  <si>
    <t>resorts located on the East Coast of Peninsular Malaysia traditionally experienced lower occupancy rates</t>
  </si>
  <si>
    <t>due to the cyclical year end monsoon season and lower sales recorded from the property division also</t>
  </si>
  <si>
    <t>expenses brought forward amounting to RM3,490,000 are adjusted to the opening balance of retained</t>
  </si>
  <si>
    <t xml:space="preserve">quarter ended 31 January 2000. The higher rate of increase in pre-tax profit was mainly attributed to lower </t>
  </si>
  <si>
    <t>contributed to the lower pre-tax profit and turnover.</t>
  </si>
  <si>
    <t>higher occupancy rates).</t>
  </si>
  <si>
    <t xml:space="preserve">resulting from the completion of Debt Conversion exercise in December 1999 and higher profit contribution </t>
  </si>
  <si>
    <t>The higher rate of increase in pre-tax profit was mainly attributed to lower interest expenses incurred</t>
  </si>
  <si>
    <t xml:space="preserve">representing the entire issued and paid-up share capital of Orkid Menawan Sdn Bhd ("OMSB") for a total </t>
  </si>
  <si>
    <t>cash consideration of RM2.00 each by Portal Access Sdn Bhd ("PASB"), a 73%-owned subsidiary of the</t>
  </si>
  <si>
    <t xml:space="preserve">On 8 February 2001, the Company announced that the last condition precedent in respect of the </t>
  </si>
  <si>
    <t>9 (b)</t>
  </si>
  <si>
    <t>Trustee Services Berhad, the ICULS 1996/2001 has matured on 26 March 2001.</t>
  </si>
  <si>
    <t>from the hotel, resort and recreation division particularly from the Malaysian island resorts (registering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</si>
  <si>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</si>
  <si>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</si>
  <si>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the proposed distribution of a special dividend of 170% (45% tax exempt and 125% less tax</t>
  </si>
  <si>
    <t>of 28%) amounting to RM779.583 million;</t>
  </si>
  <si>
    <t>The above mentioned proposals are inter-conditional and are still pending approvals from the relevant</t>
  </si>
  <si>
    <t>authorities.</t>
  </si>
  <si>
    <t>The proposed repayment scheme by B-Land is conditional upon the aforementioned proposals.</t>
  </si>
  <si>
    <t xml:space="preserve">During the Offer period to the date of this announcement, the Company through its wholly-owned </t>
  </si>
  <si>
    <t>In the current quarter, the Group recorded a pre-tax profit of RM66.9 million on a turnover of RM679.0</t>
  </si>
  <si>
    <t>million, representing an increase of 9.8% and 4.47 % respectively as compared to the corresponding third</t>
  </si>
  <si>
    <t xml:space="preserve">balance of 5,130,270 GCM shares was held by OMSB. Consequently, GCM became a 45.78% </t>
  </si>
  <si>
    <t>associated company of the Group.</t>
  </si>
  <si>
    <t>Code on Take-overs and Mergers, 1998 ("Code"), PASB is obliged to extend a conditional mandatory offer</t>
  </si>
  <si>
    <t>("Offer") to acquire the remaining 22,500,170 GCM shares not already owned by it. The Company, being</t>
  </si>
  <si>
    <t>the holding company of PASB will undertake the Offer at a cash offer price of RM5.53 per GCM share.</t>
  </si>
  <si>
    <t>The Company has served a Notice of Take-over Offer to acquire the remaining 22,500,170 GCM shares</t>
  </si>
  <si>
    <t>not already owned by the Company, PASB, OMSB and the party acting in concert with them, namely Mark</t>
  </si>
  <si>
    <t>Wee Liang Yee at a cash offer price of RM5.53 per GCM share pursuant to Section 12(3) of the Code.</t>
  </si>
  <si>
    <t>the Group.</t>
  </si>
  <si>
    <t>Following the completion of the aforementioned GCM shares and pursuant to Part II of the Malaysian</t>
  </si>
  <si>
    <t xml:space="preserve">interest in GCM has been fulfilled. PASB now owned 13,870,730 ordinary shares in GCM directly and the </t>
  </si>
  <si>
    <t xml:space="preserve">As at the closing date of the final conversion for the ICULS 1996/2001 on 23 March 2001, the total </t>
  </si>
  <si>
    <t>turnover to RM2.06 billion and an increase of 18.75% in pre-tax profit to RM273.4 million as compared to</t>
  </si>
  <si>
    <t>the preceding year corresponding period.</t>
  </si>
  <si>
    <t>the issuance of 8,136,250 ordinary shares of RM1.00 each when 13,018,000 5% ICULS</t>
  </si>
  <si>
    <t>1999/2009 were converted at the rate of RM1.60 nominal value of 5% ICULS 1999/2009 for</t>
  </si>
  <si>
    <t>one new ordinary share of RM1.00 each;</t>
  </si>
  <si>
    <t>the issuance of 332,813 ordinary shares of RM1.00 each when 332,813 5% ICULS 1999/2009</t>
  </si>
  <si>
    <t>were converted at the rate of RM1.00 nominal value of 5% ICULS 1999/2009 and RM0.60</t>
  </si>
  <si>
    <t>cash for one new ordinary share of RM1.00 each; and</t>
  </si>
  <si>
    <t>the issuance of 7,091 ordinary shares of RM1.00 each when 16,666 6% ICULS 1996/2001 were</t>
  </si>
  <si>
    <t>converted at the rate of RM2.35 nominal value of 6% ICULS 1996/2001 for one new ordinary</t>
  </si>
  <si>
    <t>share of RM1.00 each.</t>
  </si>
  <si>
    <t>shares held as treasury shares and resale of treasury shares for the financial period ended 31 January 2001</t>
  </si>
  <si>
    <t>except for:</t>
  </si>
  <si>
    <t>For the cumulative 9 months period ended 31 January 2001, the Group recorded an increase of 2.59% in</t>
  </si>
  <si>
    <t>subsidiary Immediate Capital Sdn Bhd, has acquired an additional 59,000 GCM shares for a total cash</t>
  </si>
  <si>
    <t xml:space="preserve">consideration of RM298,961 from the open market. GCM is now a 45.92% associated company of the </t>
  </si>
  <si>
    <t>outstanding ICULS 1996/2001 amounted to RM7,568,274. The Company is expected to issue approximately</t>
  </si>
  <si>
    <t>maturity of the ICULS 1996/2001.</t>
  </si>
  <si>
    <t>3.22 million new ordinary shares in the Company at an issue price of RM2.35 per share, following the</t>
  </si>
  <si>
    <t>Save as disclosed in Note 13, there were no financial instruments with off balance sheet risk as at the date</t>
  </si>
  <si>
    <t>of this announcement.</t>
  </si>
  <si>
    <t>interest expenses and improved performance from the hotel, resort and recreation division.</t>
  </si>
  <si>
    <t>by 1.6% and 41.4% respectively. The decrease in pre-tax profit was mainly due to the higher prize</t>
  </si>
  <si>
    <t>BERJAYA LAND BERHAD (201765-A)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</si>
</sst>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_(* #,##0.0_);_(* \(#,##0.0\);_(* &quot;-&quot;?_);_(@_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4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4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2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68" fontId="5" fillId="0" borderId="4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68" fontId="5" fillId="0" borderId="6" xfId="15" applyNumberFormat="1" applyFont="1" applyBorder="1" applyAlignment="1">
      <alignment/>
    </xf>
    <xf numFmtId="168" fontId="5" fillId="0" borderId="7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8" fontId="5" fillId="0" borderId="0" xfId="15" applyNumberFormat="1" applyFont="1" applyBorder="1" applyAlignment="1">
      <alignment/>
    </xf>
    <xf numFmtId="168" fontId="5" fillId="0" borderId="9" xfId="15" applyNumberFormat="1" applyFont="1" applyBorder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>
      <alignment/>
      <protection/>
    </xf>
    <xf numFmtId="168" fontId="5" fillId="0" borderId="12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 quotePrefix="1">
      <alignment horizontal="right"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>
      <alignment horizontal="centerContinuous"/>
    </xf>
    <xf numFmtId="0" fontId="7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168" fontId="5" fillId="0" borderId="0" xfId="0" applyNumberFormat="1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5" fillId="0" borderId="19" xfId="0" applyNumberFormat="1" applyFont="1" applyBorder="1" applyAlignment="1" applyProtection="1">
      <alignment/>
      <protection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center"/>
    </xf>
    <xf numFmtId="168" fontId="5" fillId="0" borderId="5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5" applyNumberFormat="1" applyFont="1" applyBorder="1" applyAlignment="1" applyProtection="1" quotePrefix="1">
      <alignment horizontal="center"/>
      <protection/>
    </xf>
    <xf numFmtId="43" fontId="5" fillId="0" borderId="16" xfId="15" applyNumberFormat="1" applyFont="1" applyBorder="1" applyAlignment="1" applyProtection="1">
      <alignment/>
      <protection/>
    </xf>
    <xf numFmtId="43" fontId="5" fillId="0" borderId="16" xfId="15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168" fontId="5" fillId="0" borderId="0" xfId="15" applyNumberFormat="1" applyFont="1" applyAlignment="1" applyProtection="1">
      <alignment horizontal="left" indent="1"/>
      <protection/>
    </xf>
    <xf numFmtId="15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168" fontId="5" fillId="0" borderId="6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>
      <alignment/>
    </xf>
    <xf numFmtId="167" fontId="5" fillId="0" borderId="0" xfId="0" applyNumberFormat="1" applyFont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37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168" fontId="5" fillId="0" borderId="0" xfId="15" applyNumberFormat="1" applyFont="1" applyAlignment="1" applyProtection="1">
      <alignment horizontal="center"/>
      <protection/>
    </xf>
    <xf numFmtId="3" fontId="5" fillId="0" borderId="20" xfId="0" applyNumberFormat="1" applyFont="1" applyBorder="1" applyAlignment="1">
      <alignment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quotePrefix="1">
      <alignment/>
    </xf>
    <xf numFmtId="37" fontId="5" fillId="0" borderId="12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Continuous"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>
      <alignment horizontal="right"/>
    </xf>
    <xf numFmtId="37" fontId="5" fillId="0" borderId="20" xfId="0" applyNumberFormat="1" applyFont="1" applyBorder="1" applyAlignment="1">
      <alignment/>
    </xf>
    <xf numFmtId="39" fontId="5" fillId="0" borderId="16" xfId="0" applyNumberFormat="1" applyFont="1" applyBorder="1" applyAlignment="1">
      <alignment horizontal="center"/>
    </xf>
    <xf numFmtId="39" fontId="5" fillId="0" borderId="0" xfId="15" applyNumberFormat="1" applyFont="1" applyAlignment="1">
      <alignment/>
    </xf>
    <xf numFmtId="39" fontId="5" fillId="0" borderId="0" xfId="0" applyNumberFormat="1" applyFont="1" applyBorder="1" applyAlignment="1">
      <alignment horizontal="center"/>
    </xf>
    <xf numFmtId="39" fontId="5" fillId="0" borderId="0" xfId="15" applyNumberFormat="1" applyFont="1" applyBorder="1" applyAlignment="1" applyProtection="1">
      <alignment horizontal="center"/>
      <protection/>
    </xf>
    <xf numFmtId="39" fontId="5" fillId="0" borderId="6" xfId="15" applyNumberFormat="1" applyFont="1" applyBorder="1" applyAlignment="1">
      <alignment/>
    </xf>
    <xf numFmtId="39" fontId="5" fillId="0" borderId="6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39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5" fillId="0" borderId="17" xfId="0" applyNumberFormat="1" applyFont="1" applyBorder="1" applyAlignment="1">
      <alignment horizontal="centerContinuous"/>
    </xf>
    <xf numFmtId="39" fontId="5" fillId="0" borderId="14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quotePrefix="1">
      <alignment horizontal="center"/>
    </xf>
    <xf numFmtId="39" fontId="5" fillId="0" borderId="15" xfId="0" applyNumberFormat="1" applyFont="1" applyBorder="1" applyAlignment="1" quotePrefix="1">
      <alignment horizontal="center"/>
    </xf>
    <xf numFmtId="39" fontId="5" fillId="0" borderId="0" xfId="15" applyNumberFormat="1" applyFont="1" applyAlignment="1">
      <alignment horizontal="centerContinuous"/>
    </xf>
    <xf numFmtId="39" fontId="5" fillId="0" borderId="0" xfId="15" applyNumberFormat="1" applyFont="1" applyBorder="1" applyAlignment="1">
      <alignment/>
    </xf>
    <xf numFmtId="0" fontId="5" fillId="0" borderId="0" xfId="0" applyFont="1" applyAlignment="1">
      <alignment horizontal="right"/>
    </xf>
    <xf numFmtId="43" fontId="5" fillId="0" borderId="4" xfId="15" applyNumberFormat="1" applyFont="1" applyBorder="1" applyAlignment="1" applyProtection="1">
      <alignment horizontal="center"/>
      <protection/>
    </xf>
    <xf numFmtId="43" fontId="5" fillId="0" borderId="4" xfId="15" applyNumberFormat="1" applyFont="1" applyBorder="1" applyAlignment="1" applyProtection="1">
      <alignment horizontal="right"/>
      <protection/>
    </xf>
    <xf numFmtId="2" fontId="5" fillId="0" borderId="4" xfId="15" applyNumberFormat="1" applyFont="1" applyBorder="1" applyAlignment="1" applyProtection="1">
      <alignment horizontal="right"/>
      <protection/>
    </xf>
    <xf numFmtId="43" fontId="5" fillId="0" borderId="16" xfId="15" applyNumberFormat="1" applyFont="1" applyBorder="1" applyAlignment="1" applyProtection="1">
      <alignment horizontal="right"/>
      <protection/>
    </xf>
    <xf numFmtId="43" fontId="5" fillId="0" borderId="0" xfId="0" applyNumberFormat="1" applyFont="1" applyAlignment="1">
      <alignment/>
    </xf>
    <xf numFmtId="0" fontId="7" fillId="0" borderId="13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workbookViewId="0" topLeftCell="A1">
      <selection activeCell="E1" sqref="E1"/>
    </sheetView>
  </sheetViews>
  <sheetFormatPr defaultColWidth="11.33203125" defaultRowHeight="12.75"/>
  <cols>
    <col min="1" max="1" width="1.66796875" style="9" customWidth="1"/>
    <col min="2" max="2" width="3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8" width="15.16015625" style="9" customWidth="1"/>
    <col min="9" max="9" width="1.0078125" style="9" customWidth="1"/>
    <col min="10" max="10" width="14.5" style="9" customWidth="1"/>
    <col min="11" max="11" width="15.83203125" style="9" customWidth="1"/>
    <col min="12" max="12" width="1.0078125" style="9" customWidth="1"/>
    <col min="13" max="13" width="12.33203125" style="9" customWidth="1"/>
    <col min="14" max="14" width="11.16015625" style="9" customWidth="1"/>
    <col min="15" max="16384" width="11.33203125" style="9" customWidth="1"/>
  </cols>
  <sheetData>
    <row r="1" spans="1:10" s="41" customFormat="1" ht="15">
      <c r="A1" s="39"/>
      <c r="B1" s="40"/>
      <c r="D1" s="40"/>
      <c r="E1" s="42" t="s">
        <v>332</v>
      </c>
      <c r="I1" s="38"/>
      <c r="J1" s="43"/>
    </row>
    <row r="2" ht="15">
      <c r="L2" s="10"/>
    </row>
    <row r="3" spans="1:13" ht="15">
      <c r="A3" s="5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5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5" customHeight="1">
      <c r="L6" s="7"/>
    </row>
    <row r="7" ht="15" customHeight="1">
      <c r="L7" s="7"/>
    </row>
    <row r="8" spans="7:8" ht="15" customHeight="1">
      <c r="G8" s="117"/>
      <c r="H8" s="117"/>
    </row>
    <row r="9" ht="13.5" customHeight="1">
      <c r="A9" s="11" t="s">
        <v>250</v>
      </c>
    </row>
    <row r="10" ht="9" customHeight="1">
      <c r="J10" s="10"/>
    </row>
    <row r="11" ht="13.5" customHeight="1">
      <c r="A11" s="12" t="s">
        <v>0</v>
      </c>
    </row>
    <row r="12" ht="13.5" customHeight="1">
      <c r="A12" s="12" t="s">
        <v>1</v>
      </c>
    </row>
    <row r="13" ht="13.5" customHeight="1">
      <c r="A13" s="12" t="s">
        <v>2</v>
      </c>
    </row>
    <row r="14" spans="1:11" ht="13.5" customHeight="1">
      <c r="A14" s="12" t="s">
        <v>3</v>
      </c>
      <c r="K14" s="12" t="s">
        <v>4</v>
      </c>
    </row>
    <row r="15" ht="13.5" customHeight="1">
      <c r="A15" s="12" t="s">
        <v>109</v>
      </c>
    </row>
    <row r="16" ht="9" customHeight="1"/>
    <row r="17" ht="13.5" customHeight="1">
      <c r="A17" s="12" t="s">
        <v>5</v>
      </c>
    </row>
    <row r="18" ht="9" customHeight="1"/>
    <row r="19" spans="1:10" ht="13.5" customHeight="1">
      <c r="A19" s="44" t="s">
        <v>110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 customHeight="1">
      <c r="A20" s="45" t="s">
        <v>218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3.5" customHeight="1">
      <c r="A21" s="46" t="s">
        <v>219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0.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.5" customHeight="1">
      <c r="A23" s="44" t="s">
        <v>6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44"/>
      <c r="B24" s="3"/>
      <c r="C24" s="3"/>
      <c r="D24" s="3"/>
      <c r="E24" s="3"/>
      <c r="F24" s="3"/>
      <c r="G24" s="3"/>
      <c r="H24" s="3"/>
      <c r="I24" s="3"/>
      <c r="J24" s="3"/>
    </row>
    <row r="25" spans="10:13" ht="10.5" customHeight="1">
      <c r="J25" s="69"/>
      <c r="K25" s="69"/>
      <c r="L25" s="69"/>
      <c r="M25" s="69"/>
    </row>
    <row r="26" spans="1:13" ht="13.5" customHeight="1">
      <c r="A26" s="6"/>
      <c r="B26" s="6"/>
      <c r="C26" s="6"/>
      <c r="D26" s="6"/>
      <c r="E26" s="6"/>
      <c r="F26" s="75" t="s">
        <v>7</v>
      </c>
      <c r="G26" s="86"/>
      <c r="H26" s="86"/>
      <c r="J26" s="168" t="s">
        <v>152</v>
      </c>
      <c r="K26" s="169"/>
      <c r="L26" s="169"/>
      <c r="M26" s="170"/>
    </row>
    <row r="27" spans="1:13" ht="13.5" customHeight="1">
      <c r="A27" s="6"/>
      <c r="B27" s="6"/>
      <c r="C27" s="6"/>
      <c r="D27" s="6"/>
      <c r="E27" s="6"/>
      <c r="F27" s="58" t="s">
        <v>8</v>
      </c>
      <c r="G27" s="13" t="s">
        <v>9</v>
      </c>
      <c r="H27" s="87"/>
      <c r="I27" s="13"/>
      <c r="J27" s="85" t="s">
        <v>8</v>
      </c>
      <c r="K27" s="13" t="s">
        <v>9</v>
      </c>
      <c r="L27" s="69"/>
      <c r="M27" s="76"/>
    </row>
    <row r="28" spans="1:13" ht="13.5" customHeight="1">
      <c r="A28" s="6"/>
      <c r="B28" s="6"/>
      <c r="C28" s="6"/>
      <c r="D28" s="6"/>
      <c r="E28" s="6"/>
      <c r="F28" s="58" t="s">
        <v>10</v>
      </c>
      <c r="G28" s="13" t="s">
        <v>10</v>
      </c>
      <c r="H28" s="87"/>
      <c r="I28" s="13"/>
      <c r="J28" s="58" t="s">
        <v>10</v>
      </c>
      <c r="K28" s="13" t="s">
        <v>10</v>
      </c>
      <c r="L28" s="69"/>
      <c r="M28" s="76"/>
    </row>
    <row r="29" spans="1:13" ht="13.5" customHeight="1">
      <c r="A29" s="6"/>
      <c r="B29" s="6"/>
      <c r="C29" s="6"/>
      <c r="D29" s="6"/>
      <c r="E29" s="6"/>
      <c r="F29" s="58" t="s">
        <v>11</v>
      </c>
      <c r="G29" s="13" t="s">
        <v>12</v>
      </c>
      <c r="H29" s="87"/>
      <c r="I29" s="13"/>
      <c r="J29" s="58" t="s">
        <v>13</v>
      </c>
      <c r="K29" s="13" t="s">
        <v>12</v>
      </c>
      <c r="L29" s="69"/>
      <c r="M29" s="76"/>
    </row>
    <row r="30" spans="1:13" ht="13.5" customHeight="1">
      <c r="A30" s="6"/>
      <c r="B30" s="6"/>
      <c r="C30" s="6"/>
      <c r="D30" s="6"/>
      <c r="E30" s="6"/>
      <c r="F30" s="54"/>
      <c r="G30" s="13" t="s">
        <v>14</v>
      </c>
      <c r="H30" s="87"/>
      <c r="I30" s="13"/>
      <c r="J30" s="54"/>
      <c r="K30" s="13" t="s">
        <v>14</v>
      </c>
      <c r="L30" s="69"/>
      <c r="M30" s="76"/>
    </row>
    <row r="31" spans="1:13" ht="13.5" customHeight="1">
      <c r="A31" s="6"/>
      <c r="B31" s="6"/>
      <c r="C31" s="6"/>
      <c r="D31" s="6"/>
      <c r="E31" s="6"/>
      <c r="F31" s="54"/>
      <c r="G31" s="13" t="s">
        <v>11</v>
      </c>
      <c r="H31" s="87"/>
      <c r="I31" s="13"/>
      <c r="J31" s="54"/>
      <c r="K31" s="13" t="s">
        <v>15</v>
      </c>
      <c r="L31" s="69"/>
      <c r="M31" s="76"/>
    </row>
    <row r="32" spans="1:13" ht="13.5" customHeight="1">
      <c r="A32" s="6"/>
      <c r="B32" s="6"/>
      <c r="C32" s="6"/>
      <c r="D32" s="6"/>
      <c r="E32" s="6"/>
      <c r="F32" s="59" t="s">
        <v>220</v>
      </c>
      <c r="G32" s="57" t="s">
        <v>221</v>
      </c>
      <c r="H32" s="77" t="s">
        <v>141</v>
      </c>
      <c r="I32" s="13"/>
      <c r="J32" s="59" t="s">
        <v>220</v>
      </c>
      <c r="K32" s="57" t="s">
        <v>221</v>
      </c>
      <c r="L32" s="69"/>
      <c r="M32" s="77" t="s">
        <v>141</v>
      </c>
    </row>
    <row r="33" spans="1:13" ht="13.5" customHeight="1">
      <c r="A33" s="6"/>
      <c r="B33" s="6"/>
      <c r="C33" s="6"/>
      <c r="D33" s="6"/>
      <c r="E33" s="6"/>
      <c r="F33" s="60" t="s">
        <v>16</v>
      </c>
      <c r="G33" s="61" t="s">
        <v>16</v>
      </c>
      <c r="H33" s="78" t="s">
        <v>108</v>
      </c>
      <c r="I33" s="13"/>
      <c r="J33" s="60" t="s">
        <v>16</v>
      </c>
      <c r="K33" s="61" t="s">
        <v>16</v>
      </c>
      <c r="L33" s="68"/>
      <c r="M33" s="78" t="s">
        <v>108</v>
      </c>
    </row>
    <row r="34" spans="1:12" ht="12" customHeight="1">
      <c r="A34" s="6"/>
      <c r="B34" s="6"/>
      <c r="C34" s="6"/>
      <c r="D34" s="6"/>
      <c r="E34" s="6"/>
      <c r="L34" s="6"/>
    </row>
    <row r="35" spans="1:13" ht="15.75" thickBot="1">
      <c r="A35" s="12" t="s">
        <v>17</v>
      </c>
      <c r="B35" s="12" t="s">
        <v>18</v>
      </c>
      <c r="C35" s="12" t="s">
        <v>19</v>
      </c>
      <c r="D35" s="41" t="s">
        <v>62</v>
      </c>
      <c r="E35" s="6"/>
      <c r="F35" s="20">
        <v>679038</v>
      </c>
      <c r="G35" s="47">
        <v>649985</v>
      </c>
      <c r="H35" s="146">
        <f>(+F35-G35)/G35*100</f>
        <v>4.469795456818234</v>
      </c>
      <c r="I35" s="21"/>
      <c r="J35" s="20">
        <v>2060968</v>
      </c>
      <c r="K35" s="47">
        <v>2009027</v>
      </c>
      <c r="L35" s="83"/>
      <c r="M35" s="112">
        <f>(+J35-K35)/K35*100</f>
        <v>2.5853808833828515</v>
      </c>
    </row>
    <row r="36" spans="1:12" ht="8.25" customHeight="1" thickTop="1">
      <c r="A36" s="6"/>
      <c r="B36" s="6"/>
      <c r="C36" s="6"/>
      <c r="D36" s="6"/>
      <c r="E36" s="6"/>
      <c r="F36" s="22"/>
      <c r="G36" s="22"/>
      <c r="H36" s="147"/>
      <c r="I36" s="22"/>
      <c r="J36" s="22"/>
      <c r="K36" s="22"/>
      <c r="L36" s="6"/>
    </row>
    <row r="37" spans="1:13" ht="15.75" thickBot="1">
      <c r="A37" s="6"/>
      <c r="B37" s="12" t="s">
        <v>20</v>
      </c>
      <c r="C37" s="12" t="s">
        <v>21</v>
      </c>
      <c r="D37" s="6"/>
      <c r="E37" s="6"/>
      <c r="F37" s="23">
        <v>51</v>
      </c>
      <c r="G37" s="47">
        <v>6</v>
      </c>
      <c r="H37" s="146">
        <f>(+F37-G37)/G37*100</f>
        <v>750</v>
      </c>
      <c r="I37" s="24"/>
      <c r="J37" s="23">
        <v>51</v>
      </c>
      <c r="K37" s="47">
        <v>52</v>
      </c>
      <c r="L37" s="83"/>
      <c r="M37" s="112" t="s">
        <v>162</v>
      </c>
    </row>
    <row r="38" spans="1:12" ht="8.25" customHeight="1" thickTop="1">
      <c r="A38" s="6"/>
      <c r="B38" s="6"/>
      <c r="C38" s="6"/>
      <c r="D38" s="6"/>
      <c r="E38" s="6"/>
      <c r="F38" s="22"/>
      <c r="G38" s="22"/>
      <c r="H38" s="147"/>
      <c r="I38" s="22"/>
      <c r="J38" s="22"/>
      <c r="K38" s="22"/>
      <c r="L38" s="6"/>
    </row>
    <row r="39" spans="1:13" ht="15.75" thickBot="1">
      <c r="A39" s="6"/>
      <c r="B39" s="12" t="s">
        <v>22</v>
      </c>
      <c r="C39" s="12" t="s">
        <v>23</v>
      </c>
      <c r="D39" s="6"/>
      <c r="E39" s="6"/>
      <c r="F39" s="20">
        <v>27209</v>
      </c>
      <c r="G39" s="47">
        <v>25321</v>
      </c>
      <c r="H39" s="146">
        <f>(+F39-G39)/G39*100</f>
        <v>7.456261601042613</v>
      </c>
      <c r="I39" s="21"/>
      <c r="J39" s="20">
        <v>79933</v>
      </c>
      <c r="K39" s="47">
        <v>84092</v>
      </c>
      <c r="L39" s="83"/>
      <c r="M39" s="112">
        <f>(+J39-K39)/K39*100</f>
        <v>-4.945773676449603</v>
      </c>
    </row>
    <row r="40" spans="1:12" ht="8.25" customHeight="1" thickTop="1">
      <c r="A40" s="6"/>
      <c r="B40" s="6"/>
      <c r="C40" s="6"/>
      <c r="D40" s="6"/>
      <c r="E40" s="6"/>
      <c r="F40" s="22"/>
      <c r="G40" s="22"/>
      <c r="H40" s="147"/>
      <c r="I40" s="22"/>
      <c r="J40" s="22"/>
      <c r="K40" s="22"/>
      <c r="L40" s="6"/>
    </row>
    <row r="41" spans="1:12" ht="13.5" customHeight="1">
      <c r="A41" s="12" t="s">
        <v>24</v>
      </c>
      <c r="B41" s="12" t="s">
        <v>18</v>
      </c>
      <c r="C41" s="12" t="s">
        <v>103</v>
      </c>
      <c r="D41" s="6"/>
      <c r="E41" s="6"/>
      <c r="F41" s="22"/>
      <c r="G41" s="22"/>
      <c r="H41" s="147"/>
      <c r="I41" s="22"/>
      <c r="J41" s="22"/>
      <c r="K41" s="22"/>
      <c r="L41" s="6"/>
    </row>
    <row r="42" spans="1:12" ht="13.5" customHeight="1">
      <c r="A42" s="6"/>
      <c r="B42" s="6"/>
      <c r="C42" s="12" t="s">
        <v>102</v>
      </c>
      <c r="D42" s="6"/>
      <c r="E42" s="6"/>
      <c r="F42" s="22"/>
      <c r="G42" s="22"/>
      <c r="H42" s="147"/>
      <c r="I42" s="22"/>
      <c r="J42" s="22"/>
      <c r="K42" s="22"/>
      <c r="L42" s="6"/>
    </row>
    <row r="43" spans="1:12" ht="13.5" customHeight="1">
      <c r="A43" s="6"/>
      <c r="B43" s="6"/>
      <c r="C43" s="12" t="s">
        <v>26</v>
      </c>
      <c r="D43" s="6"/>
      <c r="E43" s="6"/>
      <c r="F43" s="22"/>
      <c r="G43" s="22"/>
      <c r="H43" s="147"/>
      <c r="I43" s="22"/>
      <c r="J43" s="22"/>
      <c r="K43" s="22"/>
      <c r="L43" s="6"/>
    </row>
    <row r="44" spans="1:12" ht="13.5" customHeight="1">
      <c r="A44" s="6"/>
      <c r="B44" s="6"/>
      <c r="C44" s="12" t="s">
        <v>27</v>
      </c>
      <c r="D44" s="6"/>
      <c r="E44" s="6"/>
      <c r="F44" s="22"/>
      <c r="G44" s="22"/>
      <c r="H44" s="147"/>
      <c r="I44" s="22"/>
      <c r="J44" s="22"/>
      <c r="K44" s="22"/>
      <c r="L44" s="6"/>
    </row>
    <row r="45" spans="1:13" ht="13.5" customHeight="1">
      <c r="A45" s="6"/>
      <c r="B45" s="6"/>
      <c r="C45" s="12" t="s">
        <v>28</v>
      </c>
      <c r="D45" s="6"/>
      <c r="E45" s="6"/>
      <c r="F45" s="25">
        <v>116006</v>
      </c>
      <c r="G45" s="48">
        <v>109931</v>
      </c>
      <c r="H45" s="148">
        <f>(+F45-G45)/G45*100</f>
        <v>5.526193703322994</v>
      </c>
      <c r="I45" s="25"/>
      <c r="J45" s="116">
        <v>412336</v>
      </c>
      <c r="K45" s="48">
        <v>399170</v>
      </c>
      <c r="L45" s="6"/>
      <c r="M45" s="111">
        <f>(+J45-K45)/K45*100</f>
        <v>3.29834406393266</v>
      </c>
    </row>
    <row r="46" spans="1:12" ht="8.25" customHeight="1">
      <c r="A46" s="6"/>
      <c r="B46" s="6"/>
      <c r="C46" s="6"/>
      <c r="D46" s="6"/>
      <c r="E46" s="6"/>
      <c r="F46" s="22"/>
      <c r="G46" s="48"/>
      <c r="H46" s="149"/>
      <c r="I46" s="22"/>
      <c r="J46" s="22"/>
      <c r="K46" s="22"/>
      <c r="L46" s="6"/>
    </row>
    <row r="47" spans="1:13" ht="15">
      <c r="A47" s="6"/>
      <c r="B47" s="12" t="s">
        <v>20</v>
      </c>
      <c r="C47" s="12" t="s">
        <v>29</v>
      </c>
      <c r="D47" s="6"/>
      <c r="E47" s="6"/>
      <c r="F47" s="25">
        <v>-32986</v>
      </c>
      <c r="G47" s="48">
        <v>-38304</v>
      </c>
      <c r="H47" s="148">
        <f>(+F47-G47)/G47*100</f>
        <v>-13.883667502088553</v>
      </c>
      <c r="I47" s="26"/>
      <c r="J47" s="25">
        <v>-99083</v>
      </c>
      <c r="K47" s="48">
        <v>-125383</v>
      </c>
      <c r="L47" s="6"/>
      <c r="M47" s="111">
        <f>(+J47-K47)/K47*100</f>
        <v>-20.97573036217031</v>
      </c>
    </row>
    <row r="48" spans="1:12" ht="8.25" customHeight="1">
      <c r="A48" s="6"/>
      <c r="B48" s="6"/>
      <c r="C48" s="6"/>
      <c r="D48" s="6"/>
      <c r="E48" s="6"/>
      <c r="F48" s="22"/>
      <c r="G48" s="48"/>
      <c r="H48" s="149"/>
      <c r="I48" s="22"/>
      <c r="J48" s="22"/>
      <c r="K48" s="22"/>
      <c r="L48" s="6"/>
    </row>
    <row r="49" spans="1:13" ht="15">
      <c r="A49" s="6"/>
      <c r="B49" s="12" t="s">
        <v>22</v>
      </c>
      <c r="C49" s="12" t="s">
        <v>30</v>
      </c>
      <c r="D49" s="6"/>
      <c r="E49" s="6"/>
      <c r="F49" s="25">
        <v>-13284</v>
      </c>
      <c r="G49" s="48">
        <v>-11904</v>
      </c>
      <c r="H49" s="148">
        <f>(+F49-G49)/G49*100</f>
        <v>11.59274193548387</v>
      </c>
      <c r="I49" s="25"/>
      <c r="J49" s="25">
        <v>-34842</v>
      </c>
      <c r="K49" s="48">
        <v>-36620</v>
      </c>
      <c r="L49" s="6"/>
      <c r="M49" s="111">
        <f>(+J49-K49)/K49*100</f>
        <v>-4.855270344074277</v>
      </c>
    </row>
    <row r="50" spans="1:13" ht="8.25" customHeight="1">
      <c r="A50" s="6"/>
      <c r="B50" s="6"/>
      <c r="C50" s="6"/>
      <c r="D50" s="6"/>
      <c r="E50" s="6"/>
      <c r="F50" s="51"/>
      <c r="G50" s="51"/>
      <c r="H50" s="150"/>
      <c r="I50" s="22"/>
      <c r="J50" s="51"/>
      <c r="K50" s="51"/>
      <c r="L50" s="82"/>
      <c r="M50" s="68"/>
    </row>
    <row r="51" spans="1:12" ht="13.5" customHeight="1">
      <c r="A51" s="6"/>
      <c r="B51" s="6"/>
      <c r="C51" s="41" t="s">
        <v>156</v>
      </c>
      <c r="D51" s="6"/>
      <c r="E51" s="6"/>
      <c r="F51" s="22"/>
      <c r="G51" s="22"/>
      <c r="H51" s="147"/>
      <c r="I51" s="22"/>
      <c r="J51" s="22"/>
      <c r="K51" s="22"/>
      <c r="L51" s="6"/>
    </row>
    <row r="52" spans="1:13" ht="13.5" customHeight="1">
      <c r="A52" s="6"/>
      <c r="B52" s="6"/>
      <c r="C52" s="41" t="s">
        <v>246</v>
      </c>
      <c r="D52" s="6"/>
      <c r="E52" s="6"/>
      <c r="F52" s="22">
        <f>SUM(F45:F50)</f>
        <v>69736</v>
      </c>
      <c r="G52" s="22">
        <f>SUM(G45:G50)</f>
        <v>59723</v>
      </c>
      <c r="H52" s="148">
        <f>(+F52-G52)/G52*100</f>
        <v>16.765735143914405</v>
      </c>
      <c r="I52" s="22"/>
      <c r="J52" s="22">
        <f>SUM(J45:J50)</f>
        <v>278411</v>
      </c>
      <c r="K52" s="22">
        <f>SUM(K45:K50)</f>
        <v>237167</v>
      </c>
      <c r="L52" s="6"/>
      <c r="M52" s="111">
        <f>(+J52-K52)/K52*100</f>
        <v>17.39027773678463</v>
      </c>
    </row>
    <row r="53" spans="1:12" ht="13.5" customHeight="1">
      <c r="A53" s="6"/>
      <c r="B53" s="6"/>
      <c r="C53" s="41"/>
      <c r="D53" s="6"/>
      <c r="E53" s="6"/>
      <c r="F53" s="22"/>
      <c r="G53" s="22"/>
      <c r="H53" s="147"/>
      <c r="I53" s="22"/>
      <c r="J53" s="22"/>
      <c r="K53" s="22"/>
      <c r="L53" s="6"/>
    </row>
    <row r="54" spans="1:13" ht="15">
      <c r="A54" s="6"/>
      <c r="B54" s="12" t="s">
        <v>31</v>
      </c>
      <c r="C54" s="12" t="s">
        <v>32</v>
      </c>
      <c r="D54" s="6"/>
      <c r="E54" s="6"/>
      <c r="F54" s="27">
        <v>-4400</v>
      </c>
      <c r="G54" s="49">
        <v>857</v>
      </c>
      <c r="H54" s="151">
        <f>(+F54-G54)/G54*100</f>
        <v>-613.4189031505251</v>
      </c>
      <c r="I54" s="24"/>
      <c r="J54" s="27">
        <v>-8399</v>
      </c>
      <c r="K54" s="103">
        <v>-3800</v>
      </c>
      <c r="L54" s="82"/>
      <c r="M54" s="113">
        <f>(+J54-K54)/K54*100</f>
        <v>121.0263157894737</v>
      </c>
    </row>
    <row r="55" spans="1:12" ht="8.25" customHeight="1">
      <c r="A55" s="6"/>
      <c r="B55" s="6"/>
      <c r="C55" s="6"/>
      <c r="D55" s="6"/>
      <c r="E55" s="6"/>
      <c r="F55" s="22"/>
      <c r="G55" s="22"/>
      <c r="H55" s="147"/>
      <c r="I55" s="22"/>
      <c r="J55" s="22"/>
      <c r="K55" s="22"/>
      <c r="L55" s="6"/>
    </row>
    <row r="56" spans="1:12" ht="13.5" customHeight="1">
      <c r="A56" s="6"/>
      <c r="B56" s="12" t="s">
        <v>33</v>
      </c>
      <c r="C56" s="12" t="s">
        <v>34</v>
      </c>
      <c r="D56" s="6"/>
      <c r="E56" s="6"/>
      <c r="F56" s="22"/>
      <c r="G56" s="22"/>
      <c r="H56" s="147"/>
      <c r="I56" s="22"/>
      <c r="J56" s="22"/>
      <c r="K56" s="22"/>
      <c r="L56" s="6"/>
    </row>
    <row r="57" spans="1:12" ht="13.5" customHeight="1">
      <c r="A57" s="6"/>
      <c r="B57" s="6"/>
      <c r="C57" s="12" t="s">
        <v>25</v>
      </c>
      <c r="D57" s="6"/>
      <c r="E57" s="6"/>
      <c r="F57" s="22"/>
      <c r="G57" s="22"/>
      <c r="H57" s="147"/>
      <c r="I57" s="22"/>
      <c r="J57" s="22"/>
      <c r="K57" s="22"/>
      <c r="L57" s="6"/>
    </row>
    <row r="58" spans="1:12" ht="13.5" customHeight="1">
      <c r="A58" s="6"/>
      <c r="B58" s="6"/>
      <c r="C58" s="18" t="s">
        <v>35</v>
      </c>
      <c r="D58" s="6"/>
      <c r="E58" s="6"/>
      <c r="F58" s="22"/>
      <c r="G58" s="22"/>
      <c r="H58" s="147"/>
      <c r="I58" s="22"/>
      <c r="J58" s="22"/>
      <c r="K58" s="22"/>
      <c r="L58" s="6"/>
    </row>
    <row r="59" spans="1:13" ht="13.5" customHeight="1">
      <c r="A59" s="6"/>
      <c r="B59" s="6"/>
      <c r="C59" s="18" t="s">
        <v>36</v>
      </c>
      <c r="D59" s="6"/>
      <c r="E59" s="6"/>
      <c r="F59" s="22"/>
      <c r="G59" s="22"/>
      <c r="H59" s="147"/>
      <c r="I59" s="22"/>
      <c r="J59" s="22"/>
      <c r="K59" s="22"/>
      <c r="L59" s="74"/>
      <c r="M59" s="69"/>
    </row>
    <row r="60" spans="3:13" ht="12.75" customHeight="1">
      <c r="C60" s="18" t="s">
        <v>37</v>
      </c>
      <c r="F60" s="25">
        <f>+F52+F54</f>
        <v>65336</v>
      </c>
      <c r="G60" s="25">
        <f>+G52+G54</f>
        <v>60580</v>
      </c>
      <c r="H60" s="148">
        <f>(+F60-G60)/G60*100</f>
        <v>7.850775833608452</v>
      </c>
      <c r="I60" s="25"/>
      <c r="J60" s="25">
        <f>+J52+J54</f>
        <v>270012</v>
      </c>
      <c r="K60" s="25">
        <f>+K52+K54</f>
        <v>233367</v>
      </c>
      <c r="L60" s="69"/>
      <c r="M60" s="111">
        <f>(+J60-K60)/K60*100</f>
        <v>15.702734319762435</v>
      </c>
    </row>
    <row r="61" spans="1:11" ht="8.25" customHeight="1">
      <c r="A61" s="6"/>
      <c r="F61" s="22"/>
      <c r="G61" s="48"/>
      <c r="H61" s="149"/>
      <c r="I61" s="22"/>
      <c r="J61" s="22"/>
      <c r="K61" s="22"/>
    </row>
    <row r="62" spans="1:11" ht="13.5" customHeight="1">
      <c r="A62" s="6"/>
      <c r="B62" s="12" t="s">
        <v>38</v>
      </c>
      <c r="C62" s="12" t="s">
        <v>39</v>
      </c>
      <c r="F62" s="22"/>
      <c r="G62" s="48"/>
      <c r="H62" s="149"/>
      <c r="I62" s="22"/>
      <c r="J62" s="22"/>
      <c r="K62" s="22"/>
    </row>
    <row r="63" spans="3:13" ht="13.5" customHeight="1">
      <c r="C63" s="12" t="s">
        <v>40</v>
      </c>
      <c r="F63" s="28">
        <v>1569</v>
      </c>
      <c r="G63" s="49">
        <v>352</v>
      </c>
      <c r="H63" s="151">
        <f>(+F63-G63)/G63*100</f>
        <v>345.7386363636364</v>
      </c>
      <c r="I63" s="21"/>
      <c r="J63" s="28">
        <v>3378</v>
      </c>
      <c r="K63" s="103">
        <v>-3141</v>
      </c>
      <c r="L63" s="68"/>
      <c r="M63" s="113">
        <f>(+J63-K63)/K63*100</f>
        <v>-207.54536771728752</v>
      </c>
    </row>
    <row r="64" spans="6:11" ht="8.25" customHeight="1">
      <c r="F64" s="22"/>
      <c r="G64" s="22"/>
      <c r="H64" s="147"/>
      <c r="I64" s="22"/>
      <c r="J64" s="22"/>
      <c r="K64" s="22"/>
    </row>
    <row r="65" spans="1:13" ht="13.5" customHeight="1">
      <c r="A65"/>
      <c r="B65"/>
      <c r="C65"/>
      <c r="D65"/>
      <c r="E65"/>
      <c r="F65"/>
      <c r="G65"/>
      <c r="H65" s="152"/>
      <c r="I65"/>
      <c r="J65"/>
      <c r="K65"/>
      <c r="L65"/>
      <c r="M65"/>
    </row>
    <row r="66" spans="7:8" ht="13.5" customHeight="1">
      <c r="G66" s="69"/>
      <c r="H66" s="153"/>
    </row>
    <row r="67" ht="15" customHeight="1">
      <c r="H67" s="154"/>
    </row>
    <row r="68" ht="15" customHeight="1">
      <c r="H68" s="154"/>
    </row>
    <row r="69" ht="15" customHeight="1">
      <c r="H69" s="154"/>
    </row>
    <row r="70" ht="15" customHeight="1">
      <c r="H70" s="154"/>
    </row>
    <row r="71" ht="15" customHeight="1">
      <c r="H71" s="154"/>
    </row>
    <row r="72" ht="15" customHeight="1">
      <c r="H72" s="154"/>
    </row>
    <row r="73" ht="15" customHeight="1">
      <c r="H73" s="154"/>
    </row>
    <row r="74" ht="15" customHeight="1">
      <c r="H74" s="154"/>
    </row>
    <row r="75" ht="15" customHeight="1">
      <c r="H75" s="154"/>
    </row>
    <row r="76" ht="15" customHeight="1">
      <c r="H76" s="154"/>
    </row>
    <row r="77" ht="15" customHeight="1">
      <c r="H77" s="154"/>
    </row>
    <row r="78" ht="15" customHeight="1">
      <c r="H78" s="154"/>
    </row>
    <row r="79" ht="15" customHeight="1">
      <c r="H79" s="154"/>
    </row>
    <row r="80" ht="15" customHeight="1">
      <c r="H80" s="154"/>
    </row>
    <row r="81" spans="1:10" ht="13.5" customHeight="1">
      <c r="A81" s="44" t="s">
        <v>110</v>
      </c>
      <c r="B81" s="3"/>
      <c r="C81" s="3"/>
      <c r="D81" s="3"/>
      <c r="E81" s="3"/>
      <c r="F81" s="3"/>
      <c r="G81" s="3"/>
      <c r="H81" s="155"/>
      <c r="I81" s="3"/>
      <c r="J81" s="3"/>
    </row>
    <row r="82" spans="1:10" ht="13.5" customHeight="1">
      <c r="A82" s="45" t="s">
        <v>218</v>
      </c>
      <c r="B82" s="3"/>
      <c r="C82" s="3"/>
      <c r="D82" s="3"/>
      <c r="E82" s="3"/>
      <c r="F82" s="3"/>
      <c r="G82" s="3"/>
      <c r="H82" s="155"/>
      <c r="I82" s="3"/>
      <c r="J82" s="3"/>
    </row>
    <row r="83" spans="1:10" ht="13.5" customHeight="1">
      <c r="A83" s="46" t="s">
        <v>219</v>
      </c>
      <c r="B83" s="3"/>
      <c r="C83" s="3"/>
      <c r="D83" s="3"/>
      <c r="E83" s="3"/>
      <c r="F83" s="3"/>
      <c r="G83" s="3"/>
      <c r="H83" s="155"/>
      <c r="I83" s="3"/>
      <c r="J83" s="3"/>
    </row>
    <row r="84" spans="1:10" ht="13.5" customHeight="1">
      <c r="A84" s="44"/>
      <c r="B84" s="3"/>
      <c r="C84" s="3"/>
      <c r="D84" s="3"/>
      <c r="E84" s="3"/>
      <c r="F84" s="3"/>
      <c r="G84" s="3"/>
      <c r="H84" s="155"/>
      <c r="I84" s="3"/>
      <c r="J84" s="3"/>
    </row>
    <row r="85" ht="10.5" customHeight="1">
      <c r="H85" s="154"/>
    </row>
    <row r="86" spans="1:8" ht="13.5" customHeight="1">
      <c r="A86" s="44" t="s">
        <v>41</v>
      </c>
      <c r="H86" s="154"/>
    </row>
    <row r="87" ht="10.5" customHeight="1">
      <c r="H87" s="154"/>
    </row>
    <row r="88" spans="1:13" ht="13.5" customHeight="1">
      <c r="A88" s="6"/>
      <c r="B88" s="6"/>
      <c r="C88" s="6"/>
      <c r="D88" s="6"/>
      <c r="E88" s="6"/>
      <c r="F88" s="75" t="s">
        <v>7</v>
      </c>
      <c r="G88" s="142"/>
      <c r="H88" s="156"/>
      <c r="I88" s="69"/>
      <c r="J88" s="168" t="s">
        <v>152</v>
      </c>
      <c r="K88" s="169"/>
      <c r="L88" s="169"/>
      <c r="M88" s="170"/>
    </row>
    <row r="89" spans="1:13" ht="13.5" customHeight="1">
      <c r="A89" s="6"/>
      <c r="B89" s="6"/>
      <c r="C89" s="6"/>
      <c r="D89" s="6"/>
      <c r="E89" s="6"/>
      <c r="F89" s="58" t="s">
        <v>8</v>
      </c>
      <c r="G89" s="13" t="s">
        <v>9</v>
      </c>
      <c r="H89" s="157"/>
      <c r="I89" s="13"/>
      <c r="J89" s="58" t="s">
        <v>8</v>
      </c>
      <c r="K89" s="13" t="s">
        <v>9</v>
      </c>
      <c r="L89" s="69"/>
      <c r="M89" s="76"/>
    </row>
    <row r="90" spans="1:13" ht="13.5" customHeight="1">
      <c r="A90" s="6"/>
      <c r="B90" s="6"/>
      <c r="C90" s="6"/>
      <c r="D90" s="6"/>
      <c r="E90" s="6"/>
      <c r="F90" s="58" t="s">
        <v>10</v>
      </c>
      <c r="G90" s="13" t="s">
        <v>10</v>
      </c>
      <c r="H90" s="157"/>
      <c r="I90" s="13"/>
      <c r="J90" s="58" t="s">
        <v>10</v>
      </c>
      <c r="K90" s="13" t="s">
        <v>10</v>
      </c>
      <c r="L90" s="69"/>
      <c r="M90" s="76"/>
    </row>
    <row r="91" spans="1:13" ht="13.5" customHeight="1">
      <c r="A91" s="6"/>
      <c r="B91" s="6"/>
      <c r="C91" s="6"/>
      <c r="D91" s="6"/>
      <c r="E91" s="6"/>
      <c r="F91" s="58" t="s">
        <v>11</v>
      </c>
      <c r="G91" s="13" t="s">
        <v>12</v>
      </c>
      <c r="H91" s="157"/>
      <c r="I91" s="13"/>
      <c r="J91" s="58" t="s">
        <v>13</v>
      </c>
      <c r="K91" s="13" t="s">
        <v>12</v>
      </c>
      <c r="L91" s="69"/>
      <c r="M91" s="76"/>
    </row>
    <row r="92" spans="1:13" ht="13.5" customHeight="1">
      <c r="A92" s="6"/>
      <c r="B92" s="6"/>
      <c r="C92" s="6"/>
      <c r="D92" s="6"/>
      <c r="E92" s="6"/>
      <c r="F92" s="54"/>
      <c r="G92" s="13" t="s">
        <v>14</v>
      </c>
      <c r="H92" s="157"/>
      <c r="I92" s="13"/>
      <c r="J92" s="54"/>
      <c r="K92" s="13" t="s">
        <v>14</v>
      </c>
      <c r="L92" s="69"/>
      <c r="M92" s="76"/>
    </row>
    <row r="93" spans="1:13" ht="13.5" customHeight="1">
      <c r="A93" s="6"/>
      <c r="B93" s="6"/>
      <c r="C93" s="6"/>
      <c r="D93" s="6"/>
      <c r="E93" s="6"/>
      <c r="F93" s="54"/>
      <c r="G93" s="13" t="s">
        <v>11</v>
      </c>
      <c r="H93" s="157"/>
      <c r="I93" s="13"/>
      <c r="J93" s="54"/>
      <c r="K93" s="13" t="s">
        <v>15</v>
      </c>
      <c r="L93" s="69"/>
      <c r="M93" s="76"/>
    </row>
    <row r="94" spans="1:13" ht="13.5" customHeight="1">
      <c r="A94" s="6"/>
      <c r="B94" s="6"/>
      <c r="C94" s="6"/>
      <c r="D94" s="6"/>
      <c r="E94" s="6"/>
      <c r="F94" s="59" t="s">
        <v>220</v>
      </c>
      <c r="G94" s="57" t="s">
        <v>221</v>
      </c>
      <c r="H94" s="158" t="s">
        <v>141</v>
      </c>
      <c r="I94" s="13"/>
      <c r="J94" s="59" t="s">
        <v>220</v>
      </c>
      <c r="K94" s="57" t="s">
        <v>221</v>
      </c>
      <c r="L94" s="69"/>
      <c r="M94" s="77" t="s">
        <v>141</v>
      </c>
    </row>
    <row r="95" spans="1:13" ht="13.5" customHeight="1">
      <c r="A95" s="6"/>
      <c r="B95" s="6"/>
      <c r="C95" s="6"/>
      <c r="D95" s="6"/>
      <c r="E95" s="6"/>
      <c r="F95" s="60" t="s">
        <v>16</v>
      </c>
      <c r="G95" s="61" t="s">
        <v>16</v>
      </c>
      <c r="H95" s="159" t="s">
        <v>108</v>
      </c>
      <c r="I95" s="13"/>
      <c r="J95" s="60" t="s">
        <v>16</v>
      </c>
      <c r="K95" s="61" t="s">
        <v>16</v>
      </c>
      <c r="L95" s="68"/>
      <c r="M95" s="78" t="s">
        <v>108</v>
      </c>
    </row>
    <row r="96" ht="9" customHeight="1">
      <c r="H96" s="154"/>
    </row>
    <row r="97" spans="1:13" ht="13.5" customHeight="1">
      <c r="A97" s="12" t="s">
        <v>24</v>
      </c>
      <c r="B97" s="14" t="s">
        <v>42</v>
      </c>
      <c r="C97" s="14" t="s">
        <v>43</v>
      </c>
      <c r="D97" s="2"/>
      <c r="E97" s="2"/>
      <c r="F97" s="29"/>
      <c r="G97" s="29"/>
      <c r="H97" s="160"/>
      <c r="I97" s="29"/>
      <c r="J97" s="29"/>
      <c r="K97" s="29"/>
      <c r="L97" s="2"/>
      <c r="M97" s="3"/>
    </row>
    <row r="98" spans="2:13" ht="13.5" customHeight="1">
      <c r="B98" s="3"/>
      <c r="C98" s="14" t="s">
        <v>37</v>
      </c>
      <c r="D98" s="2"/>
      <c r="E98" s="2"/>
      <c r="F98" s="30">
        <f>F60+F63</f>
        <v>66905</v>
      </c>
      <c r="G98" s="30">
        <f>G60+G63</f>
        <v>60932</v>
      </c>
      <c r="H98" s="148">
        <f>(+F98-G98)/G98*100</f>
        <v>9.802730913149084</v>
      </c>
      <c r="I98" s="135" t="s">
        <v>4</v>
      </c>
      <c r="J98" s="30">
        <f>J60+J63</f>
        <v>273390</v>
      </c>
      <c r="K98" s="30">
        <f>K60+K63</f>
        <v>230226</v>
      </c>
      <c r="L98" s="134" t="s">
        <v>4</v>
      </c>
      <c r="M98" s="111">
        <f>(+J98-K98)/K98*100</f>
        <v>18.7485340491517</v>
      </c>
    </row>
    <row r="99" spans="2:13" ht="8.25" customHeight="1">
      <c r="B99" s="3"/>
      <c r="C99" s="3"/>
      <c r="D99" s="3"/>
      <c r="E99" s="3"/>
      <c r="F99" s="31"/>
      <c r="G99" s="48"/>
      <c r="H99" s="149"/>
      <c r="I99" s="31"/>
      <c r="J99" s="31"/>
      <c r="K99" s="31"/>
      <c r="L99" s="3"/>
      <c r="M99" s="98"/>
    </row>
    <row r="100" spans="2:13" ht="15">
      <c r="B100" s="14" t="s">
        <v>44</v>
      </c>
      <c r="C100" s="14" t="s">
        <v>45</v>
      </c>
      <c r="D100" s="3"/>
      <c r="E100" s="3"/>
      <c r="F100" s="32">
        <v>-24560</v>
      </c>
      <c r="G100" s="49">
        <v>-26081</v>
      </c>
      <c r="H100" s="151">
        <f>(+F100-G100)/G100*100</f>
        <v>-5.83183160154902</v>
      </c>
      <c r="I100" s="33"/>
      <c r="J100" s="32">
        <v>-105522</v>
      </c>
      <c r="K100" s="103">
        <v>-93945</v>
      </c>
      <c r="L100" s="81"/>
      <c r="M100" s="113">
        <f>(+J100-K100)/K100*100</f>
        <v>12.323167810953217</v>
      </c>
    </row>
    <row r="101" spans="8:13" ht="8.25" customHeight="1">
      <c r="H101" s="154"/>
      <c r="M101" s="99"/>
    </row>
    <row r="102" spans="2:13" ht="13.5" customHeight="1">
      <c r="B102" s="12" t="s">
        <v>46</v>
      </c>
      <c r="C102" s="12" t="s">
        <v>47</v>
      </c>
      <c r="H102" s="154"/>
      <c r="M102" s="99"/>
    </row>
    <row r="103" spans="3:13" ht="13.5" customHeight="1">
      <c r="C103" s="12" t="s">
        <v>48</v>
      </c>
      <c r="F103" s="25">
        <f>F98+F100</f>
        <v>42345</v>
      </c>
      <c r="G103" s="25">
        <f>G98+G100</f>
        <v>34851</v>
      </c>
      <c r="H103" s="148">
        <f>(+F103-G103)/G103*100</f>
        <v>21.502969785658948</v>
      </c>
      <c r="I103" s="25"/>
      <c r="J103" s="25">
        <f>J98+J100</f>
        <v>167868</v>
      </c>
      <c r="K103" s="25">
        <f>K98+K100</f>
        <v>136281</v>
      </c>
      <c r="M103" s="111">
        <f>(+J103-K103)/K103*100</f>
        <v>23.17784577453937</v>
      </c>
    </row>
    <row r="104" spans="6:13" ht="8.25" customHeight="1">
      <c r="F104" s="22"/>
      <c r="G104" s="22"/>
      <c r="H104" s="147"/>
      <c r="I104" s="22"/>
      <c r="J104" s="22"/>
      <c r="K104" s="22"/>
      <c r="M104" s="99"/>
    </row>
    <row r="105" spans="3:13" ht="15">
      <c r="C105" s="12" t="s">
        <v>49</v>
      </c>
      <c r="F105" s="28">
        <v>-27778</v>
      </c>
      <c r="G105" s="49">
        <v>-23056</v>
      </c>
      <c r="H105" s="151">
        <f>(+F105-G105)/G105*100</f>
        <v>20.480569049271338</v>
      </c>
      <c r="I105" s="24"/>
      <c r="J105" s="28">
        <v>-93813</v>
      </c>
      <c r="K105" s="103">
        <v>-83636</v>
      </c>
      <c r="L105" s="68"/>
      <c r="M105" s="113">
        <f>(+J105-K105)/K105*100</f>
        <v>12.168205079152518</v>
      </c>
    </row>
    <row r="106" spans="6:13" ht="8.25" customHeight="1">
      <c r="F106" s="22"/>
      <c r="G106" s="22"/>
      <c r="H106" s="147"/>
      <c r="I106" s="22"/>
      <c r="J106" s="22"/>
      <c r="K106" s="22"/>
      <c r="M106" s="99"/>
    </row>
    <row r="107" spans="2:13" ht="13.5" customHeight="1">
      <c r="B107" s="12" t="s">
        <v>50</v>
      </c>
      <c r="C107" s="18" t="s">
        <v>51</v>
      </c>
      <c r="F107" s="22"/>
      <c r="G107" s="22"/>
      <c r="H107" s="147"/>
      <c r="I107" s="22"/>
      <c r="J107" s="22"/>
      <c r="K107" s="22"/>
      <c r="M107" s="99"/>
    </row>
    <row r="108" spans="3:13" ht="13.5" customHeight="1">
      <c r="C108" s="12" t="s">
        <v>52</v>
      </c>
      <c r="F108" s="25">
        <f>F103+F105</f>
        <v>14567</v>
      </c>
      <c r="G108" s="25">
        <f>G103+G105</f>
        <v>11795</v>
      </c>
      <c r="H108" s="148">
        <f>(+F108-G108)/G108*100</f>
        <v>23.501483679525222</v>
      </c>
      <c r="I108" s="25"/>
      <c r="J108" s="25">
        <f>J103+J105</f>
        <v>74055</v>
      </c>
      <c r="K108" s="25">
        <f>K103+K105</f>
        <v>52645</v>
      </c>
      <c r="M108" s="111">
        <f>(+J108-K108)/K108*100</f>
        <v>40.66862949947763</v>
      </c>
    </row>
    <row r="109" spans="6:13" ht="8.25" customHeight="1">
      <c r="F109" s="22"/>
      <c r="G109" s="62"/>
      <c r="H109" s="161"/>
      <c r="I109" s="22"/>
      <c r="J109" s="22"/>
      <c r="K109" s="22"/>
      <c r="M109" s="99"/>
    </row>
    <row r="110" spans="2:13" ht="15">
      <c r="B110" s="12" t="s">
        <v>53</v>
      </c>
      <c r="C110" s="12" t="s">
        <v>54</v>
      </c>
      <c r="F110" s="26">
        <v>0</v>
      </c>
      <c r="G110" s="48">
        <v>0</v>
      </c>
      <c r="H110" s="148" t="s">
        <v>162</v>
      </c>
      <c r="I110" s="26"/>
      <c r="J110" s="26">
        <v>0</v>
      </c>
      <c r="K110" s="48" t="s">
        <v>154</v>
      </c>
      <c r="M110" s="111" t="s">
        <v>162</v>
      </c>
    </row>
    <row r="111" spans="6:13" ht="8.25" customHeight="1">
      <c r="F111" s="22"/>
      <c r="G111" s="62"/>
      <c r="H111" s="154"/>
      <c r="I111" s="22"/>
      <c r="J111" s="22"/>
      <c r="K111" s="22"/>
      <c r="M111" s="53"/>
    </row>
    <row r="112" spans="3:13" ht="15">
      <c r="C112" s="12" t="s">
        <v>49</v>
      </c>
      <c r="F112" s="26">
        <v>0</v>
      </c>
      <c r="G112" s="48">
        <v>0</v>
      </c>
      <c r="H112" s="148" t="s">
        <v>162</v>
      </c>
      <c r="I112" s="26"/>
      <c r="J112" s="26">
        <v>0</v>
      </c>
      <c r="K112" s="48" t="s">
        <v>154</v>
      </c>
      <c r="M112" s="111" t="s">
        <v>162</v>
      </c>
    </row>
    <row r="113" spans="6:13" ht="8.25" customHeight="1">
      <c r="F113" s="22"/>
      <c r="G113" s="22"/>
      <c r="H113" s="154"/>
      <c r="I113" s="22"/>
      <c r="J113" s="22"/>
      <c r="K113" s="22"/>
      <c r="M113" s="53"/>
    </row>
    <row r="114" spans="3:13" ht="13.5" customHeight="1">
      <c r="C114" s="18" t="s">
        <v>55</v>
      </c>
      <c r="F114" s="22"/>
      <c r="G114" s="22"/>
      <c r="H114" s="154"/>
      <c r="I114" s="22"/>
      <c r="J114" s="22"/>
      <c r="K114" s="22"/>
      <c r="M114" s="53"/>
    </row>
    <row r="115" spans="3:13" ht="13.5" customHeight="1">
      <c r="C115" s="18" t="s">
        <v>56</v>
      </c>
      <c r="F115" s="27">
        <v>0</v>
      </c>
      <c r="G115" s="49">
        <v>0</v>
      </c>
      <c r="H115" s="151" t="s">
        <v>162</v>
      </c>
      <c r="I115" s="24"/>
      <c r="J115" s="27">
        <v>0</v>
      </c>
      <c r="K115" s="103" t="s">
        <v>154</v>
      </c>
      <c r="L115" s="68"/>
      <c r="M115" s="113" t="s">
        <v>162</v>
      </c>
    </row>
    <row r="116" spans="6:11" ht="8.25" customHeight="1">
      <c r="F116" s="22"/>
      <c r="G116" s="22"/>
      <c r="H116" s="147"/>
      <c r="I116" s="22"/>
      <c r="J116" s="22"/>
      <c r="K116" s="22"/>
    </row>
    <row r="117" spans="2:11" ht="13.5" customHeight="1">
      <c r="B117" s="12" t="s">
        <v>57</v>
      </c>
      <c r="C117" s="18" t="s">
        <v>58</v>
      </c>
      <c r="F117" s="22"/>
      <c r="G117" s="22"/>
      <c r="H117" s="147"/>
      <c r="I117" s="22"/>
      <c r="J117" s="22"/>
      <c r="K117" s="22"/>
    </row>
    <row r="118" spans="3:11" ht="13.5" customHeight="1">
      <c r="C118" s="18" t="s">
        <v>59</v>
      </c>
      <c r="F118" s="22"/>
      <c r="G118" s="22"/>
      <c r="H118" s="147"/>
      <c r="I118" s="22"/>
      <c r="J118" s="22"/>
      <c r="K118" s="22"/>
    </row>
    <row r="119" spans="3:13" ht="13.5" customHeight="1" thickBot="1">
      <c r="C119" s="18" t="s">
        <v>60</v>
      </c>
      <c r="F119" s="20">
        <f>SUM(F108:F115)</f>
        <v>14567</v>
      </c>
      <c r="G119" s="20">
        <f>SUM(G108:G115)</f>
        <v>11795</v>
      </c>
      <c r="H119" s="146">
        <f>(+F119-G119)/G119*100</f>
        <v>23.501483679525222</v>
      </c>
      <c r="I119" s="21"/>
      <c r="J119" s="20">
        <f>SUM(J108:J115)</f>
        <v>74055</v>
      </c>
      <c r="K119" s="20">
        <f>SUM(K108:K115)</f>
        <v>52645</v>
      </c>
      <c r="L119" s="80"/>
      <c r="M119" s="112">
        <f>(+J119-K119)/K119*100</f>
        <v>40.66862949947763</v>
      </c>
    </row>
    <row r="120" ht="8.25" customHeight="1" thickTop="1">
      <c r="H120" s="154"/>
    </row>
    <row r="121" spans="1:8" ht="13.5" customHeight="1">
      <c r="A121" s="12" t="s">
        <v>61</v>
      </c>
      <c r="B121" s="12" t="s">
        <v>18</v>
      </c>
      <c r="C121" s="12" t="s">
        <v>195</v>
      </c>
      <c r="H121" s="154"/>
    </row>
    <row r="122" spans="3:8" ht="13.5" customHeight="1">
      <c r="C122" s="18" t="s">
        <v>196</v>
      </c>
      <c r="H122" s="154"/>
    </row>
    <row r="123" spans="3:8" ht="13.5" customHeight="1">
      <c r="C123" s="18" t="s">
        <v>194</v>
      </c>
      <c r="H123" s="154"/>
    </row>
    <row r="124" ht="8.25" customHeight="1">
      <c r="H124" s="154"/>
    </row>
    <row r="125" spans="3:8" ht="13.5" customHeight="1">
      <c r="C125" s="12" t="s">
        <v>149</v>
      </c>
      <c r="H125" s="154"/>
    </row>
    <row r="126" spans="3:8" ht="13.5" customHeight="1">
      <c r="C126" s="18" t="s">
        <v>244</v>
      </c>
      <c r="H126" s="154"/>
    </row>
    <row r="127" spans="3:13" ht="13.5" customHeight="1" thickBot="1">
      <c r="C127" s="18" t="s">
        <v>243</v>
      </c>
      <c r="F127" s="164">
        <v>1.76</v>
      </c>
      <c r="G127" s="165">
        <v>1.68</v>
      </c>
      <c r="H127" s="146">
        <f>(+F127-G127)/G127*100</f>
        <v>4.761904761904766</v>
      </c>
      <c r="I127"/>
      <c r="J127" s="163">
        <v>8.95</v>
      </c>
      <c r="K127" s="165">
        <v>7.51</v>
      </c>
      <c r="L127" s="79"/>
      <c r="M127" s="112">
        <f>(+J127-K127)/K127*100</f>
        <v>19.174434087882815</v>
      </c>
    </row>
    <row r="128" spans="3:5" ht="13.5" customHeight="1" thickTop="1">
      <c r="C128" s="18"/>
      <c r="E128" s="9" t="s">
        <v>4</v>
      </c>
    </row>
    <row r="129" spans="3:13" ht="13.5" customHeight="1">
      <c r="C129" s="171" t="s">
        <v>242</v>
      </c>
      <c r="D129" s="172"/>
      <c r="E129" s="172"/>
      <c r="F129" s="72"/>
      <c r="G129" s="48"/>
      <c r="H129" s="48"/>
      <c r="I129" s="104"/>
      <c r="J129" s="72"/>
      <c r="K129" s="48"/>
      <c r="L129" s="69"/>
      <c r="M129" s="105"/>
    </row>
    <row r="130" spans="3:11" ht="13.5" customHeight="1">
      <c r="C130" s="18" t="s">
        <v>247</v>
      </c>
      <c r="F130" s="71"/>
      <c r="G130" s="48"/>
      <c r="H130" s="48"/>
      <c r="I130"/>
      <c r="J130" s="71"/>
      <c r="K130" s="72"/>
    </row>
    <row r="131" spans="3:11" ht="13.5" customHeight="1">
      <c r="C131" s="18" t="s">
        <v>248</v>
      </c>
      <c r="F131" s="71"/>
      <c r="G131" s="48"/>
      <c r="H131" s="48"/>
      <c r="I131"/>
      <c r="J131" s="71"/>
      <c r="K131" s="72"/>
    </row>
    <row r="132" spans="3:13" ht="13.5" customHeight="1" thickBot="1">
      <c r="C132" s="18" t="s">
        <v>249</v>
      </c>
      <c r="F132" s="108">
        <v>1.64</v>
      </c>
      <c r="G132" s="108" t="s">
        <v>162</v>
      </c>
      <c r="H132" s="112" t="s">
        <v>162</v>
      </c>
      <c r="I132"/>
      <c r="J132" s="107">
        <v>7.05</v>
      </c>
      <c r="K132" s="166">
        <v>7.21</v>
      </c>
      <c r="L132" s="80"/>
      <c r="M132" s="112">
        <f>(+J132-K132)/K132*100</f>
        <v>-2.2191400832177552</v>
      </c>
    </row>
    <row r="133" spans="3:13" ht="11.25" customHeight="1" thickTop="1">
      <c r="C133" s="18"/>
      <c r="F133" s="106"/>
      <c r="G133" s="48"/>
      <c r="H133" s="48"/>
      <c r="I133"/>
      <c r="J133" s="71"/>
      <c r="K133" s="72"/>
      <c r="M133" s="37"/>
    </row>
    <row r="134" ht="11.25" customHeight="1">
      <c r="C134" s="115"/>
    </row>
    <row r="135" ht="15">
      <c r="C135" s="114" t="s">
        <v>163</v>
      </c>
    </row>
    <row r="136" ht="15">
      <c r="C136" s="115" t="s">
        <v>168</v>
      </c>
    </row>
    <row r="137" ht="15">
      <c r="C137" s="115" t="s">
        <v>169</v>
      </c>
    </row>
    <row r="138" ht="15">
      <c r="C138" s="114"/>
    </row>
    <row r="141" ht="15">
      <c r="N141" s="9" t="s">
        <v>4</v>
      </c>
    </row>
    <row r="142" spans="6:11" ht="15">
      <c r="F142" s="22"/>
      <c r="K142" s="22"/>
    </row>
    <row r="143" spans="6:11" ht="15">
      <c r="F143" s="62"/>
      <c r="K143" s="62"/>
    </row>
    <row r="144" spans="6:11" ht="15">
      <c r="F144" s="62"/>
      <c r="G144" s="69"/>
      <c r="H144" s="69"/>
      <c r="I144" s="69"/>
      <c r="J144" s="69"/>
      <c r="K144" s="62"/>
    </row>
    <row r="145" spans="6:11" ht="15">
      <c r="F145" s="69"/>
      <c r="G145" s="69"/>
      <c r="H145" s="69"/>
      <c r="I145" s="69"/>
      <c r="J145" s="69"/>
      <c r="K145" s="69"/>
    </row>
    <row r="146" spans="6:11" ht="15">
      <c r="F146" s="69"/>
      <c r="G146" s="69"/>
      <c r="H146" s="69"/>
      <c r="I146" s="69"/>
      <c r="J146" s="69"/>
      <c r="K146" s="69"/>
    </row>
    <row r="147" spans="6:11" ht="15">
      <c r="F147" s="69"/>
      <c r="G147" s="69"/>
      <c r="H147" s="69"/>
      <c r="I147" s="69"/>
      <c r="J147" s="69"/>
      <c r="K147" s="69"/>
    </row>
    <row r="148" spans="6:11" ht="15">
      <c r="F148" s="69"/>
      <c r="G148" s="69"/>
      <c r="H148" s="69"/>
      <c r="I148" s="69"/>
      <c r="J148" s="69"/>
      <c r="K148" s="69"/>
    </row>
    <row r="149" spans="6:11" ht="15">
      <c r="F149" s="84"/>
      <c r="G149" s="69"/>
      <c r="H149" s="69"/>
      <c r="I149" s="69"/>
      <c r="J149" s="69"/>
      <c r="K149" s="69"/>
    </row>
    <row r="150" spans="6:11" ht="15">
      <c r="F150" s="69"/>
      <c r="G150" s="69"/>
      <c r="H150" s="69"/>
      <c r="I150" s="69"/>
      <c r="J150" s="69"/>
      <c r="K150" s="69"/>
    </row>
    <row r="151" spans="6:11" ht="15">
      <c r="F151" s="69"/>
      <c r="G151" s="69"/>
      <c r="H151" s="69"/>
      <c r="I151" s="69"/>
      <c r="J151" s="69"/>
      <c r="K151" s="69"/>
    </row>
    <row r="152" spans="6:11" ht="15">
      <c r="F152" s="69"/>
      <c r="G152" s="69"/>
      <c r="H152" s="69"/>
      <c r="I152" s="69"/>
      <c r="J152" s="69"/>
      <c r="K152" s="69"/>
    </row>
    <row r="153" spans="6:11" ht="15">
      <c r="F153" s="69"/>
      <c r="G153" s="69"/>
      <c r="H153" s="69"/>
      <c r="I153" s="69"/>
      <c r="J153" s="69"/>
      <c r="K153" s="69"/>
    </row>
    <row r="154" spans="6:11" ht="15">
      <c r="F154" s="69"/>
      <c r="G154" s="69"/>
      <c r="H154" s="69"/>
      <c r="I154" s="69"/>
      <c r="J154" s="69"/>
      <c r="K154" s="69"/>
    </row>
    <row r="155" spans="6:11" ht="15">
      <c r="F155" s="69"/>
      <c r="G155" s="69"/>
      <c r="H155" s="69"/>
      <c r="I155" s="69"/>
      <c r="J155" s="69"/>
      <c r="K155" s="69"/>
    </row>
    <row r="156" spans="6:11" ht="15">
      <c r="F156" s="69"/>
      <c r="G156" s="69"/>
      <c r="H156" s="69"/>
      <c r="I156" s="69"/>
      <c r="J156" s="69"/>
      <c r="K156" s="97"/>
    </row>
  </sheetData>
  <mergeCells count="3">
    <mergeCell ref="J26:M26"/>
    <mergeCell ref="J88:M88"/>
    <mergeCell ref="C129:E129"/>
  </mergeCells>
  <printOptions/>
  <pageMargins left="0.6" right="0.24" top="0.25" bottom="0.26" header="0.22" footer="0.22"/>
  <pageSetup firstPageNumber="1" useFirstPageNumber="1" horizontalDpi="300" verticalDpi="300" orientation="portrait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workbookViewId="0" topLeftCell="A1">
      <selection activeCell="A1" sqref="A1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spans="1:10" ht="15" customHeight="1">
      <c r="A4" s="4"/>
      <c r="B4" s="5"/>
      <c r="C4" s="6"/>
      <c r="D4" s="5"/>
      <c r="E4" s="7"/>
      <c r="F4" s="6"/>
      <c r="G4" s="6"/>
      <c r="H4" s="6"/>
      <c r="I4" s="8"/>
      <c r="J4" s="6"/>
    </row>
    <row r="5" ht="15" customHeight="1"/>
    <row r="6" ht="15" customHeight="1"/>
    <row r="7" spans="1:10" ht="13.5" customHeight="1">
      <c r="A7" s="44" t="s">
        <v>110</v>
      </c>
      <c r="B7" s="3"/>
      <c r="C7" s="3"/>
      <c r="D7" s="3"/>
      <c r="E7" s="3"/>
      <c r="J7" s="1"/>
    </row>
    <row r="8" spans="1:5" ht="13.5" customHeight="1">
      <c r="A8" s="45" t="s">
        <v>218</v>
      </c>
      <c r="B8" s="3"/>
      <c r="C8" s="3"/>
      <c r="D8" s="3"/>
      <c r="E8" s="3"/>
    </row>
    <row r="9" spans="1:5" ht="13.5" customHeight="1">
      <c r="A9" s="46" t="s">
        <v>219</v>
      </c>
      <c r="B9" s="3"/>
      <c r="C9" s="3"/>
      <c r="D9" s="3"/>
      <c r="E9" s="3"/>
    </row>
    <row r="10" spans="1:5" ht="10.5" customHeight="1">
      <c r="A10" s="3"/>
      <c r="B10" s="3"/>
      <c r="C10" s="3"/>
      <c r="D10" s="3"/>
      <c r="E10" s="3"/>
    </row>
    <row r="11" spans="1:10" ht="13.5" customHeight="1">
      <c r="A11" s="44" t="s">
        <v>63</v>
      </c>
      <c r="B11" s="3"/>
      <c r="C11" s="3"/>
      <c r="D11" s="3"/>
      <c r="E11" s="3"/>
      <c r="H11" s="15" t="s">
        <v>64</v>
      </c>
      <c r="J11" s="15" t="s">
        <v>64</v>
      </c>
    </row>
    <row r="12" spans="1:10" ht="13.5" customHeight="1">
      <c r="A12" s="6"/>
      <c r="B12" s="6"/>
      <c r="C12" s="6"/>
      <c r="D12" s="6"/>
      <c r="E12" s="6"/>
      <c r="H12" s="16" t="s">
        <v>65</v>
      </c>
      <c r="J12" s="16" t="s">
        <v>9</v>
      </c>
    </row>
    <row r="13" spans="1:10" ht="13.5" customHeight="1">
      <c r="A13" s="6"/>
      <c r="B13" s="6"/>
      <c r="C13" s="6"/>
      <c r="D13" s="6"/>
      <c r="E13" s="6"/>
      <c r="H13" s="16" t="s">
        <v>8</v>
      </c>
      <c r="J13" s="16" t="s">
        <v>66</v>
      </c>
    </row>
    <row r="14" spans="1:10" ht="13.5" customHeight="1">
      <c r="A14" s="6"/>
      <c r="B14" s="6"/>
      <c r="C14" s="6"/>
      <c r="D14" s="6"/>
      <c r="E14" s="6"/>
      <c r="H14" s="16" t="s">
        <v>11</v>
      </c>
      <c r="J14" s="16" t="s">
        <v>67</v>
      </c>
    </row>
    <row r="15" spans="1:10" ht="13.5" customHeight="1">
      <c r="A15" s="6"/>
      <c r="B15" s="6"/>
      <c r="C15" s="6"/>
      <c r="D15" s="6"/>
      <c r="E15" s="6"/>
      <c r="H15" s="16" t="s">
        <v>220</v>
      </c>
      <c r="J15" s="16" t="s">
        <v>158</v>
      </c>
    </row>
    <row r="16" spans="1:10" ht="13.5" customHeight="1">
      <c r="A16" s="6"/>
      <c r="B16" s="6"/>
      <c r="C16" s="6"/>
      <c r="D16" s="6"/>
      <c r="E16" s="6"/>
      <c r="H16" s="55"/>
      <c r="J16" s="56" t="s">
        <v>107</v>
      </c>
    </row>
    <row r="17" spans="1:10" ht="13.5" customHeight="1">
      <c r="A17" s="6"/>
      <c r="B17" s="6"/>
      <c r="C17" s="6"/>
      <c r="D17" s="6"/>
      <c r="E17" s="6"/>
      <c r="H17" s="17" t="s">
        <v>16</v>
      </c>
      <c r="J17" s="17" t="s">
        <v>16</v>
      </c>
    </row>
    <row r="18" spans="1:5" ht="9.75" customHeight="1">
      <c r="A18" s="6"/>
      <c r="B18" s="6"/>
      <c r="C18" s="6"/>
      <c r="D18" s="6"/>
      <c r="E18" s="6"/>
    </row>
    <row r="19" spans="1:10" ht="13.5" customHeight="1">
      <c r="A19" s="19"/>
      <c r="B19" s="12" t="s">
        <v>68</v>
      </c>
      <c r="C19" s="2"/>
      <c r="D19" s="6"/>
      <c r="E19" s="6"/>
      <c r="H19" s="25">
        <v>1710750</v>
      </c>
      <c r="I19" s="22"/>
      <c r="J19" s="25">
        <v>1714071</v>
      </c>
    </row>
    <row r="20" spans="1:10" ht="13.5" customHeight="1">
      <c r="A20" s="19"/>
      <c r="B20" s="12" t="s">
        <v>111</v>
      </c>
      <c r="H20" s="25">
        <v>473517</v>
      </c>
      <c r="I20" s="22"/>
      <c r="J20" s="25">
        <v>471176</v>
      </c>
    </row>
    <row r="21" spans="1:10" ht="13.5" customHeight="1">
      <c r="A21" s="19"/>
      <c r="B21" s="12" t="s">
        <v>112</v>
      </c>
      <c r="H21" s="25">
        <v>193327</v>
      </c>
      <c r="I21" s="22"/>
      <c r="J21" s="25">
        <v>193159</v>
      </c>
    </row>
    <row r="22" spans="1:10" ht="13.5" customHeight="1">
      <c r="A22" s="19"/>
      <c r="B22" s="12" t="s">
        <v>160</v>
      </c>
      <c r="H22" s="25">
        <v>245787</v>
      </c>
      <c r="I22" s="22"/>
      <c r="J22" s="25">
        <v>241962</v>
      </c>
    </row>
    <row r="23" spans="1:10" ht="13.5" customHeight="1">
      <c r="A23" s="19"/>
      <c r="B23" s="12" t="s">
        <v>113</v>
      </c>
      <c r="H23" s="25">
        <v>302646</v>
      </c>
      <c r="I23" s="22"/>
      <c r="J23" s="25">
        <v>300970</v>
      </c>
    </row>
    <row r="24" spans="1:10" ht="13.5" customHeight="1">
      <c r="A24" s="19"/>
      <c r="B24" s="12" t="s">
        <v>114</v>
      </c>
      <c r="H24" s="25">
        <v>82180</v>
      </c>
      <c r="I24" s="22"/>
      <c r="J24" s="25">
        <v>82286</v>
      </c>
    </row>
    <row r="25" spans="1:10" ht="13.5" customHeight="1">
      <c r="A25" s="19"/>
      <c r="B25" s="12" t="s">
        <v>71</v>
      </c>
      <c r="H25" s="51"/>
      <c r="I25" s="22"/>
      <c r="J25" s="51"/>
    </row>
    <row r="26" spans="1:10" ht="13.5" customHeight="1">
      <c r="A26" s="19"/>
      <c r="B26" s="12"/>
      <c r="C26" s="9" t="s">
        <v>115</v>
      </c>
      <c r="H26" s="63">
        <v>642804</v>
      </c>
      <c r="I26" s="22"/>
      <c r="J26" s="63">
        <v>654729</v>
      </c>
    </row>
    <row r="27" spans="1:10" ht="13.5" customHeight="1">
      <c r="A27" s="37"/>
      <c r="C27" s="12" t="s">
        <v>72</v>
      </c>
      <c r="H27" s="64">
        <v>54412</v>
      </c>
      <c r="I27" s="22"/>
      <c r="J27" s="64">
        <v>49117</v>
      </c>
    </row>
    <row r="28" spans="1:10" ht="13.5" customHeight="1">
      <c r="A28" s="37"/>
      <c r="C28" s="12" t="s">
        <v>116</v>
      </c>
      <c r="H28" s="64">
        <v>1671243</v>
      </c>
      <c r="I28" s="22"/>
      <c r="J28" s="64">
        <v>1508243</v>
      </c>
    </row>
    <row r="29" spans="1:10" ht="13.5" customHeight="1">
      <c r="A29" s="37"/>
      <c r="C29" s="12" t="s">
        <v>117</v>
      </c>
      <c r="H29" s="64">
        <v>45675</v>
      </c>
      <c r="I29" s="22"/>
      <c r="J29" s="64">
        <v>111734</v>
      </c>
    </row>
    <row r="30" spans="1:10" ht="13.5" customHeight="1">
      <c r="A30" s="37"/>
      <c r="C30" s="12" t="s">
        <v>73</v>
      </c>
      <c r="H30" s="65">
        <v>103647</v>
      </c>
      <c r="I30" s="22"/>
      <c r="J30" s="65">
        <v>235214</v>
      </c>
    </row>
    <row r="31" spans="1:10" ht="15">
      <c r="A31" s="37"/>
      <c r="H31" s="66">
        <f>SUM(H26:H30)</f>
        <v>2517781</v>
      </c>
      <c r="I31" s="22"/>
      <c r="J31" s="66">
        <f>SUM(J26:J30)</f>
        <v>2559037</v>
      </c>
    </row>
    <row r="32" spans="1:10" ht="13.5" customHeight="1">
      <c r="A32" s="19"/>
      <c r="B32" s="12" t="s">
        <v>75</v>
      </c>
      <c r="H32" s="63"/>
      <c r="I32" s="22"/>
      <c r="J32" s="63"/>
    </row>
    <row r="33" spans="1:10" ht="13.5" customHeight="1">
      <c r="A33" s="19"/>
      <c r="B33" s="12"/>
      <c r="C33" s="9" t="s">
        <v>118</v>
      </c>
      <c r="H33" s="63">
        <v>815136</v>
      </c>
      <c r="I33" s="22"/>
      <c r="J33" s="63">
        <v>769521</v>
      </c>
    </row>
    <row r="34" spans="1:10" ht="13.5" customHeight="1">
      <c r="A34" s="37"/>
      <c r="C34" s="12" t="s">
        <v>76</v>
      </c>
      <c r="H34" s="64">
        <v>276101</v>
      </c>
      <c r="I34" s="22"/>
      <c r="J34" s="64">
        <v>464524</v>
      </c>
    </row>
    <row r="35" spans="1:10" ht="13.5" customHeight="1">
      <c r="A35" s="37"/>
      <c r="C35" s="12" t="s">
        <v>77</v>
      </c>
      <c r="H35" s="64">
        <v>0</v>
      </c>
      <c r="I35" s="22"/>
      <c r="J35" s="64">
        <v>20650</v>
      </c>
    </row>
    <row r="36" spans="1:10" ht="13.5" customHeight="1">
      <c r="A36" s="37"/>
      <c r="C36" s="9" t="s">
        <v>45</v>
      </c>
      <c r="H36" s="67">
        <v>59413</v>
      </c>
      <c r="I36" s="22"/>
      <c r="J36" s="66">
        <v>44156</v>
      </c>
    </row>
    <row r="37" spans="1:10" ht="15">
      <c r="A37" s="37"/>
      <c r="H37" s="66">
        <f>SUM(H33:H36)</f>
        <v>1150650</v>
      </c>
      <c r="I37" s="22"/>
      <c r="J37" s="66">
        <f>SUM(J33:J36)</f>
        <v>1298851</v>
      </c>
    </row>
    <row r="38" spans="1:10" ht="14.25" customHeight="1">
      <c r="A38" s="19"/>
      <c r="B38" s="12" t="s">
        <v>79</v>
      </c>
      <c r="H38" s="21">
        <f>H31-H37</f>
        <v>1367131</v>
      </c>
      <c r="I38" s="62"/>
      <c r="J38" s="21">
        <f>J31-J37</f>
        <v>1260186</v>
      </c>
    </row>
    <row r="39" spans="1:10" ht="14.25" customHeight="1">
      <c r="A39" s="19"/>
      <c r="B39" s="12" t="s">
        <v>119</v>
      </c>
      <c r="H39" s="21">
        <f>1319547</f>
        <v>1319547</v>
      </c>
      <c r="I39" s="62"/>
      <c r="J39" s="21">
        <v>1283840</v>
      </c>
    </row>
    <row r="40" spans="1:10" ht="14.25" customHeight="1">
      <c r="A40" s="19"/>
      <c r="B40" s="12" t="s">
        <v>161</v>
      </c>
      <c r="H40" s="35">
        <v>6401</v>
      </c>
      <c r="I40" s="22"/>
      <c r="J40" s="35">
        <v>13302</v>
      </c>
    </row>
    <row r="41" spans="1:10" ht="15.75" thickBot="1">
      <c r="A41" s="37"/>
      <c r="H41" s="20">
        <f>SUM(H19:H24)+H38+H39+H40</f>
        <v>5701286</v>
      </c>
      <c r="I41" s="22"/>
      <c r="J41" s="20">
        <f>SUM(J19:J24)+J38+J39+J40</f>
        <v>5560952</v>
      </c>
    </row>
    <row r="42" spans="1:10" ht="6" customHeight="1" thickTop="1">
      <c r="A42" s="37"/>
      <c r="H42" s="22"/>
      <c r="I42" s="22"/>
      <c r="J42" s="22"/>
    </row>
    <row r="43" spans="1:10" ht="13.5" customHeight="1">
      <c r="A43" s="19"/>
      <c r="B43" s="12" t="s">
        <v>81</v>
      </c>
      <c r="H43" s="25">
        <v>827933</v>
      </c>
      <c r="I43" s="22"/>
      <c r="J43" s="25">
        <v>819457</v>
      </c>
    </row>
    <row r="44" spans="1:10" ht="13.5" customHeight="1">
      <c r="A44" s="19"/>
      <c r="B44" s="12" t="s">
        <v>83</v>
      </c>
      <c r="H44" s="25">
        <v>908650</v>
      </c>
      <c r="I44" s="22"/>
      <c r="J44" s="25">
        <v>903560</v>
      </c>
    </row>
    <row r="45" spans="1:10" ht="13.5" customHeight="1">
      <c r="A45" s="37"/>
      <c r="B45" s="12" t="s">
        <v>82</v>
      </c>
      <c r="H45" s="51"/>
      <c r="I45" s="22"/>
      <c r="J45" s="51"/>
    </row>
    <row r="46" spans="1:10" ht="13.5" customHeight="1">
      <c r="A46" s="37"/>
      <c r="C46" s="12" t="s">
        <v>120</v>
      </c>
      <c r="F46" s="53"/>
      <c r="H46" s="34">
        <v>21927</v>
      </c>
      <c r="I46" s="22"/>
      <c r="J46" s="34">
        <v>43451</v>
      </c>
    </row>
    <row r="47" spans="1:10" ht="13.5" customHeight="1">
      <c r="A47" s="37"/>
      <c r="C47" s="12" t="s">
        <v>122</v>
      </c>
      <c r="H47" s="34">
        <v>51003</v>
      </c>
      <c r="I47" s="22"/>
      <c r="J47" s="34">
        <v>51003</v>
      </c>
    </row>
    <row r="48" spans="1:10" ht="13.5" customHeight="1">
      <c r="A48" s="37"/>
      <c r="C48" s="12" t="s">
        <v>84</v>
      </c>
      <c r="H48" s="52">
        <v>1626434</v>
      </c>
      <c r="I48" s="22"/>
      <c r="J48" s="52">
        <v>1556046</v>
      </c>
    </row>
    <row r="49" spans="1:10" ht="15">
      <c r="A49" s="37"/>
      <c r="H49" s="28">
        <f>SUM(H46:H48)</f>
        <v>1699364</v>
      </c>
      <c r="I49" s="22"/>
      <c r="J49" s="28">
        <f>SUM(J46:J48)</f>
        <v>1650500</v>
      </c>
    </row>
    <row r="50" spans="1:10" ht="14.25" customHeight="1">
      <c r="A50" s="37"/>
      <c r="B50" s="18" t="s">
        <v>104</v>
      </c>
      <c r="H50" s="25">
        <f>H43+H49+H44</f>
        <v>3435947</v>
      </c>
      <c r="I50" s="22"/>
      <c r="J50" s="25">
        <f>J43+J49+J44</f>
        <v>3373517</v>
      </c>
    </row>
    <row r="51" spans="1:10" ht="13.5" customHeight="1">
      <c r="A51" s="37"/>
      <c r="B51" s="18" t="s">
        <v>150</v>
      </c>
      <c r="H51" s="25">
        <v>7917</v>
      </c>
      <c r="I51" s="22"/>
      <c r="J51" s="25">
        <v>7934</v>
      </c>
    </row>
    <row r="52" spans="1:10" ht="13.5" customHeight="1">
      <c r="A52" s="37"/>
      <c r="B52" s="18" t="s">
        <v>151</v>
      </c>
      <c r="H52" s="25">
        <v>950060</v>
      </c>
      <c r="I52" s="22"/>
      <c r="J52" s="25">
        <v>963411</v>
      </c>
    </row>
    <row r="53" spans="1:10" ht="13.5" customHeight="1">
      <c r="A53" s="36"/>
      <c r="B53" s="12" t="s">
        <v>85</v>
      </c>
      <c r="H53" s="35">
        <v>451373</v>
      </c>
      <c r="I53" s="22"/>
      <c r="J53" s="35">
        <v>400660</v>
      </c>
    </row>
    <row r="54" spans="1:10" ht="13.5" customHeight="1">
      <c r="A54" s="36"/>
      <c r="B54" s="12" t="s">
        <v>121</v>
      </c>
      <c r="H54" s="25">
        <f>SUM(H50:H53)</f>
        <v>4845297</v>
      </c>
      <c r="I54" s="22"/>
      <c r="J54" s="25">
        <f>SUM(J50:J53)</f>
        <v>4745522</v>
      </c>
    </row>
    <row r="55" spans="1:10" ht="13.5" customHeight="1">
      <c r="A55" s="36"/>
      <c r="B55" s="12" t="s">
        <v>105</v>
      </c>
      <c r="H55" s="21">
        <v>550946</v>
      </c>
      <c r="I55" s="22"/>
      <c r="J55" s="21">
        <f>240122+297112</f>
        <v>537234</v>
      </c>
    </row>
    <row r="56" spans="1:10" ht="13.5" customHeight="1">
      <c r="A56" s="36"/>
      <c r="B56" s="12" t="s">
        <v>86</v>
      </c>
      <c r="H56" s="21">
        <v>196064</v>
      </c>
      <c r="I56" s="62"/>
      <c r="J56" s="21">
        <f>706139-537234</f>
        <v>168905</v>
      </c>
    </row>
    <row r="57" spans="1:10" ht="13.5" customHeight="1">
      <c r="A57" s="36"/>
      <c r="B57" s="12" t="s">
        <v>123</v>
      </c>
      <c r="H57" s="35">
        <v>108979</v>
      </c>
      <c r="I57" s="22"/>
      <c r="J57" s="35">
        <v>109291</v>
      </c>
    </row>
    <row r="58" spans="1:10" ht="15.75" thickBot="1">
      <c r="A58" s="37"/>
      <c r="H58" s="20">
        <f>SUM(H54:H57)</f>
        <v>5701286</v>
      </c>
      <c r="I58" s="22"/>
      <c r="J58" s="20">
        <f>SUM(J54:J57)</f>
        <v>5560952</v>
      </c>
    </row>
    <row r="59" spans="1:10" ht="13.5" customHeight="1" thickTop="1">
      <c r="A59" s="37"/>
      <c r="B59" s="95" t="s">
        <v>155</v>
      </c>
      <c r="C59" s="95"/>
      <c r="D59" s="95"/>
      <c r="E59" s="95"/>
      <c r="F59" s="95"/>
      <c r="G59" s="95"/>
      <c r="H59" s="118">
        <f>+H50/H43*100</f>
        <v>415.0030256071445</v>
      </c>
      <c r="I59" s="118"/>
      <c r="J59" s="118">
        <f>+J50/J43*100</f>
        <v>411.67712277764423</v>
      </c>
    </row>
    <row r="60" spans="1:10" ht="13.5" customHeight="1" thickBot="1">
      <c r="A60" s="37"/>
      <c r="B60" s="119" t="s">
        <v>144</v>
      </c>
      <c r="C60" s="95"/>
      <c r="D60" s="95"/>
      <c r="E60" s="95"/>
      <c r="F60" s="95"/>
      <c r="G60" s="95"/>
      <c r="H60" s="120">
        <f>+(H50-H39-H40)/H43*100</f>
        <v>254.85141913657264</v>
      </c>
      <c r="I60" s="121"/>
      <c r="J60" s="120">
        <f>+(J50-J39-J40)/J43*100</f>
        <v>253.38425323110303</v>
      </c>
    </row>
    <row r="61" spans="1:10" ht="14.25" customHeight="1" thickTop="1">
      <c r="A61" s="36"/>
      <c r="J61" s="162"/>
    </row>
    <row r="63" spans="6:10" ht="15">
      <c r="F63" s="9" t="s">
        <v>106</v>
      </c>
      <c r="H63" s="53">
        <f>+H58-H41</f>
        <v>0</v>
      </c>
      <c r="J63" s="53">
        <f>+J58-J41</f>
        <v>0</v>
      </c>
    </row>
    <row r="70" ht="12" customHeight="1"/>
    <row r="205" ht="12" customHeight="1"/>
    <row r="207" ht="8.25" customHeight="1"/>
    <row r="210" ht="8.25" customHeight="1"/>
    <row r="219" spans="2:10" ht="15">
      <c r="B219" s="6"/>
      <c r="C219" s="6"/>
      <c r="D219" s="6"/>
      <c r="E219" s="6"/>
      <c r="F219" s="6"/>
      <c r="G219" s="6"/>
      <c r="H219" s="6"/>
      <c r="I219" s="6"/>
      <c r="J219" s="6"/>
    </row>
    <row r="220" ht="10.5" customHeight="1"/>
    <row r="223" ht="10.5" customHeight="1"/>
  </sheetData>
  <printOptions/>
  <pageMargins left="0.6" right="0.24" top="0.25" bottom="0.26" header="0.22" footer="0.22"/>
  <pageSetup firstPageNumber="3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2"/>
  <sheetViews>
    <sheetView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.83203125" style="0" customWidth="1"/>
    <col min="11" max="11" width="13.8320312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44" t="s">
        <v>110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5" t="s">
        <v>218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46" t="s">
        <v>219</v>
      </c>
      <c r="B8" s="3"/>
      <c r="C8" s="3"/>
      <c r="D8" s="3"/>
      <c r="E8" s="3"/>
      <c r="F8" s="3"/>
      <c r="G8" s="3"/>
      <c r="H8" s="3"/>
      <c r="I8" s="9"/>
      <c r="J8" s="9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44" t="s">
        <v>87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2" ht="15">
      <c r="A12" s="12" t="s">
        <v>17</v>
      </c>
      <c r="B12" s="12" t="s">
        <v>140</v>
      </c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9"/>
      <c r="B13" s="12" t="s">
        <v>262</v>
      </c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9"/>
      <c r="B14" s="12" t="s">
        <v>263</v>
      </c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2" ht="15">
      <c r="A15" s="9"/>
      <c r="B15" s="12" t="s">
        <v>264</v>
      </c>
      <c r="C15" s="6"/>
      <c r="D15" s="6"/>
      <c r="E15" s="6"/>
      <c r="F15" s="6"/>
      <c r="G15" s="6"/>
      <c r="H15" s="6"/>
      <c r="I15" s="6"/>
      <c r="J15" s="6"/>
      <c r="K15" s="6"/>
      <c r="L15" s="9"/>
    </row>
    <row r="16" spans="1:12" ht="15">
      <c r="A16" s="9"/>
      <c r="B16" s="12" t="s">
        <v>275</v>
      </c>
      <c r="C16" s="6"/>
      <c r="D16" s="6"/>
      <c r="E16" s="6"/>
      <c r="F16" s="6"/>
      <c r="G16" s="6"/>
      <c r="H16" s="6"/>
      <c r="I16" s="6"/>
      <c r="J16" s="6"/>
      <c r="K16" s="6"/>
      <c r="L16" s="9"/>
    </row>
    <row r="17" spans="1:12" ht="15">
      <c r="A17" s="9"/>
      <c r="B17" s="12" t="s">
        <v>265</v>
      </c>
      <c r="C17" s="6"/>
      <c r="D17" s="6"/>
      <c r="E17" s="6"/>
      <c r="F17" s="6"/>
      <c r="G17" s="6"/>
      <c r="H17" s="6"/>
      <c r="I17" s="6"/>
      <c r="J17" s="6"/>
      <c r="K17" s="6"/>
      <c r="L17" s="9"/>
    </row>
    <row r="18" spans="1:12" ht="15">
      <c r="A18" s="9"/>
      <c r="B18" s="12" t="s">
        <v>266</v>
      </c>
      <c r="C18" s="6"/>
      <c r="D18" s="6"/>
      <c r="E18" s="6"/>
      <c r="F18" s="6"/>
      <c r="G18" s="6"/>
      <c r="H18" s="6"/>
      <c r="I18" s="6"/>
      <c r="J18" s="6"/>
      <c r="K18" s="6"/>
      <c r="L18" s="9"/>
    </row>
    <row r="19" spans="1:12" ht="15">
      <c r="A19" s="9"/>
      <c r="B19" s="12" t="s">
        <v>267</v>
      </c>
      <c r="C19" s="6"/>
      <c r="D19" s="6"/>
      <c r="E19" s="6"/>
      <c r="F19" s="6"/>
      <c r="G19" s="6"/>
      <c r="H19" s="6"/>
      <c r="I19" s="6"/>
      <c r="J19" s="6"/>
      <c r="K19" s="6"/>
      <c r="L19" s="9"/>
    </row>
    <row r="20" spans="1:12" ht="15">
      <c r="A20" s="9"/>
      <c r="B20" s="12"/>
      <c r="C20" s="6"/>
      <c r="D20" s="6"/>
      <c r="E20" s="6"/>
      <c r="F20" s="6"/>
      <c r="G20" s="6"/>
      <c r="H20" s="6"/>
      <c r="I20" s="6"/>
      <c r="J20" s="6"/>
      <c r="K20" s="6"/>
      <c r="L20" s="9"/>
    </row>
    <row r="21" spans="1:12" ht="15">
      <c r="A21" s="12" t="s">
        <v>24</v>
      </c>
      <c r="B21" s="12" t="s">
        <v>222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12"/>
      <c r="B22" s="12"/>
      <c r="C22" s="9"/>
      <c r="D22" s="9"/>
      <c r="E22" s="9"/>
      <c r="F22" s="9"/>
      <c r="G22" s="9"/>
      <c r="H22" s="9"/>
      <c r="I22" s="9"/>
      <c r="J22" s="70"/>
      <c r="K22" s="37" t="s">
        <v>186</v>
      </c>
      <c r="L22" s="9"/>
    </row>
    <row r="23" spans="1:12" ht="15">
      <c r="A23" s="12"/>
      <c r="B23" s="12"/>
      <c r="C23" s="9"/>
      <c r="D23" s="9"/>
      <c r="E23" s="9"/>
      <c r="F23" s="9"/>
      <c r="G23" s="9"/>
      <c r="H23" s="9"/>
      <c r="I23" s="9"/>
      <c r="J23" s="37" t="s">
        <v>225</v>
      </c>
      <c r="K23" s="37" t="s">
        <v>182</v>
      </c>
      <c r="L23" s="9"/>
    </row>
    <row r="24" spans="1:12" ht="15">
      <c r="A24" s="12"/>
      <c r="B24" s="12"/>
      <c r="C24" s="9"/>
      <c r="D24" s="9"/>
      <c r="E24" s="9"/>
      <c r="F24" s="9"/>
      <c r="G24" s="9"/>
      <c r="H24" s="9"/>
      <c r="I24" s="9"/>
      <c r="J24" s="37" t="s">
        <v>146</v>
      </c>
      <c r="K24" s="37" t="s">
        <v>146</v>
      </c>
      <c r="L24" s="9"/>
    </row>
    <row r="25" spans="1:12" ht="15">
      <c r="A25" s="12"/>
      <c r="B25" s="12"/>
      <c r="C25" s="9"/>
      <c r="D25" s="9"/>
      <c r="E25" s="9"/>
      <c r="F25" s="9"/>
      <c r="G25" s="9"/>
      <c r="H25" s="9"/>
      <c r="I25" s="9"/>
      <c r="J25" s="102" t="s">
        <v>220</v>
      </c>
      <c r="K25" s="102" t="s">
        <v>220</v>
      </c>
      <c r="L25" s="9"/>
    </row>
    <row r="26" spans="1:12" ht="15">
      <c r="A26" s="12"/>
      <c r="B26" s="12"/>
      <c r="C26" s="9"/>
      <c r="D26" s="9"/>
      <c r="E26" s="9"/>
      <c r="F26" s="9"/>
      <c r="G26" s="9"/>
      <c r="H26" s="9"/>
      <c r="I26" s="9"/>
      <c r="J26" s="37" t="s">
        <v>16</v>
      </c>
      <c r="K26" s="37" t="s">
        <v>16</v>
      </c>
      <c r="L26" s="9"/>
    </row>
    <row r="27" spans="1:12" ht="6" customHeight="1">
      <c r="A27" s="12"/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>
      <c r="A28" s="12"/>
      <c r="B28" s="12" t="s">
        <v>197</v>
      </c>
      <c r="C28" s="9"/>
      <c r="D28" s="9"/>
      <c r="E28" s="9"/>
      <c r="F28" s="9"/>
      <c r="G28" s="9"/>
      <c r="H28" s="9"/>
      <c r="I28" s="9"/>
      <c r="J28" s="98">
        <v>-15</v>
      </c>
      <c r="K28" s="99">
        <f>-2300</f>
        <v>-2300</v>
      </c>
      <c r="L28" s="9"/>
    </row>
    <row r="29" spans="1:12" ht="15">
      <c r="A29" s="12"/>
      <c r="B29" s="12" t="s">
        <v>198</v>
      </c>
      <c r="C29" s="9"/>
      <c r="D29" s="9"/>
      <c r="E29" s="9"/>
      <c r="F29" s="9"/>
      <c r="G29" s="9"/>
      <c r="H29" s="9"/>
      <c r="I29" s="9"/>
      <c r="J29" s="167">
        <v>0</v>
      </c>
      <c r="K29" s="99">
        <v>-2000</v>
      </c>
      <c r="L29" s="9"/>
    </row>
    <row r="30" spans="1:12" ht="15">
      <c r="A30" s="12"/>
      <c r="B30" s="12" t="s">
        <v>261</v>
      </c>
      <c r="C30" s="9"/>
      <c r="D30" s="9"/>
      <c r="E30" s="9"/>
      <c r="F30" s="9"/>
      <c r="G30" s="9"/>
      <c r="H30" s="9"/>
      <c r="I30" s="9"/>
      <c r="J30" s="98">
        <v>-1661</v>
      </c>
      <c r="K30" s="99">
        <v>-1661</v>
      </c>
      <c r="L30" s="9"/>
    </row>
    <row r="31" spans="1:12" ht="15">
      <c r="A31" s="12"/>
      <c r="B31" s="12" t="s">
        <v>245</v>
      </c>
      <c r="C31" s="9"/>
      <c r="D31" s="9"/>
      <c r="E31" s="9"/>
      <c r="F31" s="9"/>
      <c r="G31" s="9"/>
      <c r="H31" s="9"/>
      <c r="I31" s="9"/>
      <c r="J31" s="98">
        <v>-2724</v>
      </c>
      <c r="K31" s="99">
        <v>-2724</v>
      </c>
      <c r="L31" s="9"/>
    </row>
    <row r="32" spans="1:12" ht="15">
      <c r="A32" s="12"/>
      <c r="B32" s="12" t="s">
        <v>199</v>
      </c>
      <c r="C32" s="9"/>
      <c r="D32" s="9"/>
      <c r="E32" s="9"/>
      <c r="F32" s="9"/>
      <c r="G32" s="9"/>
      <c r="H32" s="9"/>
      <c r="I32" s="9"/>
      <c r="J32" s="167">
        <v>0</v>
      </c>
      <c r="K32" s="99">
        <v>286</v>
      </c>
      <c r="L32" s="9"/>
    </row>
    <row r="33" spans="1:12" ht="15.75" thickBot="1">
      <c r="A33" s="12"/>
      <c r="B33" s="12"/>
      <c r="C33" s="9"/>
      <c r="D33" s="9"/>
      <c r="E33" s="9"/>
      <c r="F33" s="9"/>
      <c r="G33" s="9"/>
      <c r="H33" s="9"/>
      <c r="I33" s="9"/>
      <c r="J33" s="145">
        <f>SUM(J28:J32)</f>
        <v>-4400</v>
      </c>
      <c r="K33" s="145">
        <f>SUM(K28:K32)</f>
        <v>-8399</v>
      </c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12" t="s">
        <v>61</v>
      </c>
      <c r="B35" s="12" t="s">
        <v>223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12" t="s">
        <v>69</v>
      </c>
      <c r="B37" s="12" t="s">
        <v>224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12"/>
      <c r="B38" s="12"/>
      <c r="C38" s="9"/>
      <c r="D38" s="9"/>
      <c r="E38" s="9"/>
      <c r="F38" s="9"/>
      <c r="G38" s="9"/>
      <c r="H38" s="9"/>
      <c r="I38" s="9"/>
      <c r="J38" s="70"/>
      <c r="K38" s="37" t="s">
        <v>186</v>
      </c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3"/>
      <c r="J39" s="37" t="s">
        <v>225</v>
      </c>
      <c r="K39" s="37" t="s">
        <v>182</v>
      </c>
      <c r="L39" s="9"/>
    </row>
    <row r="40" spans="1:12" ht="15">
      <c r="A40" s="9"/>
      <c r="B40" s="9"/>
      <c r="C40" s="9"/>
      <c r="D40" s="9"/>
      <c r="E40" s="9"/>
      <c r="F40" s="9"/>
      <c r="G40" s="9"/>
      <c r="H40" s="9"/>
      <c r="I40" s="3"/>
      <c r="J40" s="37" t="s">
        <v>146</v>
      </c>
      <c r="K40" s="37" t="s">
        <v>146</v>
      </c>
      <c r="L40" s="9"/>
    </row>
    <row r="41" spans="1:12" ht="15">
      <c r="A41" s="9"/>
      <c r="B41" s="9"/>
      <c r="C41" s="9"/>
      <c r="D41" s="9"/>
      <c r="E41" s="9"/>
      <c r="F41" s="9"/>
      <c r="G41" s="9"/>
      <c r="H41" s="9"/>
      <c r="I41" s="3"/>
      <c r="J41" s="102" t="s">
        <v>220</v>
      </c>
      <c r="K41" s="102" t="s">
        <v>220</v>
      </c>
      <c r="L41" s="9"/>
    </row>
    <row r="42" spans="1:12" ht="15">
      <c r="A42" s="9"/>
      <c r="B42" s="9"/>
      <c r="C42" s="9"/>
      <c r="D42" s="9"/>
      <c r="E42" s="9"/>
      <c r="F42" s="9"/>
      <c r="G42" s="9"/>
      <c r="I42" s="9"/>
      <c r="J42" s="19" t="s">
        <v>16</v>
      </c>
      <c r="K42" s="19" t="s">
        <v>16</v>
      </c>
      <c r="L42" s="9"/>
    </row>
    <row r="43" spans="1:12" ht="15">
      <c r="A43" s="9"/>
      <c r="B43" s="9"/>
      <c r="C43" s="9"/>
      <c r="D43" s="9"/>
      <c r="E43" s="9"/>
      <c r="F43" s="9"/>
      <c r="G43" s="9"/>
      <c r="I43" s="9"/>
      <c r="J43" s="19"/>
      <c r="K43" s="9"/>
      <c r="L43" s="9"/>
    </row>
    <row r="44" spans="1:12" ht="15">
      <c r="A44" s="9"/>
      <c r="B44" s="12" t="s">
        <v>88</v>
      </c>
      <c r="C44" s="9"/>
      <c r="D44" s="9"/>
      <c r="E44" s="12" t="s">
        <v>124</v>
      </c>
      <c r="F44" s="9"/>
      <c r="G44" s="9"/>
      <c r="I44" s="9"/>
      <c r="J44" s="143">
        <v>21298</v>
      </c>
      <c r="K44" s="99">
        <v>98636</v>
      </c>
      <c r="L44" s="9"/>
    </row>
    <row r="45" spans="1:12" ht="15">
      <c r="A45" s="9"/>
      <c r="C45" s="9"/>
      <c r="D45" s="9"/>
      <c r="E45" s="12" t="s">
        <v>125</v>
      </c>
      <c r="F45" s="9"/>
      <c r="G45" s="9"/>
      <c r="I45" s="9"/>
      <c r="J45" s="143">
        <v>1199</v>
      </c>
      <c r="K45" s="99">
        <v>3084</v>
      </c>
      <c r="L45" s="9"/>
    </row>
    <row r="46" spans="1:12" ht="15">
      <c r="A46" s="9"/>
      <c r="B46" s="12" t="s">
        <v>126</v>
      </c>
      <c r="C46" s="9"/>
      <c r="D46" s="9"/>
      <c r="E46" s="9"/>
      <c r="F46" s="9"/>
      <c r="G46" s="9"/>
      <c r="I46" s="9"/>
      <c r="J46" s="143">
        <v>-3770</v>
      </c>
      <c r="K46" s="99">
        <v>-335</v>
      </c>
      <c r="L46" s="9"/>
    </row>
    <row r="47" spans="1:12" ht="15">
      <c r="A47" s="9"/>
      <c r="B47" s="12" t="s">
        <v>142</v>
      </c>
      <c r="C47" s="9"/>
      <c r="D47" s="9"/>
      <c r="E47" s="9"/>
      <c r="F47" s="9"/>
      <c r="G47" s="9"/>
      <c r="I47" s="9"/>
      <c r="J47" s="143">
        <v>5217</v>
      </c>
      <c r="K47" s="99">
        <v>2524</v>
      </c>
      <c r="L47" s="9"/>
    </row>
    <row r="48" spans="1:12" ht="15">
      <c r="A48" s="9"/>
      <c r="B48" s="12" t="s">
        <v>143</v>
      </c>
      <c r="C48" s="9"/>
      <c r="D48" s="9"/>
      <c r="E48" s="9"/>
      <c r="F48" s="9"/>
      <c r="G48" s="9"/>
      <c r="I48" s="9"/>
      <c r="J48" s="143">
        <v>616</v>
      </c>
      <c r="K48" s="99">
        <v>1613</v>
      </c>
      <c r="L48" s="9"/>
    </row>
    <row r="49" spans="1:12" ht="15.75" thickBot="1">
      <c r="A49" s="9"/>
      <c r="B49" s="9"/>
      <c r="C49" s="9"/>
      <c r="D49" s="9"/>
      <c r="E49" s="9"/>
      <c r="F49" s="9"/>
      <c r="G49" s="9"/>
      <c r="I49" s="9"/>
      <c r="J49" s="96">
        <f>SUM(J44:J48)</f>
        <v>24560</v>
      </c>
      <c r="K49" s="96">
        <f>SUM(K44:K48)</f>
        <v>105522</v>
      </c>
      <c r="L49" s="9"/>
    </row>
    <row r="50" spans="1:12" ht="15">
      <c r="A50" s="9"/>
      <c r="B50" s="9"/>
      <c r="C50" s="9"/>
      <c r="D50" s="9"/>
      <c r="E50" s="9"/>
      <c r="F50" s="9"/>
      <c r="G50" s="9"/>
      <c r="I50" s="9"/>
      <c r="J50" s="9"/>
      <c r="K50" s="9"/>
      <c r="L50" s="9"/>
    </row>
    <row r="51" spans="1:12" ht="15">
      <c r="A51" s="9"/>
      <c r="B51" s="9" t="s">
        <v>268</v>
      </c>
      <c r="C51" s="9"/>
      <c r="D51" s="9"/>
      <c r="E51" s="9"/>
      <c r="F51" s="9"/>
      <c r="G51" s="9"/>
      <c r="I51" s="9"/>
      <c r="J51" s="9"/>
      <c r="K51" s="9"/>
      <c r="L51" s="9"/>
    </row>
    <row r="52" spans="1:12" ht="15">
      <c r="A52" s="9"/>
      <c r="B52" s="9" t="s">
        <v>269</v>
      </c>
      <c r="C52" s="9"/>
      <c r="D52" s="9"/>
      <c r="E52" s="9"/>
      <c r="F52" s="9"/>
      <c r="G52" s="9"/>
      <c r="I52" s="9"/>
      <c r="J52" s="9"/>
      <c r="K52" s="9"/>
      <c r="L52" s="9"/>
    </row>
    <row r="53" spans="1:12" ht="15">
      <c r="A53" s="9"/>
      <c r="B53" s="9" t="s">
        <v>270</v>
      </c>
      <c r="C53" s="9"/>
      <c r="D53" s="9"/>
      <c r="E53" s="9"/>
      <c r="F53" s="9"/>
      <c r="G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>
      <c r="A55" s="12" t="s">
        <v>70</v>
      </c>
      <c r="B55" s="12" t="s">
        <v>200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>
      <c r="A56" s="12"/>
      <c r="B56" s="12" t="s">
        <v>226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44" t="s">
        <v>110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45" t="s">
        <v>218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46" t="s">
        <v>219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>
      <c r="A66" s="44" t="s">
        <v>89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>
      <c r="A68" s="12" t="s">
        <v>74</v>
      </c>
      <c r="B68" s="12" t="s">
        <v>227</v>
      </c>
      <c r="C68" s="6"/>
      <c r="D68" s="6"/>
      <c r="E68" s="6"/>
      <c r="F68" s="6"/>
      <c r="G68" s="6"/>
      <c r="H68" s="9"/>
      <c r="I68" s="6"/>
      <c r="J68" s="6"/>
      <c r="K68" s="6"/>
      <c r="L68" s="9"/>
    </row>
    <row r="69" spans="1:12" ht="15">
      <c r="A69" s="12"/>
      <c r="B69" s="12" t="s">
        <v>201</v>
      </c>
      <c r="C69" s="6"/>
      <c r="D69" s="6"/>
      <c r="E69" s="6"/>
      <c r="F69" s="6"/>
      <c r="G69" s="6"/>
      <c r="H69" s="9"/>
      <c r="I69" s="6"/>
      <c r="J69" s="6"/>
      <c r="K69" s="6"/>
      <c r="L69" s="9"/>
    </row>
    <row r="70" spans="1:12" ht="15">
      <c r="A70" s="12"/>
      <c r="B70" s="12"/>
      <c r="C70" s="6"/>
      <c r="D70" s="6"/>
      <c r="E70" s="6"/>
      <c r="F70" s="6"/>
      <c r="G70" s="6"/>
      <c r="H70" s="9"/>
      <c r="I70" s="6"/>
      <c r="J70" s="6"/>
      <c r="K70" s="6"/>
      <c r="L70" s="9"/>
    </row>
    <row r="71" spans="1:12" ht="15">
      <c r="A71" s="12" t="s">
        <v>78</v>
      </c>
      <c r="B71" s="12" t="s">
        <v>228</v>
      </c>
      <c r="C71" s="9"/>
      <c r="D71" s="9"/>
      <c r="E71" s="9"/>
      <c r="F71" s="9"/>
      <c r="G71" s="9"/>
      <c r="H71" s="6"/>
      <c r="I71" s="9"/>
      <c r="J71" s="9"/>
      <c r="K71" s="9"/>
      <c r="L71" s="9"/>
    </row>
    <row r="72" spans="1:12" ht="9.75" customHeight="1">
      <c r="A72" s="12"/>
      <c r="B72" s="130"/>
      <c r="C72" s="69"/>
      <c r="D72" s="69"/>
      <c r="E72" s="69"/>
      <c r="F72" s="69"/>
      <c r="G72" s="69"/>
      <c r="H72" s="6"/>
      <c r="I72" s="69"/>
      <c r="J72" s="69"/>
      <c r="K72" s="9"/>
      <c r="L72" s="9"/>
    </row>
    <row r="73" spans="1:12" ht="15" customHeight="1">
      <c r="A73" s="41"/>
      <c r="B73" s="137" t="s">
        <v>229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" customHeight="1">
      <c r="A74" s="9"/>
      <c r="B74" s="137"/>
      <c r="C74" s="69"/>
      <c r="D74" s="69"/>
      <c r="E74" s="69"/>
      <c r="F74" s="69"/>
      <c r="G74" s="69"/>
      <c r="H74" s="9"/>
      <c r="I74" s="131" t="s">
        <v>16</v>
      </c>
      <c r="K74" s="131" t="s">
        <v>16</v>
      </c>
      <c r="L74" s="9"/>
    </row>
    <row r="75" spans="1:12" ht="8.25" customHeight="1">
      <c r="A75" s="9"/>
      <c r="B75" s="137"/>
      <c r="C75" s="69"/>
      <c r="D75" s="69"/>
      <c r="E75" s="69"/>
      <c r="F75" s="69"/>
      <c r="G75" s="69"/>
      <c r="H75" s="69"/>
      <c r="I75" s="131"/>
      <c r="K75" s="9"/>
      <c r="L75" s="9"/>
    </row>
    <row r="76" spans="1:12" ht="15" customHeight="1">
      <c r="A76" s="9"/>
      <c r="B76" s="130"/>
      <c r="C76" s="69" t="s">
        <v>170</v>
      </c>
      <c r="D76" s="69"/>
      <c r="E76" s="69"/>
      <c r="F76" s="138" t="s">
        <v>172</v>
      </c>
      <c r="G76" s="69"/>
      <c r="H76" s="69"/>
      <c r="I76" s="140">
        <v>7650</v>
      </c>
      <c r="K76" s="9"/>
      <c r="L76" s="9"/>
    </row>
    <row r="77" spans="1:12" ht="15" customHeight="1">
      <c r="A77" s="9"/>
      <c r="B77" s="130"/>
      <c r="C77" s="69"/>
      <c r="D77" s="69"/>
      <c r="E77" s="69"/>
      <c r="F77" s="138" t="s">
        <v>173</v>
      </c>
      <c r="G77" s="69"/>
      <c r="H77" s="69"/>
      <c r="I77" s="139">
        <v>6689</v>
      </c>
      <c r="K77" s="9"/>
      <c r="L77" s="9"/>
    </row>
    <row r="78" spans="1:12" ht="15" customHeight="1" thickBot="1">
      <c r="A78" s="9"/>
      <c r="B78" s="130"/>
      <c r="C78" s="69"/>
      <c r="D78" s="69"/>
      <c r="E78" s="69"/>
      <c r="F78" s="138"/>
      <c r="G78" s="69"/>
      <c r="H78" s="69"/>
      <c r="I78" s="129"/>
      <c r="K78" s="141">
        <f>+I76+I77</f>
        <v>14339</v>
      </c>
      <c r="L78" s="9"/>
    </row>
    <row r="79" spans="1:12" ht="15" customHeight="1">
      <c r="A79" s="9"/>
      <c r="B79" s="130"/>
      <c r="C79" s="69" t="s">
        <v>171</v>
      </c>
      <c r="D79" s="69"/>
      <c r="E79" s="69"/>
      <c r="F79" s="138" t="s">
        <v>172</v>
      </c>
      <c r="G79" s="69"/>
      <c r="H79" s="69"/>
      <c r="I79" s="140">
        <v>7650</v>
      </c>
      <c r="K79" s="99"/>
      <c r="L79" s="9"/>
    </row>
    <row r="80" spans="1:12" ht="15" customHeight="1">
      <c r="A80" s="9"/>
      <c r="B80" s="130"/>
      <c r="C80" s="69"/>
      <c r="D80" s="69"/>
      <c r="E80" s="69"/>
      <c r="F80" s="138" t="s">
        <v>173</v>
      </c>
      <c r="G80" s="69"/>
      <c r="H80" s="69"/>
      <c r="I80" s="139">
        <v>6689</v>
      </c>
      <c r="K80" s="99"/>
      <c r="L80" s="9"/>
    </row>
    <row r="81" spans="1:12" ht="15" customHeight="1" thickBot="1">
      <c r="A81" s="9"/>
      <c r="B81" s="130"/>
      <c r="C81" s="69"/>
      <c r="D81" s="69"/>
      <c r="E81" s="69"/>
      <c r="F81" s="69"/>
      <c r="G81" s="69"/>
      <c r="H81" s="69"/>
      <c r="I81" s="129"/>
      <c r="K81" s="141">
        <f>+I79+I80</f>
        <v>14339</v>
      </c>
      <c r="L81" s="9"/>
    </row>
    <row r="82" spans="1:12" ht="15" customHeight="1">
      <c r="A82" s="9"/>
      <c r="B82" s="9"/>
      <c r="C82" s="69" t="s">
        <v>174</v>
      </c>
      <c r="D82" s="69"/>
      <c r="E82" s="69"/>
      <c r="F82" s="138" t="s">
        <v>172</v>
      </c>
      <c r="G82" s="69"/>
      <c r="H82" s="9"/>
      <c r="I82" s="140">
        <v>13596</v>
      </c>
      <c r="K82" s="99"/>
      <c r="L82" s="9"/>
    </row>
    <row r="83" spans="1:12" ht="15" customHeight="1">
      <c r="A83" s="9"/>
      <c r="B83" s="9"/>
      <c r="C83" s="138" t="s">
        <v>175</v>
      </c>
      <c r="D83" s="69"/>
      <c r="E83" s="69"/>
      <c r="F83" s="138" t="s">
        <v>173</v>
      </c>
      <c r="G83" s="69"/>
      <c r="H83" s="9"/>
      <c r="I83" s="139">
        <v>3782</v>
      </c>
      <c r="K83" s="99"/>
      <c r="L83" s="9"/>
    </row>
    <row r="84" spans="1:12" ht="15" customHeight="1" thickBot="1">
      <c r="A84" s="9"/>
      <c r="B84" s="9"/>
      <c r="C84" s="69"/>
      <c r="D84" s="69"/>
      <c r="E84" s="69"/>
      <c r="F84" s="69"/>
      <c r="G84" s="69"/>
      <c r="H84" s="9"/>
      <c r="I84" s="69"/>
      <c r="J84" s="69"/>
      <c r="K84" s="141">
        <f>+I82+I83</f>
        <v>17378</v>
      </c>
      <c r="L84" s="9"/>
    </row>
    <row r="85" spans="1:12" ht="15" customHeight="1">
      <c r="A85" s="9"/>
      <c r="B85" s="9"/>
      <c r="C85" s="9"/>
      <c r="D85" s="9"/>
      <c r="E85" s="9"/>
      <c r="F85" s="9"/>
      <c r="G85" s="9"/>
      <c r="H85" s="69"/>
      <c r="I85" s="9"/>
      <c r="J85" s="9"/>
      <c r="K85" s="9"/>
      <c r="L85" s="9"/>
    </row>
    <row r="86" spans="1:12" ht="15" customHeight="1">
      <c r="A86" s="12" t="s">
        <v>80</v>
      </c>
      <c r="B86" s="12" t="s">
        <v>287</v>
      </c>
      <c r="C86" s="9"/>
      <c r="D86" s="9"/>
      <c r="E86" s="9"/>
      <c r="F86" s="9"/>
      <c r="G86" s="9"/>
      <c r="H86" s="69"/>
      <c r="I86" s="9"/>
      <c r="J86" s="9"/>
      <c r="K86" s="9"/>
      <c r="L86" s="9"/>
    </row>
    <row r="87" spans="1:12" ht="15" customHeight="1">
      <c r="A87" s="9"/>
      <c r="B87" s="12" t="s">
        <v>288</v>
      </c>
      <c r="C87" s="9"/>
      <c r="D87" s="9"/>
      <c r="E87" s="9"/>
      <c r="F87" s="9"/>
      <c r="G87" s="9"/>
      <c r="H87" s="69"/>
      <c r="I87" s="9"/>
      <c r="J87" s="9"/>
      <c r="K87" s="9"/>
      <c r="L87" s="9"/>
    </row>
    <row r="88" spans="1:12" ht="15" customHeight="1">
      <c r="A88" s="9"/>
      <c r="B88" s="12" t="s">
        <v>235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" customHeight="1">
      <c r="A89" s="9"/>
      <c r="B89" s="12" t="s">
        <v>281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" customHeight="1">
      <c r="A90" s="9"/>
      <c r="B90" s="12" t="s">
        <v>282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" customHeight="1">
      <c r="A91" s="9"/>
      <c r="B91" s="12" t="s">
        <v>236</v>
      </c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5" customHeight="1">
      <c r="A92" s="9"/>
      <c r="B92" s="12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5" customHeight="1">
      <c r="A93" s="9"/>
      <c r="B93" s="12" t="s">
        <v>283</v>
      </c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5" customHeight="1">
      <c r="A94" s="9"/>
      <c r="B94" s="12" t="s">
        <v>237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5" customHeight="1">
      <c r="A95" s="9"/>
      <c r="B95" s="12" t="s">
        <v>307</v>
      </c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5" customHeight="1">
      <c r="A96" s="9"/>
      <c r="B96" s="12" t="s">
        <v>297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5" customHeight="1">
      <c r="A97" s="9"/>
      <c r="B97" s="12" t="s">
        <v>298</v>
      </c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5" customHeight="1">
      <c r="A98" s="9"/>
      <c r="B98" s="12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5" customHeight="1">
      <c r="A99" s="19" t="s">
        <v>190</v>
      </c>
      <c r="B99" s="12" t="s">
        <v>306</v>
      </c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5" customHeight="1">
      <c r="A100" s="9"/>
      <c r="B100" s="12" t="s">
        <v>299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5" customHeight="1">
      <c r="A101" s="12"/>
      <c r="B101" s="130" t="s">
        <v>300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5" customHeight="1">
      <c r="B102" s="73" t="s">
        <v>301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5" customHeight="1">
      <c r="A103" s="9"/>
      <c r="B103" s="73" t="s">
        <v>302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5" customHeight="1">
      <c r="A104" s="9"/>
      <c r="B104" s="73" t="s">
        <v>303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5" customHeight="1">
      <c r="A105" s="9"/>
      <c r="B105" s="73" t="s">
        <v>304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" customHeight="1">
      <c r="A106" s="9"/>
      <c r="B106" s="73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" customHeight="1">
      <c r="A107" s="9"/>
      <c r="B107" s="73" t="s">
        <v>294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" customHeight="1">
      <c r="A108" s="37"/>
      <c r="B108" s="3" t="s">
        <v>323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5" customHeight="1">
      <c r="A109" s="9"/>
      <c r="B109" s="73" t="s">
        <v>324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" customHeight="1">
      <c r="A110" s="9"/>
      <c r="B110" s="73" t="s">
        <v>305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5" customHeight="1">
      <c r="A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" customHeight="1">
      <c r="A112" s="9"/>
      <c r="B112" s="73" t="s">
        <v>238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5" customHeight="1">
      <c r="A113" s="9"/>
      <c r="B113" s="73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5" customHeight="1">
      <c r="A114" s="9"/>
      <c r="B114" s="73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5" customHeight="1">
      <c r="A115" s="9"/>
      <c r="B115" s="73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" customHeight="1">
      <c r="A116" s="9"/>
      <c r="B116" s="73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5" customHeight="1">
      <c r="A117" s="9"/>
      <c r="B117" s="73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5" customHeight="1">
      <c r="A118" s="44" t="s">
        <v>110</v>
      </c>
      <c r="B118" s="73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5" customHeight="1">
      <c r="A119" s="45" t="s">
        <v>218</v>
      </c>
      <c r="B119" s="73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5" customHeight="1">
      <c r="A120" s="46" t="s">
        <v>219</v>
      </c>
      <c r="B120" s="73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5" customHeight="1">
      <c r="A121" s="9"/>
      <c r="B121" s="73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5" customHeight="1">
      <c r="A122" s="44" t="s">
        <v>89</v>
      </c>
      <c r="B122" s="73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5" customHeight="1">
      <c r="A123" s="9"/>
      <c r="B123" s="73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5" customHeight="1">
      <c r="A124" s="37" t="s">
        <v>284</v>
      </c>
      <c r="B124" s="73" t="s">
        <v>239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5" customHeight="1">
      <c r="A125" s="9"/>
      <c r="B125" s="73" t="s">
        <v>251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5" customHeight="1">
      <c r="A126" s="9"/>
      <c r="B126" s="73" t="s">
        <v>252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5" customHeight="1">
      <c r="A127" s="9"/>
      <c r="B127" s="73" t="s">
        <v>285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5" customHeight="1">
      <c r="A128" s="9"/>
      <c r="B128" s="73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5" customHeight="1">
      <c r="A129" s="9"/>
      <c r="B129" s="73" t="s">
        <v>308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5" customHeight="1">
      <c r="A130" s="9"/>
      <c r="B130" s="73" t="s">
        <v>325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5" customHeight="1">
      <c r="A131" s="9"/>
      <c r="B131" s="73" t="s">
        <v>327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5" customHeight="1">
      <c r="A132" s="9"/>
      <c r="B132" s="73" t="s">
        <v>326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5" customHeight="1">
      <c r="A133" s="9"/>
      <c r="B133" s="73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5" customHeight="1">
      <c r="A134" s="37" t="s">
        <v>22</v>
      </c>
      <c r="B134" s="9" t="s">
        <v>202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5" customHeight="1">
      <c r="A135" s="70"/>
      <c r="B135" s="9" t="s">
        <v>203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" customHeight="1">
      <c r="A136" s="70"/>
      <c r="B136" s="70" t="s">
        <v>46</v>
      </c>
      <c r="C136" s="9" t="s">
        <v>289</v>
      </c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5" customHeight="1">
      <c r="A137" s="70"/>
      <c r="B137" s="9"/>
      <c r="C137" s="9" t="s">
        <v>290</v>
      </c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" customHeight="1">
      <c r="A138" s="70"/>
      <c r="B138" s="70" t="s">
        <v>191</v>
      </c>
      <c r="C138" s="9" t="s">
        <v>192</v>
      </c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5" customHeight="1">
      <c r="A139" s="70"/>
      <c r="B139" s="9"/>
      <c r="C139" s="9" t="s">
        <v>204</v>
      </c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" customHeight="1">
      <c r="A140" s="70"/>
      <c r="B140" s="9"/>
      <c r="C140" s="9" t="s">
        <v>205</v>
      </c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" customHeight="1">
      <c r="A141" s="70"/>
      <c r="B141" s="70" t="s">
        <v>193</v>
      </c>
      <c r="C141" s="9" t="s">
        <v>206</v>
      </c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5" customHeight="1">
      <c r="A142" s="70"/>
      <c r="B142" s="9"/>
      <c r="C142" s="9" t="s">
        <v>207</v>
      </c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" customHeight="1">
      <c r="A143" s="7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5" customHeight="1">
      <c r="A144" s="70"/>
      <c r="B144" s="9" t="s">
        <v>214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5" customHeight="1">
      <c r="A145" s="70"/>
      <c r="B145" s="9" t="s">
        <v>215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5" customHeight="1">
      <c r="A146" s="70"/>
      <c r="B146" s="9" t="s">
        <v>216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5" customHeight="1">
      <c r="A147" s="70"/>
      <c r="B147" s="9" t="s">
        <v>217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5" customHeight="1">
      <c r="A148" s="7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5" customHeight="1">
      <c r="A149" s="41"/>
      <c r="B149" s="73" t="s">
        <v>291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5" customHeight="1">
      <c r="A150" s="41"/>
      <c r="B150" s="73" t="s">
        <v>292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5" customHeight="1">
      <c r="A151" s="41"/>
      <c r="B151" s="73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5">
      <c r="B152" s="9" t="s">
        <v>293</v>
      </c>
      <c r="D152" s="6"/>
      <c r="E152" s="6"/>
      <c r="F152" s="6"/>
      <c r="G152" s="6"/>
      <c r="H152" s="9"/>
      <c r="I152" s="6"/>
      <c r="J152" s="6"/>
      <c r="K152" s="6"/>
      <c r="L152" s="9"/>
    </row>
    <row r="153" spans="4:12" ht="15">
      <c r="D153" s="6"/>
      <c r="E153" s="6"/>
      <c r="F153" s="6"/>
      <c r="G153" s="6"/>
      <c r="H153" s="9"/>
      <c r="I153" s="6"/>
      <c r="J153" s="6"/>
      <c r="K153" s="6"/>
      <c r="L153" s="9"/>
    </row>
    <row r="154" spans="1:12" ht="15">
      <c r="A154" s="12" t="s">
        <v>127</v>
      </c>
      <c r="B154" s="12" t="s">
        <v>159</v>
      </c>
      <c r="C154" s="6"/>
      <c r="D154" s="6"/>
      <c r="E154" s="6"/>
      <c r="F154" s="6"/>
      <c r="G154" s="6"/>
      <c r="H154" s="9"/>
      <c r="I154" s="6"/>
      <c r="J154" s="6"/>
      <c r="K154" s="6"/>
      <c r="L154" s="9"/>
    </row>
    <row r="155" spans="1:12" ht="15">
      <c r="A155" s="12"/>
      <c r="B155" s="12" t="s">
        <v>209</v>
      </c>
      <c r="C155" s="6"/>
      <c r="D155" s="6"/>
      <c r="E155" s="6"/>
      <c r="F155" s="6"/>
      <c r="G155" s="6"/>
      <c r="H155" s="9"/>
      <c r="I155" s="6"/>
      <c r="J155" s="6"/>
      <c r="K155" s="6"/>
      <c r="L155" s="9"/>
    </row>
    <row r="156" spans="1:12" ht="15">
      <c r="A156" s="9"/>
      <c r="B156" s="41" t="s">
        <v>210</v>
      </c>
      <c r="C156" s="6"/>
      <c r="D156" s="6"/>
      <c r="E156" s="6"/>
      <c r="F156" s="6"/>
      <c r="G156" s="6"/>
      <c r="H156" s="9"/>
      <c r="I156" s="6"/>
      <c r="J156" s="6"/>
      <c r="K156" s="6"/>
      <c r="L156" s="9"/>
    </row>
    <row r="157" spans="1:12" ht="15">
      <c r="A157" s="9"/>
      <c r="B157" s="41" t="s">
        <v>211</v>
      </c>
      <c r="C157" s="6"/>
      <c r="D157" s="6"/>
      <c r="E157" s="6"/>
      <c r="F157" s="6"/>
      <c r="G157" s="6"/>
      <c r="H157" s="9"/>
      <c r="I157" s="6"/>
      <c r="J157" s="6"/>
      <c r="K157" s="6"/>
      <c r="L157" s="9"/>
    </row>
    <row r="158" spans="1:12" ht="15">
      <c r="A158" s="9"/>
      <c r="B158" s="6"/>
      <c r="C158" s="6"/>
      <c r="D158" s="6"/>
      <c r="E158" s="6"/>
      <c r="F158" s="6"/>
      <c r="G158" s="6"/>
      <c r="H158" s="9"/>
      <c r="I158" s="6"/>
      <c r="J158" s="6"/>
      <c r="K158" s="6"/>
      <c r="L158" s="9"/>
    </row>
    <row r="159" spans="1:12" ht="15">
      <c r="A159" s="12" t="s">
        <v>128</v>
      </c>
      <c r="B159" s="12" t="s">
        <v>183</v>
      </c>
      <c r="C159" s="6"/>
      <c r="D159" s="6"/>
      <c r="E159" s="6"/>
      <c r="F159" s="6"/>
      <c r="G159" s="6"/>
      <c r="H159" s="6"/>
      <c r="I159" s="6"/>
      <c r="J159" s="6"/>
      <c r="K159" s="6"/>
      <c r="L159" s="9"/>
    </row>
    <row r="160" spans="1:12" ht="15">
      <c r="A160" s="9"/>
      <c r="B160" s="12" t="s">
        <v>320</v>
      </c>
      <c r="C160" s="6"/>
      <c r="D160" s="6"/>
      <c r="E160" s="6"/>
      <c r="F160" s="6"/>
      <c r="G160" s="6"/>
      <c r="H160" s="6"/>
      <c r="I160" s="6"/>
      <c r="J160" s="6"/>
      <c r="K160" s="6"/>
      <c r="L160" s="9"/>
    </row>
    <row r="161" spans="1:12" ht="15">
      <c r="A161" s="9"/>
      <c r="B161" s="12" t="s">
        <v>321</v>
      </c>
      <c r="C161" s="41"/>
      <c r="D161" s="6"/>
      <c r="E161" s="6"/>
      <c r="F161" s="6"/>
      <c r="G161" s="6"/>
      <c r="H161" s="6"/>
      <c r="I161" s="6"/>
      <c r="J161" s="6"/>
      <c r="K161" s="6"/>
      <c r="L161" s="9"/>
    </row>
    <row r="162" spans="1:12" ht="15">
      <c r="A162" s="12"/>
      <c r="B162" s="19" t="s">
        <v>18</v>
      </c>
      <c r="C162" s="41" t="s">
        <v>311</v>
      </c>
      <c r="D162" s="6"/>
      <c r="E162" s="9"/>
      <c r="F162" s="9"/>
      <c r="G162" s="9"/>
      <c r="H162" s="6"/>
      <c r="I162" s="9"/>
      <c r="J162" s="37"/>
      <c r="K162" s="6"/>
      <c r="L162" s="9"/>
    </row>
    <row r="163" spans="1:12" ht="15">
      <c r="A163" s="9"/>
      <c r="B163" s="19"/>
      <c r="C163" s="41" t="s">
        <v>312</v>
      </c>
      <c r="D163" s="6"/>
      <c r="K163" s="6"/>
      <c r="L163" s="9"/>
    </row>
    <row r="164" spans="1:12" ht="15">
      <c r="A164" s="9"/>
      <c r="B164" s="19"/>
      <c r="C164" s="41" t="s">
        <v>313</v>
      </c>
      <c r="D164" s="6"/>
      <c r="K164" s="6"/>
      <c r="L164" s="9"/>
    </row>
    <row r="165" spans="1:12" ht="15">
      <c r="A165" s="9"/>
      <c r="B165" s="19" t="s">
        <v>20</v>
      </c>
      <c r="C165" s="41" t="s">
        <v>314</v>
      </c>
      <c r="D165" s="6"/>
      <c r="K165" s="6"/>
      <c r="L165" s="9"/>
    </row>
    <row r="166" spans="1:12" ht="15">
      <c r="A166" s="9"/>
      <c r="B166" s="12"/>
      <c r="C166" s="41" t="s">
        <v>315</v>
      </c>
      <c r="D166" s="6"/>
      <c r="K166" s="6"/>
      <c r="L166" s="9"/>
    </row>
    <row r="167" spans="1:12" ht="15">
      <c r="A167" s="9"/>
      <c r="B167" s="12"/>
      <c r="C167" s="41" t="s">
        <v>316</v>
      </c>
      <c r="D167" s="6"/>
      <c r="K167" s="6"/>
      <c r="L167" s="9"/>
    </row>
    <row r="168" spans="1:12" ht="15">
      <c r="A168" s="9"/>
      <c r="B168" s="36"/>
      <c r="C168" s="41"/>
      <c r="D168" s="6"/>
      <c r="K168" s="6"/>
      <c r="L168" s="9"/>
    </row>
    <row r="169" spans="1:12" ht="15">
      <c r="A169" s="9"/>
      <c r="B169" s="12"/>
      <c r="C169" s="41"/>
      <c r="D169" s="6"/>
      <c r="K169" s="6"/>
      <c r="L169" s="9"/>
    </row>
    <row r="170" spans="1:12" ht="15">
      <c r="A170" s="9"/>
      <c r="B170" s="12"/>
      <c r="C170" s="41"/>
      <c r="D170" s="6"/>
      <c r="K170" s="6"/>
      <c r="L170" s="9"/>
    </row>
    <row r="171" spans="1:12" ht="15">
      <c r="A171" s="9"/>
      <c r="K171" s="6"/>
      <c r="L171" s="9"/>
    </row>
    <row r="172" spans="1:12" ht="15">
      <c r="A172" s="9"/>
      <c r="K172" s="6"/>
      <c r="L172" s="9"/>
    </row>
    <row r="173" spans="1:12" ht="15">
      <c r="A173" s="44" t="s">
        <v>110</v>
      </c>
      <c r="B173" s="12"/>
      <c r="C173" s="41"/>
      <c r="D173" s="6"/>
      <c r="E173" s="6"/>
      <c r="F173" s="6"/>
      <c r="G173" s="6"/>
      <c r="H173" s="6"/>
      <c r="I173" s="6"/>
      <c r="J173" s="6"/>
      <c r="K173" s="6"/>
      <c r="L173" s="9"/>
    </row>
    <row r="174" spans="1:12" ht="15">
      <c r="A174" s="45" t="s">
        <v>218</v>
      </c>
      <c r="B174" s="12"/>
      <c r="C174" s="41"/>
      <c r="D174" s="6"/>
      <c r="E174" s="6"/>
      <c r="F174" s="6"/>
      <c r="G174" s="6"/>
      <c r="H174" s="6"/>
      <c r="I174" s="6"/>
      <c r="J174" s="6"/>
      <c r="K174" s="6"/>
      <c r="L174" s="9"/>
    </row>
    <row r="175" spans="1:12" ht="15">
      <c r="A175" s="46" t="s">
        <v>219</v>
      </c>
      <c r="B175" s="12"/>
      <c r="C175" s="41"/>
      <c r="D175" s="6"/>
      <c r="E175" s="6"/>
      <c r="F175" s="6"/>
      <c r="G175" s="6"/>
      <c r="H175" s="6"/>
      <c r="I175" s="6"/>
      <c r="J175" s="6"/>
      <c r="K175" s="6"/>
      <c r="L175" s="9"/>
    </row>
    <row r="176" spans="1:12" ht="15">
      <c r="A176" s="9"/>
      <c r="B176" s="12"/>
      <c r="C176" s="41"/>
      <c r="D176" s="6"/>
      <c r="E176" s="6"/>
      <c r="F176" s="6"/>
      <c r="G176" s="6"/>
      <c r="H176" s="6"/>
      <c r="I176" s="6"/>
      <c r="J176" s="6"/>
      <c r="K176" s="6"/>
      <c r="L176" s="9"/>
    </row>
    <row r="177" spans="1:12" ht="15">
      <c r="A177" s="44" t="s">
        <v>89</v>
      </c>
      <c r="B177" s="12"/>
      <c r="C177" s="41"/>
      <c r="D177" s="6"/>
      <c r="E177" s="6"/>
      <c r="F177" s="6"/>
      <c r="G177" s="6"/>
      <c r="H177" s="6"/>
      <c r="I177" s="6"/>
      <c r="J177" s="6"/>
      <c r="K177" s="6"/>
      <c r="L177" s="9"/>
    </row>
    <row r="178" spans="1:12" ht="15">
      <c r="A178" s="9"/>
      <c r="B178" s="12"/>
      <c r="C178" s="41"/>
      <c r="D178" s="6"/>
      <c r="E178" s="6"/>
      <c r="F178" s="6"/>
      <c r="G178" s="6"/>
      <c r="H178" s="6"/>
      <c r="I178" s="6"/>
      <c r="J178" s="6"/>
      <c r="K178" s="6"/>
      <c r="L178" s="9"/>
    </row>
    <row r="179" spans="1:12" ht="15">
      <c r="A179" s="41">
        <v>11</v>
      </c>
      <c r="B179" s="36" t="s">
        <v>22</v>
      </c>
      <c r="C179" s="41" t="s">
        <v>317</v>
      </c>
      <c r="D179" s="6"/>
      <c r="E179" s="6"/>
      <c r="F179" s="6"/>
      <c r="G179" s="6"/>
      <c r="H179" s="6"/>
      <c r="I179" s="6"/>
      <c r="J179" s="6"/>
      <c r="K179" s="6"/>
      <c r="L179" s="9"/>
    </row>
    <row r="180" spans="1:12" ht="15">
      <c r="A180" s="9"/>
      <c r="B180" s="12"/>
      <c r="C180" s="41" t="s">
        <v>318</v>
      </c>
      <c r="D180" s="6"/>
      <c r="E180" s="6"/>
      <c r="F180" s="6"/>
      <c r="G180" s="6"/>
      <c r="H180" s="6"/>
      <c r="I180" s="6"/>
      <c r="J180" s="6"/>
      <c r="K180" s="6"/>
      <c r="L180" s="9"/>
    </row>
    <row r="181" spans="1:12" ht="15">
      <c r="A181" s="9"/>
      <c r="B181" s="12"/>
      <c r="C181" s="41" t="s">
        <v>319</v>
      </c>
      <c r="D181" s="6"/>
      <c r="E181" s="6"/>
      <c r="F181" s="6"/>
      <c r="G181" s="6"/>
      <c r="H181" s="6"/>
      <c r="I181" s="6"/>
      <c r="J181" s="6"/>
      <c r="K181" s="6"/>
      <c r="L181" s="9"/>
    </row>
    <row r="182" spans="1:12" ht="15">
      <c r="A182" s="9"/>
      <c r="D182" s="6"/>
      <c r="E182" s="6"/>
      <c r="F182" s="6"/>
      <c r="G182" s="6"/>
      <c r="H182" s="6"/>
      <c r="I182" s="6"/>
      <c r="J182" s="6"/>
      <c r="K182" s="6"/>
      <c r="L182" s="9"/>
    </row>
    <row r="183" spans="1:12" ht="15">
      <c r="A183" s="12" t="s">
        <v>129</v>
      </c>
      <c r="B183" s="41" t="s">
        <v>147</v>
      </c>
      <c r="C183" s="9"/>
      <c r="D183" s="9"/>
      <c r="E183" s="9"/>
      <c r="F183" s="9"/>
      <c r="G183" s="9"/>
      <c r="H183" s="6"/>
      <c r="I183" s="9"/>
      <c r="J183" s="37" t="s">
        <v>16</v>
      </c>
      <c r="K183" s="9"/>
      <c r="L183" s="9"/>
    </row>
    <row r="184" spans="1:12" ht="15">
      <c r="A184" s="12"/>
      <c r="B184" s="41"/>
      <c r="C184" s="9"/>
      <c r="D184" s="9"/>
      <c r="E184" s="9"/>
      <c r="F184" s="9"/>
      <c r="G184" s="9"/>
      <c r="H184" s="6"/>
      <c r="I184" s="9"/>
      <c r="J184" s="37"/>
      <c r="K184" s="9"/>
      <c r="L184" s="9"/>
    </row>
    <row r="185" spans="1:12" ht="15">
      <c r="A185" s="12"/>
      <c r="B185" s="9" t="s">
        <v>176</v>
      </c>
      <c r="C185" s="9"/>
      <c r="D185" s="9"/>
      <c r="E185" s="9"/>
      <c r="F185" s="9"/>
      <c r="G185" s="9"/>
      <c r="H185" s="6"/>
      <c r="I185" s="9"/>
      <c r="K185" s="9"/>
      <c r="L185" s="9"/>
    </row>
    <row r="186" spans="1:12" ht="15">
      <c r="A186" s="12"/>
      <c r="B186" s="9" t="s">
        <v>177</v>
      </c>
      <c r="C186" s="9"/>
      <c r="D186" s="9" t="s">
        <v>130</v>
      </c>
      <c r="E186" s="9"/>
      <c r="F186" s="9"/>
      <c r="G186" s="9"/>
      <c r="H186" s="6"/>
      <c r="I186" s="9"/>
      <c r="J186" s="89">
        <v>231971</v>
      </c>
      <c r="K186" s="9"/>
      <c r="L186" s="9"/>
    </row>
    <row r="187" spans="1:12" ht="15">
      <c r="A187" s="12"/>
      <c r="B187" s="9"/>
      <c r="C187" s="9"/>
      <c r="D187" s="9" t="s">
        <v>259</v>
      </c>
      <c r="E187" s="9"/>
      <c r="F187" s="9"/>
      <c r="G187" s="9"/>
      <c r="H187" s="9"/>
      <c r="I187" s="70" t="s">
        <v>62</v>
      </c>
      <c r="J187" s="90">
        <v>38659</v>
      </c>
      <c r="K187" s="9"/>
      <c r="L187" s="9"/>
    </row>
    <row r="188" spans="1:12" ht="15">
      <c r="A188" s="12"/>
      <c r="B188" s="9"/>
      <c r="C188" s="9"/>
      <c r="D188" s="9" t="s">
        <v>254</v>
      </c>
      <c r="E188" s="9"/>
      <c r="F188" s="9"/>
      <c r="G188" s="9"/>
      <c r="H188" s="9"/>
      <c r="I188" s="70" t="s">
        <v>62</v>
      </c>
      <c r="J188" s="90">
        <v>1719</v>
      </c>
      <c r="K188" s="9"/>
      <c r="L188" s="9"/>
    </row>
    <row r="189" spans="1:12" ht="15">
      <c r="A189" s="12"/>
      <c r="B189" s="9"/>
      <c r="C189" s="9"/>
      <c r="D189" s="9" t="s">
        <v>255</v>
      </c>
      <c r="E189" s="9"/>
      <c r="F189" s="9"/>
      <c r="G189" s="9"/>
      <c r="H189" s="9"/>
      <c r="I189" s="70" t="s">
        <v>62</v>
      </c>
      <c r="J189" s="90">
        <v>878</v>
      </c>
      <c r="K189" s="9"/>
      <c r="L189" s="9"/>
    </row>
    <row r="190" spans="1:12" ht="15">
      <c r="A190" s="12"/>
      <c r="B190" s="9"/>
      <c r="C190" s="9"/>
      <c r="D190" s="9" t="s">
        <v>256</v>
      </c>
      <c r="E190" s="9"/>
      <c r="F190" s="9"/>
      <c r="G190" s="9"/>
      <c r="H190" s="9"/>
      <c r="I190" s="9" t="s">
        <v>62</v>
      </c>
      <c r="J190" s="90">
        <v>760</v>
      </c>
      <c r="K190" s="9"/>
      <c r="L190" s="9"/>
    </row>
    <row r="191" spans="1:12" ht="15">
      <c r="A191" s="12"/>
      <c r="B191" s="9"/>
      <c r="C191" s="9"/>
      <c r="D191" s="9" t="s">
        <v>257</v>
      </c>
      <c r="E191" s="9"/>
      <c r="F191" s="9"/>
      <c r="G191" s="9"/>
      <c r="H191" s="9"/>
      <c r="I191" s="9" t="s">
        <v>62</v>
      </c>
      <c r="J191" s="90">
        <v>55</v>
      </c>
      <c r="K191" s="9"/>
      <c r="L191" s="9"/>
    </row>
    <row r="192" spans="1:12" ht="15">
      <c r="A192" s="12"/>
      <c r="B192" s="9"/>
      <c r="C192" s="9"/>
      <c r="D192" s="9" t="s">
        <v>187</v>
      </c>
      <c r="E192" s="9"/>
      <c r="F192" s="9"/>
      <c r="G192" s="9"/>
      <c r="H192" s="9"/>
      <c r="I192" s="70" t="s">
        <v>62</v>
      </c>
      <c r="J192" s="91">
        <v>154</v>
      </c>
      <c r="K192" s="9"/>
      <c r="L192" s="9"/>
    </row>
    <row r="193" spans="1:12" ht="15">
      <c r="A193" s="12"/>
      <c r="B193" s="9"/>
      <c r="C193" s="9"/>
      <c r="D193" s="9"/>
      <c r="E193" s="9"/>
      <c r="F193" s="9"/>
      <c r="G193" s="9"/>
      <c r="H193" s="9"/>
      <c r="I193" s="9"/>
      <c r="J193" s="90">
        <f>SUM(J186:J192)</f>
        <v>274196</v>
      </c>
      <c r="K193" s="9"/>
      <c r="L193" s="9"/>
    </row>
    <row r="194" spans="1:12" ht="15">
      <c r="A194" s="12"/>
      <c r="B194" s="9" t="s">
        <v>178</v>
      </c>
      <c r="C194" s="9"/>
      <c r="D194" s="9" t="s">
        <v>130</v>
      </c>
      <c r="E194" s="9"/>
      <c r="F194" s="9"/>
      <c r="G194" s="9"/>
      <c r="H194" s="9"/>
      <c r="I194" s="9"/>
      <c r="J194" s="91">
        <v>1905</v>
      </c>
      <c r="K194" s="9"/>
      <c r="L194" s="9"/>
    </row>
    <row r="195" spans="1:12" ht="15">
      <c r="A195" s="12"/>
      <c r="B195" s="70"/>
      <c r="C195" s="9"/>
      <c r="D195" s="9"/>
      <c r="E195" s="9"/>
      <c r="F195" s="9"/>
      <c r="G195" s="9"/>
      <c r="H195" s="9"/>
      <c r="I195" s="9"/>
      <c r="J195" s="132">
        <f>+J193+J194</f>
        <v>276101</v>
      </c>
      <c r="K195" s="9"/>
      <c r="L195" s="9"/>
    </row>
    <row r="196" spans="1:12" ht="15">
      <c r="A196" s="9"/>
      <c r="B196" s="9" t="s">
        <v>179</v>
      </c>
      <c r="C196" s="9"/>
      <c r="D196" s="9"/>
      <c r="E196" s="9"/>
      <c r="F196" s="9"/>
      <c r="G196" s="9"/>
      <c r="H196" s="9"/>
      <c r="I196" s="9"/>
      <c r="J196" s="88"/>
      <c r="K196" s="9"/>
      <c r="L196" s="9"/>
    </row>
    <row r="197" spans="1:12" ht="15">
      <c r="A197" s="9"/>
      <c r="B197" s="9" t="s">
        <v>180</v>
      </c>
      <c r="D197" s="9" t="s">
        <v>130</v>
      </c>
      <c r="E197" s="9"/>
      <c r="F197" s="9"/>
      <c r="G197" s="9"/>
      <c r="H197" s="9"/>
      <c r="I197" s="9"/>
      <c r="J197" s="89">
        <v>516195</v>
      </c>
      <c r="K197" s="9"/>
      <c r="L197" s="9"/>
    </row>
    <row r="198" spans="1:12" ht="15">
      <c r="A198" s="9"/>
      <c r="B198" s="9"/>
      <c r="C198" s="9"/>
      <c r="D198" s="9" t="s">
        <v>260</v>
      </c>
      <c r="E198" s="9"/>
      <c r="F198" s="9"/>
      <c r="G198" s="9"/>
      <c r="H198" s="9"/>
      <c r="I198" s="9" t="s">
        <v>62</v>
      </c>
      <c r="J198" s="90">
        <v>31000</v>
      </c>
      <c r="K198" s="9"/>
      <c r="L198" s="9"/>
    </row>
    <row r="199" spans="1:12" ht="15">
      <c r="A199" s="9"/>
      <c r="B199" s="9"/>
      <c r="C199" s="9"/>
      <c r="D199" s="9" t="s">
        <v>258</v>
      </c>
      <c r="E199" s="9"/>
      <c r="F199" s="9"/>
      <c r="G199" s="9"/>
      <c r="H199" s="9"/>
      <c r="I199" s="70" t="s">
        <v>62</v>
      </c>
      <c r="J199" s="90">
        <v>1284</v>
      </c>
      <c r="K199" s="9"/>
      <c r="L199" s="9"/>
    </row>
    <row r="200" spans="1:12" ht="15">
      <c r="A200" s="9"/>
      <c r="B200" s="9"/>
      <c r="C200" s="9"/>
      <c r="D200" s="9" t="s">
        <v>188</v>
      </c>
      <c r="E200" s="9"/>
      <c r="F200" s="9"/>
      <c r="G200" s="9"/>
      <c r="H200" s="9"/>
      <c r="I200" s="70" t="s">
        <v>62</v>
      </c>
      <c r="J200" s="90">
        <v>1942</v>
      </c>
      <c r="K200" s="9"/>
      <c r="L200" s="9"/>
    </row>
    <row r="201" spans="1:12" ht="15">
      <c r="A201" s="9"/>
      <c r="B201" s="9"/>
      <c r="C201" s="9"/>
      <c r="D201" s="9" t="s">
        <v>189</v>
      </c>
      <c r="E201" s="9"/>
      <c r="F201" s="9"/>
      <c r="G201" s="9"/>
      <c r="H201" s="9"/>
      <c r="I201" s="9" t="s">
        <v>62</v>
      </c>
      <c r="J201" s="91">
        <v>525</v>
      </c>
      <c r="K201" s="9"/>
      <c r="L201" s="9"/>
    </row>
    <row r="202" spans="1:12" ht="15">
      <c r="A202" s="9"/>
      <c r="B202" s="9"/>
      <c r="C202" s="9"/>
      <c r="D202" s="9"/>
      <c r="E202" s="9"/>
      <c r="F202" s="9"/>
      <c r="G202" s="9"/>
      <c r="H202" s="9"/>
      <c r="I202" s="9"/>
      <c r="J202" s="91">
        <f>SUM(J197:J201)</f>
        <v>550946</v>
      </c>
      <c r="K202" s="9"/>
      <c r="L202" s="9"/>
    </row>
    <row r="203" spans="1:12" ht="15.75" thickBot="1">
      <c r="A203" s="9"/>
      <c r="B203" s="9" t="s">
        <v>181</v>
      </c>
      <c r="C203" s="9"/>
      <c r="D203" s="9"/>
      <c r="E203" s="9"/>
      <c r="F203" s="9"/>
      <c r="G203" s="9"/>
      <c r="H203" s="9"/>
      <c r="I203" s="9"/>
      <c r="J203" s="136">
        <f>+J195+J202</f>
        <v>827047</v>
      </c>
      <c r="K203" s="9"/>
      <c r="L203" s="9"/>
    </row>
    <row r="204" spans="1:12" ht="15">
      <c r="A204" s="9"/>
      <c r="B204" s="95" t="s">
        <v>230</v>
      </c>
      <c r="C204" s="9"/>
      <c r="D204" s="9"/>
      <c r="E204" s="9"/>
      <c r="F204" s="9"/>
      <c r="G204" s="9"/>
      <c r="H204" s="9"/>
      <c r="I204" s="9"/>
      <c r="J204" s="132"/>
      <c r="K204" s="9"/>
      <c r="L204" s="9"/>
    </row>
    <row r="205" spans="1:12" ht="15">
      <c r="A205" s="9"/>
      <c r="B205" s="9"/>
      <c r="C205" s="9"/>
      <c r="D205" s="9"/>
      <c r="E205" s="9"/>
      <c r="F205" s="9"/>
      <c r="G205" s="9"/>
      <c r="H205" s="9"/>
      <c r="I205" s="9"/>
      <c r="J205" s="132"/>
      <c r="K205" s="9"/>
      <c r="L205" s="9"/>
    </row>
    <row r="206" spans="1:12" ht="15">
      <c r="A206" s="12" t="s">
        <v>131</v>
      </c>
      <c r="B206" s="12" t="s">
        <v>253</v>
      </c>
      <c r="C206" s="6"/>
      <c r="D206" s="6"/>
      <c r="E206" s="6"/>
      <c r="F206" s="6"/>
      <c r="G206" s="6"/>
      <c r="H206" s="9"/>
      <c r="I206" s="6"/>
      <c r="J206" s="6"/>
      <c r="K206" s="6"/>
      <c r="L206" s="9"/>
    </row>
    <row r="207" spans="1:12" ht="15">
      <c r="A207" s="9"/>
      <c r="B207" s="12" t="s">
        <v>184</v>
      </c>
      <c r="C207" s="6"/>
      <c r="D207" s="6"/>
      <c r="E207" s="6"/>
      <c r="F207" s="6"/>
      <c r="G207" s="6"/>
      <c r="H207" s="9"/>
      <c r="I207" s="6"/>
      <c r="J207" s="6"/>
      <c r="K207" s="6"/>
      <c r="L207" s="9"/>
    </row>
    <row r="208" spans="1:12" ht="15">
      <c r="A208" s="9"/>
      <c r="B208" s="12" t="s">
        <v>185</v>
      </c>
      <c r="C208" s="6"/>
      <c r="D208" s="6"/>
      <c r="E208" s="6"/>
      <c r="F208" s="6"/>
      <c r="G208" s="6"/>
      <c r="H208" s="9"/>
      <c r="I208" s="6"/>
      <c r="J208" s="6"/>
      <c r="K208" s="6"/>
      <c r="L208" s="9"/>
    </row>
    <row r="209" spans="1:12" ht="15">
      <c r="A209" s="9"/>
      <c r="B209" s="12" t="s">
        <v>212</v>
      </c>
      <c r="C209" s="6"/>
      <c r="D209" s="6"/>
      <c r="E209" s="6"/>
      <c r="F209" s="6"/>
      <c r="G209" s="6"/>
      <c r="H209" s="6"/>
      <c r="I209" s="6"/>
      <c r="J209" s="6"/>
      <c r="K209" s="6"/>
      <c r="L209" s="9"/>
    </row>
    <row r="210" spans="1:12" ht="15">
      <c r="A210" s="9"/>
      <c r="B210" s="12" t="s">
        <v>241</v>
      </c>
      <c r="C210" s="6"/>
      <c r="D210" s="6"/>
      <c r="E210" s="6"/>
      <c r="F210" s="6"/>
      <c r="G210" s="6"/>
      <c r="H210" s="6"/>
      <c r="I210" s="6"/>
      <c r="J210" s="6"/>
      <c r="K210" s="6"/>
      <c r="L210" s="9"/>
    </row>
    <row r="211" spans="1:12" ht="15">
      <c r="A211" s="9"/>
      <c r="B211" s="12"/>
      <c r="C211" s="6"/>
      <c r="D211" s="6"/>
      <c r="E211" s="6"/>
      <c r="F211" s="6"/>
      <c r="G211" s="6"/>
      <c r="H211" s="6"/>
      <c r="I211" s="6"/>
      <c r="J211" s="6"/>
      <c r="K211" s="6"/>
      <c r="L211" s="9"/>
    </row>
    <row r="212" spans="1:12" ht="15">
      <c r="A212" s="12" t="s">
        <v>90</v>
      </c>
      <c r="B212" s="12" t="s">
        <v>328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5">
      <c r="A213" s="9"/>
      <c r="B213" s="9" t="s">
        <v>329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3:12" ht="15"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5">
      <c r="A215" s="12" t="s">
        <v>91</v>
      </c>
      <c r="B215" s="12" t="s">
        <v>148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5">
      <c r="A216" s="12"/>
      <c r="B216" s="12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5">
      <c r="A217" s="12"/>
      <c r="B217" s="12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5">
      <c r="A218" s="12"/>
      <c r="B218" s="12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5">
      <c r="A219" s="12"/>
      <c r="B219" s="12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5">
      <c r="A220" s="12"/>
      <c r="B220" s="12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5">
      <c r="A221" s="12"/>
      <c r="B221" s="12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5">
      <c r="A222" s="12"/>
      <c r="B222" s="12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5">
      <c r="A223" s="12"/>
      <c r="B223" s="12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5">
      <c r="A224" s="12"/>
      <c r="B224" s="12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5">
      <c r="A225" s="12"/>
      <c r="B225" s="12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5">
      <c r="A226" s="12"/>
      <c r="B226" s="12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5">
      <c r="A227" s="12"/>
      <c r="B227" s="12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5">
      <c r="A228" s="44" t="s">
        <v>110</v>
      </c>
      <c r="B228" s="12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5">
      <c r="A229" s="45" t="s">
        <v>218</v>
      </c>
      <c r="B229" s="12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5">
      <c r="A230" s="46" t="s">
        <v>219</v>
      </c>
      <c r="B230" s="12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5">
      <c r="A231" s="12"/>
      <c r="B231" s="12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5">
      <c r="A232" s="44" t="s">
        <v>89</v>
      </c>
      <c r="B232" s="12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5">
      <c r="A233" s="12"/>
      <c r="B233" s="12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5">
      <c r="A234" s="12" t="s">
        <v>92</v>
      </c>
      <c r="B234" s="12" t="s">
        <v>231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5">
      <c r="A235" s="12"/>
      <c r="B235" s="12" t="s">
        <v>132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5">
      <c r="A236" s="9"/>
      <c r="B236" s="3"/>
      <c r="C236" s="3"/>
      <c r="D236" s="3"/>
      <c r="E236" s="3"/>
      <c r="F236" s="3"/>
      <c r="G236" s="3"/>
      <c r="H236" s="92" t="s">
        <v>133</v>
      </c>
      <c r="I236" s="3"/>
      <c r="J236" s="92" t="s">
        <v>93</v>
      </c>
      <c r="K236" s="9"/>
      <c r="L236" s="9"/>
    </row>
    <row r="237" spans="1:12" ht="15">
      <c r="A237" s="9"/>
      <c r="B237" s="93" t="s">
        <v>134</v>
      </c>
      <c r="C237" s="3"/>
      <c r="D237" s="3"/>
      <c r="E237" s="3"/>
      <c r="F237" s="94" t="s">
        <v>19</v>
      </c>
      <c r="G237" s="93"/>
      <c r="H237" s="94" t="s">
        <v>94</v>
      </c>
      <c r="I237" s="93"/>
      <c r="J237" s="94" t="s">
        <v>95</v>
      </c>
      <c r="K237" s="9"/>
      <c r="L237" s="9"/>
    </row>
    <row r="238" spans="1:12" ht="15">
      <c r="A238" s="9"/>
      <c r="B238" s="3"/>
      <c r="C238" s="3"/>
      <c r="D238" s="3"/>
      <c r="E238" s="3"/>
      <c r="F238" s="92" t="s">
        <v>16</v>
      </c>
      <c r="G238" s="3"/>
      <c r="H238" s="92" t="s">
        <v>16</v>
      </c>
      <c r="I238" s="3"/>
      <c r="J238" s="92" t="s">
        <v>16</v>
      </c>
      <c r="K238" s="9"/>
      <c r="L238" s="9"/>
    </row>
    <row r="239" spans="1:12" ht="15">
      <c r="A239" s="9"/>
      <c r="B239" s="3"/>
      <c r="C239" s="3"/>
      <c r="D239" s="3"/>
      <c r="E239" s="3"/>
      <c r="F239" s="3"/>
      <c r="G239" s="3"/>
      <c r="H239" s="3"/>
      <c r="I239" s="3"/>
      <c r="J239" s="3"/>
      <c r="K239" s="9"/>
      <c r="L239" s="9"/>
    </row>
    <row r="240" spans="1:12" ht="15">
      <c r="A240" s="9"/>
      <c r="B240" s="14" t="s">
        <v>135</v>
      </c>
      <c r="C240" s="3"/>
      <c r="D240" s="3"/>
      <c r="E240" s="3"/>
      <c r="F240" s="98">
        <v>1724192</v>
      </c>
      <c r="G240" s="98"/>
      <c r="H240" s="100">
        <v>299217</v>
      </c>
      <c r="I240" s="98"/>
      <c r="J240" s="100">
        <v>1847697</v>
      </c>
      <c r="K240" s="9"/>
      <c r="L240" s="9"/>
    </row>
    <row r="241" spans="1:12" ht="15">
      <c r="A241" s="9"/>
      <c r="B241" s="14" t="s">
        <v>136</v>
      </c>
      <c r="C241" s="3"/>
      <c r="D241" s="3"/>
      <c r="E241" s="3"/>
      <c r="F241" s="98">
        <v>116019</v>
      </c>
      <c r="G241" s="98"/>
      <c r="H241" s="100">
        <v>-3873</v>
      </c>
      <c r="I241" s="98"/>
      <c r="J241" s="100">
        <v>1917222</v>
      </c>
      <c r="K241" s="9"/>
      <c r="L241" s="9"/>
    </row>
    <row r="242" spans="1:12" ht="15">
      <c r="A242" s="9"/>
      <c r="B242" s="14" t="s">
        <v>137</v>
      </c>
      <c r="C242" s="3"/>
      <c r="D242" s="3"/>
      <c r="E242" s="3"/>
      <c r="F242" s="98">
        <v>220757</v>
      </c>
      <c r="G242" s="98"/>
      <c r="H242" s="100">
        <v>17898</v>
      </c>
      <c r="I242" s="98"/>
      <c r="J242" s="100">
        <v>1646175</v>
      </c>
      <c r="K242" s="9"/>
      <c r="L242" s="9"/>
    </row>
    <row r="243" spans="1:12" ht="15">
      <c r="A243" s="9"/>
      <c r="B243" s="14" t="s">
        <v>138</v>
      </c>
      <c r="C243" s="3"/>
      <c r="D243" s="3"/>
      <c r="E243" s="3"/>
      <c r="F243" s="126">
        <v>0</v>
      </c>
      <c r="G243" s="98"/>
      <c r="H243" s="101">
        <v>-2698</v>
      </c>
      <c r="I243" s="98"/>
      <c r="J243" s="100">
        <v>255162</v>
      </c>
      <c r="K243" s="9"/>
      <c r="L243" s="9"/>
    </row>
    <row r="244" spans="1:13" ht="15">
      <c r="A244" s="9"/>
      <c r="B244" s="14" t="s">
        <v>153</v>
      </c>
      <c r="C244" s="3"/>
      <c r="D244" s="3"/>
      <c r="E244" s="3"/>
      <c r="F244" s="127">
        <v>0</v>
      </c>
      <c r="G244" s="98"/>
      <c r="H244" s="123">
        <v>-28755</v>
      </c>
      <c r="I244" s="98"/>
      <c r="J244" s="124">
        <v>1185680</v>
      </c>
      <c r="K244" s="9"/>
      <c r="L244" s="9"/>
      <c r="M244" t="s">
        <v>145</v>
      </c>
    </row>
    <row r="245" spans="1:13" ht="15">
      <c r="A245" s="9"/>
      <c r="B245" s="3"/>
      <c r="C245" s="3"/>
      <c r="D245" s="3"/>
      <c r="E245" s="3"/>
      <c r="F245" s="122">
        <f>SUM(F240:F244)</f>
        <v>2060968</v>
      </c>
      <c r="G245" s="109"/>
      <c r="H245" s="122">
        <f>SUM(H240:H244)</f>
        <v>281789</v>
      </c>
      <c r="I245" s="109"/>
      <c r="J245" s="122">
        <f>SUM(J240:J244)</f>
        <v>6851936</v>
      </c>
      <c r="K245" s="9"/>
      <c r="L245" s="9"/>
      <c r="M245">
        <f>+'BS'!H41+'BS'!H37</f>
        <v>6851936</v>
      </c>
    </row>
    <row r="246" spans="1:12" ht="15">
      <c r="A246" s="12"/>
      <c r="B246" s="14" t="s">
        <v>32</v>
      </c>
      <c r="C246" s="3"/>
      <c r="D246" s="3"/>
      <c r="E246" s="3"/>
      <c r="F246" s="128">
        <v>0</v>
      </c>
      <c r="G246" s="3"/>
      <c r="H246" s="144">
        <v>-8399</v>
      </c>
      <c r="I246" s="3"/>
      <c r="J246" s="126">
        <v>0</v>
      </c>
      <c r="K246" s="9"/>
      <c r="L246" s="9"/>
    </row>
    <row r="247" spans="1:12" ht="15.75" thickBot="1">
      <c r="A247" s="12"/>
      <c r="B247" s="14"/>
      <c r="C247" s="3"/>
      <c r="D247" s="3"/>
      <c r="E247" s="3"/>
      <c r="F247" s="125">
        <f>+F245+F246</f>
        <v>2060968</v>
      </c>
      <c r="G247" s="3"/>
      <c r="H247" s="125">
        <f>+H245+H246</f>
        <v>273390</v>
      </c>
      <c r="I247" s="3"/>
      <c r="J247" s="125">
        <f>+J245+J246</f>
        <v>6851936</v>
      </c>
      <c r="K247" s="9"/>
      <c r="L247" s="9"/>
    </row>
    <row r="248" spans="1:12" ht="15">
      <c r="A248" s="12"/>
      <c r="K248" s="9"/>
      <c r="L248" s="9"/>
    </row>
    <row r="249" spans="1:12" ht="15">
      <c r="A249" s="12"/>
      <c r="B249" s="133" t="s">
        <v>164</v>
      </c>
      <c r="C249" s="3"/>
      <c r="D249" s="3"/>
      <c r="E249" s="3"/>
      <c r="F249" s="92"/>
      <c r="G249" s="3"/>
      <c r="H249" s="92"/>
      <c r="I249" s="3"/>
      <c r="J249" s="92"/>
      <c r="K249" s="9"/>
      <c r="L249" s="9"/>
    </row>
    <row r="250" spans="1:12" ht="15">
      <c r="A250" s="12"/>
      <c r="C250" s="3"/>
      <c r="D250" s="3"/>
      <c r="E250" s="3"/>
      <c r="F250" s="3"/>
      <c r="G250" s="3"/>
      <c r="I250" s="3"/>
      <c r="J250" s="3"/>
      <c r="K250" s="9"/>
      <c r="L250" s="9"/>
    </row>
    <row r="251" spans="1:12" ht="15">
      <c r="A251" s="12"/>
      <c r="B251" s="14" t="s">
        <v>165</v>
      </c>
      <c r="C251" s="3"/>
      <c r="D251" s="3"/>
      <c r="E251" s="3"/>
      <c r="F251" s="98">
        <v>1990470</v>
      </c>
      <c r="G251" s="98"/>
      <c r="H251" s="98">
        <v>292727</v>
      </c>
      <c r="I251" s="98"/>
      <c r="J251" s="98">
        <v>6241454</v>
      </c>
      <c r="K251" s="9"/>
      <c r="L251" s="9"/>
    </row>
    <row r="252" spans="1:12" ht="15">
      <c r="A252" s="12"/>
      <c r="B252" s="14" t="s">
        <v>166</v>
      </c>
      <c r="C252" s="3"/>
      <c r="D252" s="3"/>
      <c r="E252" s="3"/>
      <c r="F252" s="110">
        <v>70498</v>
      </c>
      <c r="G252" s="98"/>
      <c r="H252" s="110">
        <v>-10938</v>
      </c>
      <c r="I252" s="98"/>
      <c r="J252" s="110">
        <v>610482</v>
      </c>
      <c r="K252" s="9"/>
      <c r="L252" s="9"/>
    </row>
    <row r="253" spans="1:12" ht="15">
      <c r="A253" s="12"/>
      <c r="B253" s="14"/>
      <c r="C253" s="3"/>
      <c r="D253" s="3"/>
      <c r="E253" s="3"/>
      <c r="F253" s="109">
        <f>SUM(F251:F252)</f>
        <v>2060968</v>
      </c>
      <c r="G253" s="109"/>
      <c r="H253" s="109">
        <f>SUM(H251:H252)</f>
        <v>281789</v>
      </c>
      <c r="I253" s="109"/>
      <c r="J253" s="109">
        <f>SUM(J251:J252)</f>
        <v>6851936</v>
      </c>
      <c r="K253" s="9"/>
      <c r="L253" s="9"/>
    </row>
    <row r="254" spans="1:12" ht="15">
      <c r="A254" s="12"/>
      <c r="B254" s="14" t="s">
        <v>208</v>
      </c>
      <c r="C254" s="3"/>
      <c r="D254" s="3"/>
      <c r="E254" s="3"/>
      <c r="F254" s="128">
        <v>0</v>
      </c>
      <c r="G254" s="98"/>
      <c r="H254" s="109">
        <v>-8399</v>
      </c>
      <c r="I254" s="98"/>
      <c r="J254" s="128">
        <v>0</v>
      </c>
      <c r="K254" s="9"/>
      <c r="L254" s="9"/>
    </row>
    <row r="255" spans="1:12" ht="15.75" thickBot="1">
      <c r="A255" s="12"/>
      <c r="B255" s="14"/>
      <c r="C255" s="3"/>
      <c r="D255" s="3"/>
      <c r="E255" s="3"/>
      <c r="F255" s="125">
        <f>+F253+F254</f>
        <v>2060968</v>
      </c>
      <c r="G255" s="98"/>
      <c r="H255" s="125">
        <f>+H253+H254</f>
        <v>273390</v>
      </c>
      <c r="I255" s="98"/>
      <c r="J255" s="125">
        <f>+J253+J254</f>
        <v>6851936</v>
      </c>
      <c r="K255" s="9"/>
      <c r="L255" s="9"/>
    </row>
    <row r="256" spans="1:12" ht="15">
      <c r="A256" s="12"/>
      <c r="K256" s="9"/>
      <c r="L256" s="9"/>
    </row>
    <row r="257" spans="1:12" ht="15">
      <c r="A257" s="12" t="s">
        <v>139</v>
      </c>
      <c r="B257" s="3" t="s">
        <v>295</v>
      </c>
      <c r="C257" s="3"/>
      <c r="D257" s="3"/>
      <c r="E257" s="3"/>
      <c r="F257" s="3"/>
      <c r="G257" s="3"/>
      <c r="I257" s="3"/>
      <c r="J257" s="3"/>
      <c r="K257" s="9"/>
      <c r="L257" s="9"/>
    </row>
    <row r="258" spans="1:12" ht="15">
      <c r="A258" s="12"/>
      <c r="B258" s="3" t="s">
        <v>296</v>
      </c>
      <c r="C258" s="3"/>
      <c r="D258" s="3"/>
      <c r="E258" s="3"/>
      <c r="F258" s="3"/>
      <c r="G258" s="3"/>
      <c r="I258" s="3"/>
      <c r="J258" s="3"/>
      <c r="K258" s="9"/>
      <c r="L258" s="9"/>
    </row>
    <row r="259" spans="1:12" ht="15">
      <c r="A259" s="12"/>
      <c r="B259" s="3" t="s">
        <v>276</v>
      </c>
      <c r="C259" s="3"/>
      <c r="D259" s="3"/>
      <c r="E259" s="3"/>
      <c r="F259" s="3"/>
      <c r="G259" s="3"/>
      <c r="H259" s="3"/>
      <c r="I259" s="3"/>
      <c r="J259" s="3"/>
      <c r="K259" s="9"/>
      <c r="L259" s="9"/>
    </row>
    <row r="260" spans="1:12" ht="15">
      <c r="A260" s="12"/>
      <c r="B260" s="3" t="s">
        <v>330</v>
      </c>
      <c r="C260" s="3"/>
      <c r="D260" s="3"/>
      <c r="E260" s="3"/>
      <c r="F260" s="3"/>
      <c r="G260" s="3"/>
      <c r="H260" s="3"/>
      <c r="I260" s="3"/>
      <c r="J260" s="3"/>
      <c r="K260" s="9"/>
      <c r="L260" s="9"/>
    </row>
    <row r="261" spans="1:12" ht="15">
      <c r="A261" s="12"/>
      <c r="B261" s="3"/>
      <c r="C261" s="3"/>
      <c r="D261" s="3"/>
      <c r="E261" s="3"/>
      <c r="F261" s="3"/>
      <c r="G261" s="3"/>
      <c r="H261" s="3"/>
      <c r="I261" s="3"/>
      <c r="J261" s="3"/>
      <c r="K261" s="9"/>
      <c r="L261" s="9"/>
    </row>
    <row r="262" spans="1:12" ht="15">
      <c r="A262" s="12"/>
      <c r="B262" s="3" t="s">
        <v>271</v>
      </c>
      <c r="C262" s="3"/>
      <c r="D262" s="3"/>
      <c r="E262" s="3"/>
      <c r="F262" s="3"/>
      <c r="G262" s="3"/>
      <c r="H262" s="3"/>
      <c r="I262" s="3"/>
      <c r="J262" s="3"/>
      <c r="K262" s="9"/>
      <c r="L262" s="9"/>
    </row>
    <row r="263" spans="1:12" ht="15">
      <c r="A263" s="12"/>
      <c r="B263" s="3" t="s">
        <v>331</v>
      </c>
      <c r="C263" s="3"/>
      <c r="D263" s="3"/>
      <c r="E263" s="3"/>
      <c r="F263" s="3"/>
      <c r="G263" s="3"/>
      <c r="H263" s="3"/>
      <c r="I263" s="3"/>
      <c r="J263" s="3"/>
      <c r="K263" s="9"/>
      <c r="L263" s="9"/>
    </row>
    <row r="264" spans="1:12" ht="15">
      <c r="A264" s="12"/>
      <c r="B264" s="3" t="s">
        <v>272</v>
      </c>
      <c r="C264" s="3"/>
      <c r="D264" s="3"/>
      <c r="E264" s="3"/>
      <c r="F264" s="3"/>
      <c r="G264" s="3"/>
      <c r="H264" s="3"/>
      <c r="I264" s="3"/>
      <c r="J264" s="3"/>
      <c r="K264" s="9"/>
      <c r="L264" s="9"/>
    </row>
    <row r="265" spans="1:12" ht="15">
      <c r="A265" s="12"/>
      <c r="B265" s="3" t="s">
        <v>273</v>
      </c>
      <c r="C265" s="3"/>
      <c r="D265" s="3"/>
      <c r="E265" s="3"/>
      <c r="F265" s="3"/>
      <c r="G265" s="3"/>
      <c r="H265" s="3"/>
      <c r="I265" s="3"/>
      <c r="J265" s="3"/>
      <c r="K265" s="9"/>
      <c r="L265" s="9"/>
    </row>
    <row r="266" spans="1:256" ht="15">
      <c r="A266" s="12"/>
      <c r="B266" s="14" t="s">
        <v>274</v>
      </c>
      <c r="C266" s="3"/>
      <c r="D266" s="3"/>
      <c r="E266" s="3"/>
      <c r="F266" s="3"/>
      <c r="G266" s="3"/>
      <c r="H266" s="3"/>
      <c r="I266" s="3"/>
      <c r="J266" s="3"/>
      <c r="K266" s="9"/>
      <c r="L266" s="9"/>
      <c r="IV266" t="s">
        <v>213</v>
      </c>
    </row>
    <row r="267" spans="1:12" ht="15">
      <c r="A267" s="12"/>
      <c r="B267" s="14" t="s">
        <v>277</v>
      </c>
      <c r="C267" s="3"/>
      <c r="D267" s="3"/>
      <c r="E267" s="3"/>
      <c r="F267" s="3"/>
      <c r="G267" s="3"/>
      <c r="H267" s="3"/>
      <c r="I267" s="3"/>
      <c r="J267" s="3"/>
      <c r="K267" s="9"/>
      <c r="L267" s="9"/>
    </row>
    <row r="268" spans="1:12" ht="15">
      <c r="A268" s="12"/>
      <c r="B268" s="14"/>
      <c r="C268" s="3"/>
      <c r="D268" s="3"/>
      <c r="E268" s="3"/>
      <c r="F268" s="3"/>
      <c r="G268" s="3"/>
      <c r="H268" s="3"/>
      <c r="I268" s="3"/>
      <c r="J268" s="3"/>
      <c r="K268" s="9"/>
      <c r="L268" s="9"/>
    </row>
    <row r="269" spans="1:12" ht="15">
      <c r="A269" s="12">
        <v>18</v>
      </c>
      <c r="B269" s="14" t="s">
        <v>322</v>
      </c>
      <c r="C269" s="3"/>
      <c r="D269" s="3"/>
      <c r="E269" s="3"/>
      <c r="F269" s="3"/>
      <c r="G269" s="3"/>
      <c r="H269" s="3"/>
      <c r="I269" s="3"/>
      <c r="J269" s="3"/>
      <c r="K269" s="9"/>
      <c r="L269" s="9"/>
    </row>
    <row r="270" spans="1:12" ht="15">
      <c r="A270" s="12"/>
      <c r="B270" s="14" t="s">
        <v>309</v>
      </c>
      <c r="C270" s="3"/>
      <c r="D270" s="3"/>
      <c r="E270" s="3"/>
      <c r="F270" s="3"/>
      <c r="G270" s="3"/>
      <c r="H270" s="3"/>
      <c r="I270" s="3"/>
      <c r="J270" s="3"/>
      <c r="K270" s="9"/>
      <c r="L270" s="9"/>
    </row>
    <row r="271" spans="1:12" ht="15">
      <c r="A271" s="12"/>
      <c r="B271" s="14" t="s">
        <v>310</v>
      </c>
      <c r="C271" s="3"/>
      <c r="D271" s="3"/>
      <c r="E271" s="3"/>
      <c r="F271" s="3"/>
      <c r="G271" s="3"/>
      <c r="H271" s="3"/>
      <c r="I271" s="3"/>
      <c r="J271" s="3"/>
      <c r="K271" s="9"/>
      <c r="L271" s="9"/>
    </row>
    <row r="272" spans="1:12" ht="15">
      <c r="A272" s="12"/>
      <c r="B272" s="14"/>
      <c r="C272" s="3"/>
      <c r="D272" s="3"/>
      <c r="E272" s="3"/>
      <c r="F272" s="3"/>
      <c r="G272" s="3"/>
      <c r="H272" s="3"/>
      <c r="I272" s="3"/>
      <c r="J272" s="3"/>
      <c r="K272" s="9"/>
      <c r="L272" s="9"/>
    </row>
    <row r="273" spans="1:12" ht="15">
      <c r="A273" s="12"/>
      <c r="B273" s="14" t="s">
        <v>280</v>
      </c>
      <c r="C273" s="3"/>
      <c r="D273" s="3"/>
      <c r="E273" s="3"/>
      <c r="F273" s="3"/>
      <c r="G273" s="3"/>
      <c r="H273" s="3"/>
      <c r="I273" s="3"/>
      <c r="J273" s="3"/>
      <c r="K273" s="9"/>
      <c r="L273" s="9"/>
    </row>
    <row r="274" spans="1:12" ht="15">
      <c r="A274" s="12"/>
      <c r="B274" s="14" t="s">
        <v>279</v>
      </c>
      <c r="C274" s="3"/>
      <c r="D274" s="3"/>
      <c r="E274" s="3"/>
      <c r="F274" s="3"/>
      <c r="G274" s="3"/>
      <c r="H274" s="3"/>
      <c r="I274" s="3"/>
      <c r="J274" s="3"/>
      <c r="K274" s="9"/>
      <c r="L274" s="9"/>
    </row>
    <row r="275" spans="1:12" ht="15">
      <c r="A275" s="12"/>
      <c r="B275" s="14" t="s">
        <v>286</v>
      </c>
      <c r="C275" s="3"/>
      <c r="D275" s="3"/>
      <c r="E275" s="3"/>
      <c r="F275" s="3"/>
      <c r="G275" s="3"/>
      <c r="H275" s="3"/>
      <c r="I275" s="3"/>
      <c r="J275" s="3"/>
      <c r="K275" s="9"/>
      <c r="L275" s="9"/>
    </row>
    <row r="276" spans="1:12" ht="15">
      <c r="A276" s="12"/>
      <c r="B276" s="14" t="s">
        <v>278</v>
      </c>
      <c r="C276" s="3"/>
      <c r="D276" s="3"/>
      <c r="E276" s="3"/>
      <c r="F276" s="3"/>
      <c r="G276" s="3"/>
      <c r="H276" s="3"/>
      <c r="I276" s="3"/>
      <c r="J276" s="3"/>
      <c r="K276" s="9"/>
      <c r="L276" s="9"/>
    </row>
    <row r="277" spans="1:12" ht="15">
      <c r="A277" s="4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5">
      <c r="A278" s="4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5">
      <c r="A279" s="4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5">
      <c r="A280" s="4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5">
      <c r="A281" s="4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5">
      <c r="A282" s="4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5">
      <c r="A283" s="44" t="s">
        <v>110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5">
      <c r="A284" s="45" t="s">
        <v>218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5">
      <c r="A285" s="46" t="s">
        <v>219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5">
      <c r="A286" s="12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5">
      <c r="A287" s="44" t="s">
        <v>89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5">
      <c r="A288" s="4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9" ht="15">
      <c r="A289" s="12" t="s">
        <v>96</v>
      </c>
      <c r="B289" s="12" t="s">
        <v>240</v>
      </c>
      <c r="C289" s="9"/>
      <c r="D289" s="9"/>
      <c r="E289" s="3"/>
      <c r="F289" s="3"/>
      <c r="G289" s="3"/>
      <c r="H289" s="3"/>
      <c r="I289" s="3"/>
    </row>
    <row r="290" spans="1:9" ht="15">
      <c r="A290" s="9"/>
      <c r="B290" s="12" t="s">
        <v>167</v>
      </c>
      <c r="C290" s="9"/>
      <c r="D290" s="9"/>
      <c r="E290" s="3"/>
      <c r="F290" s="3"/>
      <c r="G290" s="3"/>
      <c r="H290" s="3"/>
      <c r="I290" s="3"/>
    </row>
    <row r="291" spans="1:9" ht="15">
      <c r="A291" s="9"/>
      <c r="B291" s="9"/>
      <c r="C291" s="9"/>
      <c r="D291" s="9"/>
      <c r="E291" s="3"/>
      <c r="F291" s="3"/>
      <c r="G291" s="3"/>
      <c r="H291" s="3"/>
      <c r="I291" s="3"/>
    </row>
    <row r="292" spans="1:9" ht="15">
      <c r="A292" s="12" t="s">
        <v>97</v>
      </c>
      <c r="B292" s="12" t="s">
        <v>232</v>
      </c>
      <c r="C292" s="9"/>
      <c r="D292" s="9"/>
      <c r="E292" s="3"/>
      <c r="F292" s="3"/>
      <c r="G292" s="3"/>
      <c r="H292" s="3"/>
      <c r="I292" s="3"/>
    </row>
    <row r="293" spans="1:9" ht="15">
      <c r="A293" s="9"/>
      <c r="B293" s="6"/>
      <c r="C293" s="9"/>
      <c r="D293" s="9"/>
      <c r="E293" s="3"/>
      <c r="F293" s="3"/>
      <c r="G293" s="3"/>
      <c r="H293" s="3"/>
      <c r="I293" s="3"/>
    </row>
    <row r="294" spans="1:9" ht="15">
      <c r="A294" s="12" t="s">
        <v>98</v>
      </c>
      <c r="B294" s="12" t="s">
        <v>233</v>
      </c>
      <c r="C294" s="9"/>
      <c r="D294" s="9"/>
      <c r="E294" s="3"/>
      <c r="F294" s="3"/>
      <c r="G294" s="3"/>
      <c r="H294" s="3"/>
      <c r="I294" s="3"/>
    </row>
    <row r="295" spans="1:9" ht="15">
      <c r="A295" s="9"/>
      <c r="B295" s="70" t="s">
        <v>234</v>
      </c>
      <c r="C295" s="9"/>
      <c r="D295" s="9"/>
      <c r="E295" s="3"/>
      <c r="F295" s="3"/>
      <c r="G295" s="3"/>
      <c r="H295" s="3"/>
      <c r="I295" s="3"/>
    </row>
    <row r="296" spans="1:9" ht="15">
      <c r="A296" s="9"/>
      <c r="B296" s="9"/>
      <c r="C296" s="9"/>
      <c r="D296" s="9"/>
      <c r="E296" s="3"/>
      <c r="F296" s="3"/>
      <c r="G296" s="3"/>
      <c r="H296" s="3"/>
      <c r="I296" s="3"/>
    </row>
    <row r="297" spans="1:9" ht="15">
      <c r="A297" s="9"/>
      <c r="B297" s="9"/>
      <c r="C297" s="9"/>
      <c r="D297" s="9"/>
      <c r="E297" s="3"/>
      <c r="F297" s="3"/>
      <c r="G297" s="3"/>
      <c r="H297" s="3"/>
      <c r="I297" s="3"/>
    </row>
    <row r="298" spans="1:9" ht="15">
      <c r="A298" s="12"/>
      <c r="B298" s="9"/>
      <c r="C298" s="9"/>
      <c r="D298" s="9"/>
      <c r="E298" s="3"/>
      <c r="F298" s="3"/>
      <c r="G298" s="3"/>
      <c r="H298" s="3"/>
      <c r="I298" s="3"/>
    </row>
    <row r="299" spans="1:9" ht="15">
      <c r="A299" s="12"/>
      <c r="B299" s="9"/>
      <c r="C299" s="9"/>
      <c r="D299" s="9"/>
      <c r="E299" s="3"/>
      <c r="F299" s="3"/>
      <c r="G299" s="3"/>
      <c r="H299" s="3"/>
      <c r="I299" s="3"/>
    </row>
    <row r="300" spans="1:9" ht="15">
      <c r="A300" s="12" t="s">
        <v>99</v>
      </c>
      <c r="B300" s="9"/>
      <c r="C300" s="9"/>
      <c r="D300" s="9"/>
      <c r="E300" s="3"/>
      <c r="F300" s="3"/>
      <c r="G300" s="3"/>
      <c r="H300" s="3"/>
      <c r="I300" s="3"/>
    </row>
    <row r="301" spans="1:9" ht="15">
      <c r="A301" s="12"/>
      <c r="B301" s="9"/>
      <c r="C301" s="9"/>
      <c r="D301" s="9"/>
      <c r="E301" s="3"/>
      <c r="F301" s="3"/>
      <c r="G301" s="3"/>
      <c r="H301" s="3"/>
      <c r="I301" s="3"/>
    </row>
    <row r="302" spans="1:9" ht="15">
      <c r="A302" s="12"/>
      <c r="B302" s="9"/>
      <c r="C302" s="9"/>
      <c r="D302" s="9"/>
      <c r="E302" s="3"/>
      <c r="F302" s="3"/>
      <c r="G302" s="3"/>
      <c r="H302" s="3"/>
      <c r="I302" s="3"/>
    </row>
    <row r="303" spans="1:9" ht="15">
      <c r="A303" s="9"/>
      <c r="B303" s="9"/>
      <c r="C303" s="9"/>
      <c r="D303" s="9"/>
      <c r="E303" s="3"/>
      <c r="F303" s="3"/>
      <c r="G303" s="3"/>
      <c r="H303" s="3"/>
      <c r="I303" s="3"/>
    </row>
    <row r="304" spans="1:9" ht="15">
      <c r="A304" s="9"/>
      <c r="B304" s="9"/>
      <c r="C304" s="9"/>
      <c r="D304" s="9"/>
      <c r="E304" s="3"/>
      <c r="F304" s="3"/>
      <c r="G304" s="3"/>
      <c r="H304" s="3"/>
      <c r="I304" s="3"/>
    </row>
    <row r="305" spans="1:9" ht="15">
      <c r="A305" s="44" t="s">
        <v>100</v>
      </c>
      <c r="B305" s="9"/>
      <c r="C305" s="9"/>
      <c r="D305" s="9"/>
      <c r="E305" s="3"/>
      <c r="F305" s="3"/>
      <c r="G305" s="3"/>
      <c r="H305" s="3"/>
      <c r="I305" s="3"/>
    </row>
    <row r="306" spans="1:9" ht="15">
      <c r="A306" s="12" t="s">
        <v>101</v>
      </c>
      <c r="B306" s="9"/>
      <c r="C306" s="9"/>
      <c r="D306" s="9"/>
      <c r="E306" s="3"/>
      <c r="F306" s="3"/>
      <c r="G306" s="3"/>
      <c r="H306" s="3"/>
      <c r="I306" s="3"/>
    </row>
    <row r="307" spans="2:9" ht="15">
      <c r="B307" s="9"/>
      <c r="C307" s="9"/>
      <c r="D307" s="9"/>
      <c r="E307" s="3"/>
      <c r="F307" s="3"/>
      <c r="G307" s="3"/>
      <c r="H307" s="3"/>
      <c r="I307" s="3"/>
    </row>
    <row r="308" spans="1:9" ht="15">
      <c r="A308" s="3" t="s">
        <v>157</v>
      </c>
      <c r="B308" s="9"/>
      <c r="C308" s="9"/>
      <c r="D308" s="9"/>
      <c r="E308" s="3"/>
      <c r="F308" s="3"/>
      <c r="G308" s="3"/>
      <c r="H308" s="3"/>
      <c r="I308" s="3"/>
    </row>
    <row r="309" spans="1:9" ht="15">
      <c r="A309" s="46"/>
      <c r="B309" s="9"/>
      <c r="C309" s="9"/>
      <c r="D309" s="9"/>
      <c r="E309" s="3"/>
      <c r="F309" s="3"/>
      <c r="G309" s="3"/>
      <c r="H309" s="3"/>
      <c r="I309" s="3"/>
    </row>
    <row r="310" spans="1:9" ht="15">
      <c r="A310" s="12"/>
      <c r="B310" s="9"/>
      <c r="C310" s="9"/>
      <c r="D310" s="9"/>
      <c r="E310" s="3"/>
      <c r="F310" s="3"/>
      <c r="G310" s="3"/>
      <c r="H310" s="3"/>
      <c r="I310" s="3"/>
    </row>
    <row r="311" spans="1:9" ht="15">
      <c r="A311" s="44"/>
      <c r="B311" s="9"/>
      <c r="C311" s="9"/>
      <c r="D311" s="9"/>
      <c r="E311" s="3"/>
      <c r="F311" s="3"/>
      <c r="G311" s="3"/>
      <c r="H311" s="3"/>
      <c r="I311" s="3"/>
    </row>
    <row r="312" spans="1:9" ht="15">
      <c r="A312" s="9"/>
      <c r="B312" s="9"/>
      <c r="C312" s="9"/>
      <c r="D312" s="9"/>
      <c r="E312" s="3"/>
      <c r="F312" s="3"/>
      <c r="G312" s="3"/>
      <c r="H312" s="3"/>
      <c r="I312" s="3"/>
    </row>
    <row r="313" spans="3:9" ht="15">
      <c r="C313" s="9"/>
      <c r="D313" s="9"/>
      <c r="E313" s="3"/>
      <c r="F313" s="3"/>
      <c r="G313" s="3"/>
      <c r="H313" s="3"/>
      <c r="I313" s="3"/>
    </row>
    <row r="314" spans="3:9" ht="15">
      <c r="C314" s="9"/>
      <c r="D314" s="9"/>
      <c r="E314" s="3"/>
      <c r="F314" s="3"/>
      <c r="G314" s="3"/>
      <c r="H314" s="3"/>
      <c r="I314" s="3"/>
    </row>
    <row r="315" spans="1:9" ht="15">
      <c r="A315" s="9"/>
      <c r="B315" s="9"/>
      <c r="C315" s="9"/>
      <c r="D315" s="9"/>
      <c r="E315" s="3"/>
      <c r="F315" s="3"/>
      <c r="G315" s="3"/>
      <c r="H315" s="3"/>
      <c r="I315" s="3"/>
    </row>
    <row r="316" spans="1:9" ht="15">
      <c r="A316" s="9"/>
      <c r="B316" s="9"/>
      <c r="C316" s="9"/>
      <c r="D316" s="9"/>
      <c r="E316" s="3"/>
      <c r="F316" s="3"/>
      <c r="G316" s="3"/>
      <c r="H316" s="3"/>
      <c r="I316" s="3"/>
    </row>
    <row r="317" spans="1:9" ht="15">
      <c r="A317" s="9"/>
      <c r="B317" s="9"/>
      <c r="C317" s="9"/>
      <c r="D317" s="9"/>
      <c r="E317" s="3"/>
      <c r="F317" s="3"/>
      <c r="G317" s="3"/>
      <c r="H317" s="3"/>
      <c r="I317" s="3"/>
    </row>
    <row r="318" spans="2:9" ht="15">
      <c r="B318" s="9"/>
      <c r="C318" s="9"/>
      <c r="D318" s="9"/>
      <c r="E318" s="3"/>
      <c r="F318" s="3"/>
      <c r="G318" s="3"/>
      <c r="H318" s="3"/>
      <c r="I318" s="3"/>
    </row>
    <row r="319" spans="2:9" ht="15">
      <c r="B319" s="9"/>
      <c r="C319" s="9"/>
      <c r="D319" s="9"/>
      <c r="E319" s="3"/>
      <c r="F319" s="3"/>
      <c r="G319" s="3"/>
      <c r="H319" s="3"/>
      <c r="I319" s="3"/>
    </row>
    <row r="320" spans="2:8" ht="15">
      <c r="B320" s="9"/>
      <c r="C320" s="9"/>
      <c r="D320" s="9"/>
      <c r="H320" s="3"/>
    </row>
    <row r="321" ht="15">
      <c r="H321" s="3"/>
    </row>
    <row r="322" ht="15">
      <c r="H322" s="3"/>
    </row>
  </sheetData>
  <printOptions/>
  <pageMargins left="0.6" right="0.3" top="0.5" bottom="0.5" header="0.5" footer="0.5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2001-03-28T06:51:23Z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